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8D2291AE-02F0-4E48-BACC-DA6BD920F2A2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</sheets>
  <definedNames>
    <definedName name="ExternalData_1" localSheetId="3" hidden="1">ufc_fighters!$A$1:$F$3597</definedName>
    <definedName name="ExternalData_2" localSheetId="2" hidden="1">ufc_locations!$A$1:$D$167</definedName>
    <definedName name="ExternalData_3" localSheetId="4" hidden="1">duplicity!$A$1:$C$5719</definedName>
    <definedName name="ExternalData_3" localSheetId="1" hidden="1">ufc_fights!$A$1:$AJ$5719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E5682" i="6" s="1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E5710" i="6" s="1"/>
  <c r="D5711" i="6"/>
  <c r="D5712" i="6"/>
  <c r="D5713" i="6"/>
  <c r="D5714" i="6"/>
  <c r="E5714" i="6" s="1"/>
  <c r="D5715" i="6"/>
  <c r="D5716" i="6"/>
  <c r="D5717" i="6"/>
  <c r="D5718" i="6"/>
  <c r="E5718" i="6" s="1"/>
  <c r="D5719" i="6"/>
  <c r="I1" i="6"/>
  <c r="E5670" i="6" l="1"/>
  <c r="E5658" i="6"/>
  <c r="E5646" i="6"/>
  <c r="E5634" i="6"/>
  <c r="E5622" i="6"/>
  <c r="E5606" i="6"/>
  <c r="E5598" i="6"/>
  <c r="E5713" i="6"/>
  <c r="E5705" i="6"/>
  <c r="E5697" i="6"/>
  <c r="E5689" i="6"/>
  <c r="E5681" i="6"/>
  <c r="E5673" i="6"/>
  <c r="E5661" i="6"/>
  <c r="E5649" i="6"/>
  <c r="E5641" i="6"/>
  <c r="E5633" i="6"/>
  <c r="E5625" i="6"/>
  <c r="E5617" i="6"/>
  <c r="E5609" i="6"/>
  <c r="E5601" i="6"/>
  <c r="E5549" i="6"/>
  <c r="E5541" i="6"/>
  <c r="E5533" i="6"/>
  <c r="E5712" i="6"/>
  <c r="E5684" i="6"/>
  <c r="E5680" i="6"/>
  <c r="E5676" i="6"/>
  <c r="E5672" i="6"/>
  <c r="E5664" i="6"/>
  <c r="E5656" i="6"/>
  <c r="E5648" i="6"/>
  <c r="E5640" i="6"/>
  <c r="E5636" i="6"/>
  <c r="E5632" i="6"/>
  <c r="E5628" i="6"/>
  <c r="E5624" i="6"/>
  <c r="E5620" i="6"/>
  <c r="E5616" i="6"/>
  <c r="E5612" i="6"/>
  <c r="E5608" i="6"/>
  <c r="E5604" i="6"/>
  <c r="E5600" i="6"/>
  <c r="E5596" i="6"/>
  <c r="E5592" i="6"/>
  <c r="E5588" i="6"/>
  <c r="E5584" i="6"/>
  <c r="E5580" i="6"/>
  <c r="E5576" i="6"/>
  <c r="E5572" i="6"/>
  <c r="E5568" i="6"/>
  <c r="E5564" i="6"/>
  <c r="E5560" i="6"/>
  <c r="E5556" i="6"/>
  <c r="E5552" i="6"/>
  <c r="E5548" i="6"/>
  <c r="E5544" i="6"/>
  <c r="E5540" i="6"/>
  <c r="E5536" i="6"/>
  <c r="E5532" i="6"/>
  <c r="E5528" i="6"/>
  <c r="E5524" i="6"/>
  <c r="E5520" i="6"/>
  <c r="E5516" i="6"/>
  <c r="E5512" i="6"/>
  <c r="E5508" i="6"/>
  <c r="E5504" i="6"/>
  <c r="E5500" i="6"/>
  <c r="E5496" i="6"/>
  <c r="E5492" i="6"/>
  <c r="E5488" i="6"/>
  <c r="E5484" i="6"/>
  <c r="E5480" i="6"/>
  <c r="E5476" i="6"/>
  <c r="E5472" i="6"/>
  <c r="E5468" i="6"/>
  <c r="E5464" i="6"/>
  <c r="E5460" i="6"/>
  <c r="E5456" i="6"/>
  <c r="E5452" i="6"/>
  <c r="E5448" i="6"/>
  <c r="E5444" i="6"/>
  <c r="E5440" i="6"/>
  <c r="E5436" i="6"/>
  <c r="E5432" i="6"/>
  <c r="E5428" i="6"/>
  <c r="E5424" i="6"/>
  <c r="E5420" i="6"/>
  <c r="E5416" i="6"/>
  <c r="E5412" i="6"/>
  <c r="E5408" i="6"/>
  <c r="E5404" i="6"/>
  <c r="E5400" i="6"/>
  <c r="E5396" i="6"/>
  <c r="E5392" i="6"/>
  <c r="E5388" i="6"/>
  <c r="E5384" i="6"/>
  <c r="E5380" i="6"/>
  <c r="E5376" i="6"/>
  <c r="E5372" i="6"/>
  <c r="E5368" i="6"/>
  <c r="E5364" i="6"/>
  <c r="E5360" i="6"/>
  <c r="E5356" i="6"/>
  <c r="E5352" i="6"/>
  <c r="E5348" i="6"/>
  <c r="E5344" i="6"/>
  <c r="E5340" i="6"/>
  <c r="E5336" i="6"/>
  <c r="E5332" i="6"/>
  <c r="E5328" i="6"/>
  <c r="E5324" i="6"/>
  <c r="E5320" i="6"/>
  <c r="E5316" i="6"/>
  <c r="E5312" i="6"/>
  <c r="E5308" i="6"/>
  <c r="E5304" i="6"/>
  <c r="E5300" i="6"/>
  <c r="E5296" i="6"/>
  <c r="E5292" i="6"/>
  <c r="E5288" i="6"/>
  <c r="E5284" i="6"/>
  <c r="E5280" i="6"/>
  <c r="E5276" i="6"/>
  <c r="E5272" i="6"/>
  <c r="E5268" i="6"/>
  <c r="E5264" i="6"/>
  <c r="E5260" i="6"/>
  <c r="E5256" i="6"/>
  <c r="E5252" i="6"/>
  <c r="E5248" i="6"/>
  <c r="E5244" i="6"/>
  <c r="E5240" i="6"/>
  <c r="E5236" i="6"/>
  <c r="E5232" i="6"/>
  <c r="E5228" i="6"/>
  <c r="E5224" i="6"/>
  <c r="E5220" i="6"/>
  <c r="E5216" i="6"/>
  <c r="E5212" i="6"/>
  <c r="E5208" i="6"/>
  <c r="E5204" i="6"/>
  <c r="E5200" i="6"/>
  <c r="E5196" i="6"/>
  <c r="E5192" i="6"/>
  <c r="E5188" i="6"/>
  <c r="E5184" i="6"/>
  <c r="E5180" i="6"/>
  <c r="E5176" i="6"/>
  <c r="E5172" i="6"/>
  <c r="E5168" i="6"/>
  <c r="E5164" i="6"/>
  <c r="E5160" i="6"/>
  <c r="E5156" i="6"/>
  <c r="E5152" i="6"/>
  <c r="E5148" i="6"/>
  <c r="E5144" i="6"/>
  <c r="E5140" i="6"/>
  <c r="E5136" i="6"/>
  <c r="E5132" i="6"/>
  <c r="E5128" i="6"/>
  <c r="E5124" i="6"/>
  <c r="E5120" i="6"/>
  <c r="E5116" i="6"/>
  <c r="E5112" i="6"/>
  <c r="E5108" i="6"/>
  <c r="E5104" i="6"/>
  <c r="E5100" i="6"/>
  <c r="E5096" i="6"/>
  <c r="E5092" i="6"/>
  <c r="E5088" i="6"/>
  <c r="E5084" i="6"/>
  <c r="E5080" i="6"/>
  <c r="E5076" i="6"/>
  <c r="E5072" i="6"/>
  <c r="E5068" i="6"/>
  <c r="E5064" i="6"/>
  <c r="E5060" i="6"/>
  <c r="E5056" i="6"/>
  <c r="E5052" i="6"/>
  <c r="E5048" i="6"/>
  <c r="E5044" i="6"/>
  <c r="E5040" i="6"/>
  <c r="E5036" i="6"/>
  <c r="E5032" i="6"/>
  <c r="E5028" i="6"/>
  <c r="E5024" i="6"/>
  <c r="E5020" i="6"/>
  <c r="E5016" i="6"/>
  <c r="E5012" i="6"/>
  <c r="E5008" i="6"/>
  <c r="E5004" i="6"/>
  <c r="E5000" i="6"/>
  <c r="E4996" i="6"/>
  <c r="E4992" i="6"/>
  <c r="E4988" i="6"/>
  <c r="E4984" i="6"/>
  <c r="E4980" i="6"/>
  <c r="E4976" i="6"/>
  <c r="E4972" i="6"/>
  <c r="E4968" i="6"/>
  <c r="E4964" i="6"/>
  <c r="E4960" i="6"/>
  <c r="E4956" i="6"/>
  <c r="E4952" i="6"/>
  <c r="E4948" i="6"/>
  <c r="E4944" i="6"/>
  <c r="E4940" i="6"/>
  <c r="E4936" i="6"/>
  <c r="E4932" i="6"/>
  <c r="E4928" i="6"/>
  <c r="E4924" i="6"/>
  <c r="E4920" i="6"/>
  <c r="E4916" i="6"/>
  <c r="E4912" i="6"/>
  <c r="E4908" i="6"/>
  <c r="E4904" i="6"/>
  <c r="E4900" i="6"/>
  <c r="E4896" i="6"/>
  <c r="E4892" i="6"/>
  <c r="E4888" i="6"/>
  <c r="E4884" i="6"/>
  <c r="E4880" i="6"/>
  <c r="E4876" i="6"/>
  <c r="E4872" i="6"/>
  <c r="E4868" i="6"/>
  <c r="E4864" i="6"/>
  <c r="E4860" i="6"/>
  <c r="E4856" i="6"/>
  <c r="E4852" i="6"/>
  <c r="E4848" i="6"/>
  <c r="E4844" i="6"/>
  <c r="E4840" i="6"/>
  <c r="E4836" i="6"/>
  <c r="E4832" i="6"/>
  <c r="E4828" i="6"/>
  <c r="E4824" i="6"/>
  <c r="E4820" i="6"/>
  <c r="E4816" i="6"/>
  <c r="E4812" i="6"/>
  <c r="E4808" i="6"/>
  <c r="E4804" i="6"/>
  <c r="E4800" i="6"/>
  <c r="E4796" i="6"/>
  <c r="E4792" i="6"/>
  <c r="E4788" i="6"/>
  <c r="E4784" i="6"/>
  <c r="E4780" i="6"/>
  <c r="E4776" i="6"/>
  <c r="E4772" i="6"/>
  <c r="E4768" i="6"/>
  <c r="E4764" i="6"/>
  <c r="E4760" i="6"/>
  <c r="E4756" i="6"/>
  <c r="E4752" i="6"/>
  <c r="E4748" i="6"/>
  <c r="E4744" i="6"/>
  <c r="E4740" i="6"/>
  <c r="E4736" i="6"/>
  <c r="E4732" i="6"/>
  <c r="E4728" i="6"/>
  <c r="E4724" i="6"/>
  <c r="E4720" i="6"/>
  <c r="E4716" i="6"/>
  <c r="E4712" i="6"/>
  <c r="E4708" i="6"/>
  <c r="E4704" i="6"/>
  <c r="E4700" i="6"/>
  <c r="E4696" i="6"/>
  <c r="E4692" i="6"/>
  <c r="E4688" i="6"/>
  <c r="E4684" i="6"/>
  <c r="E4680" i="6"/>
  <c r="E4676" i="6"/>
  <c r="E4672" i="6"/>
  <c r="E4668" i="6"/>
  <c r="E4664" i="6"/>
  <c r="E4660" i="6"/>
  <c r="E4656" i="6"/>
  <c r="E4652" i="6"/>
  <c r="E4648" i="6"/>
  <c r="E4644" i="6"/>
  <c r="E4640" i="6"/>
  <c r="E4636" i="6"/>
  <c r="E4632" i="6"/>
  <c r="E4628" i="6"/>
  <c r="E4624" i="6"/>
  <c r="E4620" i="6"/>
  <c r="E4616" i="6"/>
  <c r="E4612" i="6"/>
  <c r="E4608" i="6"/>
  <c r="E4604" i="6"/>
  <c r="E4600" i="6"/>
  <c r="E4596" i="6"/>
  <c r="E4592" i="6"/>
  <c r="E4588" i="6"/>
  <c r="E4584" i="6"/>
  <c r="E4580" i="6"/>
  <c r="E4576" i="6"/>
  <c r="E4572" i="6"/>
  <c r="E4568" i="6"/>
  <c r="E4564" i="6"/>
  <c r="E4560" i="6"/>
  <c r="E4556" i="6"/>
  <c r="E4552" i="6"/>
  <c r="E4548" i="6"/>
  <c r="E4544" i="6"/>
  <c r="E4540" i="6"/>
  <c r="E4536" i="6"/>
  <c r="E4532" i="6"/>
  <c r="E4528" i="6"/>
  <c r="E4524" i="6"/>
  <c r="E4520" i="6"/>
  <c r="E4516" i="6"/>
  <c r="E4512" i="6"/>
  <c r="E4508" i="6"/>
  <c r="E4504" i="6"/>
  <c r="E4500" i="6"/>
  <c r="E4496" i="6"/>
  <c r="E4492" i="6"/>
  <c r="E4488" i="6"/>
  <c r="E4484" i="6"/>
  <c r="E4480" i="6"/>
  <c r="E4476" i="6"/>
  <c r="E4472" i="6"/>
  <c r="E4468" i="6"/>
  <c r="E4464" i="6"/>
  <c r="E4460" i="6"/>
  <c r="E4456" i="6"/>
  <c r="E4452" i="6"/>
  <c r="E4448" i="6"/>
  <c r="E4444" i="6"/>
  <c r="E4440" i="6"/>
  <c r="E4436" i="6"/>
  <c r="E4432" i="6"/>
  <c r="E4428" i="6"/>
  <c r="E4424" i="6"/>
  <c r="E4420" i="6"/>
  <c r="E4416" i="6"/>
  <c r="E4412" i="6"/>
  <c r="E4408" i="6"/>
  <c r="E4404" i="6"/>
  <c r="E4400" i="6"/>
  <c r="E4396" i="6"/>
  <c r="E4392" i="6"/>
  <c r="E4388" i="6"/>
  <c r="E4384" i="6"/>
  <c r="E4380" i="6"/>
  <c r="E4376" i="6"/>
  <c r="E4372" i="6"/>
  <c r="E4368" i="6"/>
  <c r="E4364" i="6"/>
  <c r="E4360" i="6"/>
  <c r="E4356" i="6"/>
  <c r="E4352" i="6"/>
  <c r="E4348" i="6"/>
  <c r="E4344" i="6"/>
  <c r="E4340" i="6"/>
  <c r="E4336" i="6"/>
  <c r="E4332" i="6"/>
  <c r="E4328" i="6"/>
  <c r="E4324" i="6"/>
  <c r="E4320" i="6"/>
  <c r="E4316" i="6"/>
  <c r="E4312" i="6"/>
  <c r="E4308" i="6"/>
  <c r="E4304" i="6"/>
  <c r="E4300" i="6"/>
  <c r="E4296" i="6"/>
  <c r="E4292" i="6"/>
  <c r="E4288" i="6"/>
  <c r="E4284" i="6"/>
  <c r="E4280" i="6"/>
  <c r="E4276" i="6"/>
  <c r="E4272" i="6"/>
  <c r="E4268" i="6"/>
  <c r="E4264" i="6"/>
  <c r="E4260" i="6"/>
  <c r="E4256" i="6"/>
  <c r="E4252" i="6"/>
  <c r="E4248" i="6"/>
  <c r="E4244" i="6"/>
  <c r="E4240" i="6"/>
  <c r="E4236" i="6"/>
  <c r="E4232" i="6"/>
  <c r="E4228" i="6"/>
  <c r="E4224" i="6"/>
  <c r="E4220" i="6"/>
  <c r="E4216" i="6"/>
  <c r="E4212" i="6"/>
  <c r="E4208" i="6"/>
  <c r="E4204" i="6"/>
  <c r="E4200" i="6"/>
  <c r="E4196" i="6"/>
  <c r="E4192" i="6"/>
  <c r="E4188" i="6"/>
  <c r="E4184" i="6"/>
  <c r="E4180" i="6"/>
  <c r="E4176" i="6"/>
  <c r="E4172" i="6"/>
  <c r="E4168" i="6"/>
  <c r="E4164" i="6"/>
  <c r="E4160" i="6"/>
  <c r="E4156" i="6"/>
  <c r="E4152" i="6"/>
  <c r="E4148" i="6"/>
  <c r="E4144" i="6"/>
  <c r="E4140" i="6"/>
  <c r="E4136" i="6"/>
  <c r="E4132" i="6"/>
  <c r="E4128" i="6"/>
  <c r="E4124" i="6"/>
  <c r="E4120" i="6"/>
  <c r="E4116" i="6"/>
  <c r="E4112" i="6"/>
  <c r="E4108" i="6"/>
  <c r="E4104" i="6"/>
  <c r="E4100" i="6"/>
  <c r="E4096" i="6"/>
  <c r="E4092" i="6"/>
  <c r="E4088" i="6"/>
  <c r="E4084" i="6"/>
  <c r="E4080" i="6"/>
  <c r="E4076" i="6"/>
  <c r="E4072" i="6"/>
  <c r="E4068" i="6"/>
  <c r="E4064" i="6"/>
  <c r="E4060" i="6"/>
  <c r="E4056" i="6"/>
  <c r="E4052" i="6"/>
  <c r="E4048" i="6"/>
  <c r="E4044" i="6"/>
  <c r="E4040" i="6"/>
  <c r="E4036" i="6"/>
  <c r="E4032" i="6"/>
  <c r="E4028" i="6"/>
  <c r="E4024" i="6"/>
  <c r="E4020" i="6"/>
  <c r="E4016" i="6"/>
  <c r="E4012" i="6"/>
  <c r="E4008" i="6"/>
  <c r="E4004" i="6"/>
  <c r="E4000" i="6"/>
  <c r="E3996" i="6"/>
  <c r="E3992" i="6"/>
  <c r="E3988" i="6"/>
  <c r="E3984" i="6"/>
  <c r="E3980" i="6"/>
  <c r="E3976" i="6"/>
  <c r="E3972" i="6"/>
  <c r="E3968" i="6"/>
  <c r="E3964" i="6"/>
  <c r="E3960" i="6"/>
  <c r="E3956" i="6"/>
  <c r="E3952" i="6"/>
  <c r="E3948" i="6"/>
  <c r="E3944" i="6"/>
  <c r="E3940" i="6"/>
  <c r="E3936" i="6"/>
  <c r="E3932" i="6"/>
  <c r="E3928" i="6"/>
  <c r="E3924" i="6"/>
  <c r="E3920" i="6"/>
  <c r="E3916" i="6"/>
  <c r="E3912" i="6"/>
  <c r="E3908" i="6"/>
  <c r="E3904" i="6"/>
  <c r="E3900" i="6"/>
  <c r="E3896" i="6"/>
  <c r="E3892" i="6"/>
  <c r="E3888" i="6"/>
  <c r="E3884" i="6"/>
  <c r="E3880" i="6"/>
  <c r="E3876" i="6"/>
  <c r="E3872" i="6"/>
  <c r="E3868" i="6"/>
  <c r="E3864" i="6"/>
  <c r="E3860" i="6"/>
  <c r="E3856" i="6"/>
  <c r="E3852" i="6"/>
  <c r="E3848" i="6"/>
  <c r="E3844" i="6"/>
  <c r="E3840" i="6"/>
  <c r="E3836" i="6"/>
  <c r="E3832" i="6"/>
  <c r="E3828" i="6"/>
  <c r="E3824" i="6"/>
  <c r="E3820" i="6"/>
  <c r="E3816" i="6"/>
  <c r="E3812" i="6"/>
  <c r="E3808" i="6"/>
  <c r="E5698" i="6"/>
  <c r="E5686" i="6"/>
  <c r="E5674" i="6"/>
  <c r="E5662" i="6"/>
  <c r="E5650" i="6"/>
  <c r="E5638" i="6"/>
  <c r="E5626" i="6"/>
  <c r="E5614" i="6"/>
  <c r="E5602" i="6"/>
  <c r="E5717" i="6"/>
  <c r="E5677" i="6"/>
  <c r="E5669" i="6"/>
  <c r="E5665" i="6"/>
  <c r="E5657" i="6"/>
  <c r="E5653" i="6"/>
  <c r="E5645" i="6"/>
  <c r="E5637" i="6"/>
  <c r="E5597" i="6"/>
  <c r="E5593" i="6"/>
  <c r="E5589" i="6"/>
  <c r="E5585" i="6"/>
  <c r="E5581" i="6"/>
  <c r="E5577" i="6"/>
  <c r="E5573" i="6"/>
  <c r="E5565" i="6"/>
  <c r="E5553" i="6"/>
  <c r="E5545" i="6"/>
  <c r="E5537" i="6"/>
  <c r="E5716" i="6"/>
  <c r="E5708" i="6"/>
  <c r="E5704" i="6"/>
  <c r="E5700" i="6"/>
  <c r="E5696" i="6"/>
  <c r="E5692" i="6"/>
  <c r="E5688" i="6"/>
  <c r="E5668" i="6"/>
  <c r="E5660" i="6"/>
  <c r="E5652" i="6"/>
  <c r="E5644" i="6"/>
  <c r="E5719" i="6"/>
  <c r="E5715" i="6"/>
  <c r="E5711" i="6"/>
  <c r="E5707" i="6"/>
  <c r="E5703" i="6"/>
  <c r="E5699" i="6"/>
  <c r="E5695" i="6"/>
  <c r="E5691" i="6"/>
  <c r="E5687" i="6"/>
  <c r="E5683" i="6"/>
  <c r="E5679" i="6"/>
  <c r="E5675" i="6"/>
  <c r="E5671" i="6"/>
  <c r="E5667" i="6"/>
  <c r="E5663" i="6"/>
  <c r="E5659" i="6"/>
  <c r="E5655" i="6"/>
  <c r="E5651" i="6"/>
  <c r="E5647" i="6"/>
  <c r="E5643" i="6"/>
  <c r="E5639" i="6"/>
  <c r="E5635" i="6"/>
  <c r="E5631" i="6"/>
  <c r="E5627" i="6"/>
  <c r="E5623" i="6"/>
  <c r="E5619" i="6"/>
  <c r="E5615" i="6"/>
  <c r="E5611" i="6"/>
  <c r="E5607" i="6"/>
  <c r="E5603" i="6"/>
  <c r="E5599" i="6"/>
  <c r="E5595" i="6"/>
  <c r="E5591" i="6"/>
  <c r="E5587" i="6"/>
  <c r="E5583" i="6"/>
  <c r="E5579" i="6"/>
  <c r="E5575" i="6"/>
  <c r="E5571" i="6"/>
  <c r="E5567" i="6"/>
  <c r="E5563" i="6"/>
  <c r="E5559" i="6"/>
  <c r="E5555" i="6"/>
  <c r="E5551" i="6"/>
  <c r="E5547" i="6"/>
  <c r="E5543" i="6"/>
  <c r="E5539" i="6"/>
  <c r="E5535" i="6"/>
  <c r="E5531" i="6"/>
  <c r="E5527" i="6"/>
  <c r="E5523" i="6"/>
  <c r="E5519" i="6"/>
  <c r="E5515" i="6"/>
  <c r="E5511" i="6"/>
  <c r="E5507" i="6"/>
  <c r="E5503" i="6"/>
  <c r="E5499" i="6"/>
  <c r="E5495" i="6"/>
  <c r="E5491" i="6"/>
  <c r="E5487" i="6"/>
  <c r="E5483" i="6"/>
  <c r="E5479" i="6"/>
  <c r="E5475" i="6"/>
  <c r="E5471" i="6"/>
  <c r="E5467" i="6"/>
  <c r="E5463" i="6"/>
  <c r="E5459" i="6"/>
  <c r="E5455" i="6"/>
  <c r="E5451" i="6"/>
  <c r="E5447" i="6"/>
  <c r="E5443" i="6"/>
  <c r="E5439" i="6"/>
  <c r="E5435" i="6"/>
  <c r="E5431" i="6"/>
  <c r="E5427" i="6"/>
  <c r="E5423" i="6"/>
  <c r="E5419" i="6"/>
  <c r="E5415" i="6"/>
  <c r="E5411" i="6"/>
  <c r="E5407" i="6"/>
  <c r="E5403" i="6"/>
  <c r="E5399" i="6"/>
  <c r="E5395" i="6"/>
  <c r="E5391" i="6"/>
  <c r="E5387" i="6"/>
  <c r="E5383" i="6"/>
  <c r="E5379" i="6"/>
  <c r="E5375" i="6"/>
  <c r="E5371" i="6"/>
  <c r="E5367" i="6"/>
  <c r="E5363" i="6"/>
  <c r="E5359" i="6"/>
  <c r="E5355" i="6"/>
  <c r="E5351" i="6"/>
  <c r="E5347" i="6"/>
  <c r="E5343" i="6"/>
  <c r="E5339" i="6"/>
  <c r="E5335" i="6"/>
  <c r="E5331" i="6"/>
  <c r="E5327" i="6"/>
  <c r="E5323" i="6"/>
  <c r="E5319" i="6"/>
  <c r="E5315" i="6"/>
  <c r="E5311" i="6"/>
  <c r="E5307" i="6"/>
  <c r="E5303" i="6"/>
  <c r="E5299" i="6"/>
  <c r="E5295" i="6"/>
  <c r="E5291" i="6"/>
  <c r="E5287" i="6"/>
  <c r="E5283" i="6"/>
  <c r="E5279" i="6"/>
  <c r="E5275" i="6"/>
  <c r="E5271" i="6"/>
  <c r="E5267" i="6"/>
  <c r="E5263" i="6"/>
  <c r="E5259" i="6"/>
  <c r="E5255" i="6"/>
  <c r="E5251" i="6"/>
  <c r="E5247" i="6"/>
  <c r="E5243" i="6"/>
  <c r="E5239" i="6"/>
  <c r="E5235" i="6"/>
  <c r="E5231" i="6"/>
  <c r="E5227" i="6"/>
  <c r="E5223" i="6"/>
  <c r="E5219" i="6"/>
  <c r="E5215" i="6"/>
  <c r="E5211" i="6"/>
  <c r="E5207" i="6"/>
  <c r="E5203" i="6"/>
  <c r="E5199" i="6"/>
  <c r="E5195" i="6"/>
  <c r="E5191" i="6"/>
  <c r="E5187" i="6"/>
  <c r="E5183" i="6"/>
  <c r="E5179" i="6"/>
  <c r="E5175" i="6"/>
  <c r="E5171" i="6"/>
  <c r="E5167" i="6"/>
  <c r="E5163" i="6"/>
  <c r="E5159" i="6"/>
  <c r="E5155" i="6"/>
  <c r="E5151" i="6"/>
  <c r="E5147" i="6"/>
  <c r="E5143" i="6"/>
  <c r="E5139" i="6"/>
  <c r="E5135" i="6"/>
  <c r="E5131" i="6"/>
  <c r="E5127" i="6"/>
  <c r="E5123" i="6"/>
  <c r="E5119" i="6"/>
  <c r="E5115" i="6"/>
  <c r="E5111" i="6"/>
  <c r="E5107" i="6"/>
  <c r="E5103" i="6"/>
  <c r="E5099" i="6"/>
  <c r="E5095" i="6"/>
  <c r="E5091" i="6"/>
  <c r="E5087" i="6"/>
  <c r="E5083" i="6"/>
  <c r="E5079" i="6"/>
  <c r="E5075" i="6"/>
  <c r="E5071" i="6"/>
  <c r="E5067" i="6"/>
  <c r="E5063" i="6"/>
  <c r="E5059" i="6"/>
  <c r="E5055" i="6"/>
  <c r="E5051" i="6"/>
  <c r="E5047" i="6"/>
  <c r="E5043" i="6"/>
  <c r="E5039" i="6"/>
  <c r="E5035" i="6"/>
  <c r="E5031" i="6"/>
  <c r="E5027" i="6"/>
  <c r="E5023" i="6"/>
  <c r="E5019" i="6"/>
  <c r="E5015" i="6"/>
  <c r="E5011" i="6"/>
  <c r="E5007" i="6"/>
  <c r="E5003" i="6"/>
  <c r="E4999" i="6"/>
  <c r="E4995" i="6"/>
  <c r="E4991" i="6"/>
  <c r="E4987" i="6"/>
  <c r="E4983" i="6"/>
  <c r="E4979" i="6"/>
  <c r="E4975" i="6"/>
  <c r="E4971" i="6"/>
  <c r="E4967" i="6"/>
  <c r="E4963" i="6"/>
  <c r="E4959" i="6"/>
  <c r="E4955" i="6"/>
  <c r="E4951" i="6"/>
  <c r="E4947" i="6"/>
  <c r="E4943" i="6"/>
  <c r="E4939" i="6"/>
  <c r="E4935" i="6"/>
  <c r="E4931" i="6"/>
  <c r="E4927" i="6"/>
  <c r="E4923" i="6"/>
  <c r="E4919" i="6"/>
  <c r="E4915" i="6"/>
  <c r="E4911" i="6"/>
  <c r="E4907" i="6"/>
  <c r="E4903" i="6"/>
  <c r="E4899" i="6"/>
  <c r="E4895" i="6"/>
  <c r="E4891" i="6"/>
  <c r="E4887" i="6"/>
  <c r="E4883" i="6"/>
  <c r="E4879" i="6"/>
  <c r="E4875" i="6"/>
  <c r="E4871" i="6"/>
  <c r="E4867" i="6"/>
  <c r="E4863" i="6"/>
  <c r="E4859" i="6"/>
  <c r="E4855" i="6"/>
  <c r="E4851" i="6"/>
  <c r="E4847" i="6"/>
  <c r="E4843" i="6"/>
  <c r="E4839" i="6"/>
  <c r="E4835" i="6"/>
  <c r="E4831" i="6"/>
  <c r="E4827" i="6"/>
  <c r="E4823" i="6"/>
  <c r="E4819" i="6"/>
  <c r="E4815" i="6"/>
  <c r="E4811" i="6"/>
  <c r="E4807" i="6"/>
  <c r="E4803" i="6"/>
  <c r="E4799" i="6"/>
  <c r="E4795" i="6"/>
  <c r="E4791" i="6"/>
  <c r="E4787" i="6"/>
  <c r="E4783" i="6"/>
  <c r="E4779" i="6"/>
  <c r="E4775" i="6"/>
  <c r="E4771" i="6"/>
  <c r="E4767" i="6"/>
  <c r="E4763" i="6"/>
  <c r="E4759" i="6"/>
  <c r="E4755" i="6"/>
  <c r="E4751" i="6"/>
  <c r="E4747" i="6"/>
  <c r="E4743" i="6"/>
  <c r="E4739" i="6"/>
  <c r="E4735" i="6"/>
  <c r="E4731" i="6"/>
  <c r="E4727" i="6"/>
  <c r="E4723" i="6"/>
  <c r="E4719" i="6"/>
  <c r="E4715" i="6"/>
  <c r="E4711" i="6"/>
  <c r="E4707" i="6"/>
  <c r="E4703" i="6"/>
  <c r="E4699" i="6"/>
  <c r="E4695" i="6"/>
  <c r="E4691" i="6"/>
  <c r="E4687" i="6"/>
  <c r="E4683" i="6"/>
  <c r="E4679" i="6"/>
  <c r="E4675" i="6"/>
  <c r="E4671" i="6"/>
  <c r="E4667" i="6"/>
  <c r="E4663" i="6"/>
  <c r="E4659" i="6"/>
  <c r="E4655" i="6"/>
  <c r="E4651" i="6"/>
  <c r="E4647" i="6"/>
  <c r="E4643" i="6"/>
  <c r="E4639" i="6"/>
  <c r="E4635" i="6"/>
  <c r="E4631" i="6"/>
  <c r="E4627" i="6"/>
  <c r="E4623" i="6"/>
  <c r="E4619" i="6"/>
  <c r="E4615" i="6"/>
  <c r="E4611" i="6"/>
  <c r="E4607" i="6"/>
  <c r="E4603" i="6"/>
  <c r="E4599" i="6"/>
  <c r="E4595" i="6"/>
  <c r="E4591" i="6"/>
  <c r="E4587" i="6"/>
  <c r="E4583" i="6"/>
  <c r="E4579" i="6"/>
  <c r="E4575" i="6"/>
  <c r="E4571" i="6"/>
  <c r="E4567" i="6"/>
  <c r="E4563" i="6"/>
  <c r="E4559" i="6"/>
  <c r="E4555" i="6"/>
  <c r="E4551" i="6"/>
  <c r="E4547" i="6"/>
  <c r="E4543" i="6"/>
  <c r="E4539" i="6"/>
  <c r="E4535" i="6"/>
  <c r="E4531" i="6"/>
  <c r="E4527" i="6"/>
  <c r="E4523" i="6"/>
  <c r="E4519" i="6"/>
  <c r="E4515" i="6"/>
  <c r="E4511" i="6"/>
  <c r="E4507" i="6"/>
  <c r="E4503" i="6"/>
  <c r="E4499" i="6"/>
  <c r="E4495" i="6"/>
  <c r="E4491" i="6"/>
  <c r="E4487" i="6"/>
  <c r="E4483" i="6"/>
  <c r="E4479" i="6"/>
  <c r="E4475" i="6"/>
  <c r="E4471" i="6"/>
  <c r="E4467" i="6"/>
  <c r="E4463" i="6"/>
  <c r="E4459" i="6"/>
  <c r="E4455" i="6"/>
  <c r="E4451" i="6"/>
  <c r="E4447" i="6"/>
  <c r="E4443" i="6"/>
  <c r="E4439" i="6"/>
  <c r="E4435" i="6"/>
  <c r="E4431" i="6"/>
  <c r="E4427" i="6"/>
  <c r="E4423" i="6"/>
  <c r="E4419" i="6"/>
  <c r="E4415" i="6"/>
  <c r="E4411" i="6"/>
  <c r="E4407" i="6"/>
  <c r="E4403" i="6"/>
  <c r="E4399" i="6"/>
  <c r="E4395" i="6"/>
  <c r="E4391" i="6"/>
  <c r="E4387" i="6"/>
  <c r="E4383" i="6"/>
  <c r="E4379" i="6"/>
  <c r="E4375" i="6"/>
  <c r="E4371" i="6"/>
  <c r="E4367" i="6"/>
  <c r="E4363" i="6"/>
  <c r="E4359" i="6"/>
  <c r="E4355" i="6"/>
  <c r="E4351" i="6"/>
  <c r="E4347" i="6"/>
  <c r="E4343" i="6"/>
  <c r="E4339" i="6"/>
  <c r="E4335" i="6"/>
  <c r="E4331" i="6"/>
  <c r="E4327" i="6"/>
  <c r="E4323" i="6"/>
  <c r="E4319" i="6"/>
  <c r="E4315" i="6"/>
  <c r="E4311" i="6"/>
  <c r="E4307" i="6"/>
  <c r="E4303" i="6"/>
  <c r="E4299" i="6"/>
  <c r="E4295" i="6"/>
  <c r="E4291" i="6"/>
  <c r="E4287" i="6"/>
  <c r="E4283" i="6"/>
  <c r="E4279" i="6"/>
  <c r="E4275" i="6"/>
  <c r="E4271" i="6"/>
  <c r="E4267" i="6"/>
  <c r="E4263" i="6"/>
  <c r="E4259" i="6"/>
  <c r="E4255" i="6"/>
  <c r="E4251" i="6"/>
  <c r="E4247" i="6"/>
  <c r="E4243" i="6"/>
  <c r="E4239" i="6"/>
  <c r="E4235" i="6"/>
  <c r="E4231" i="6"/>
  <c r="E4227" i="6"/>
  <c r="E4223" i="6"/>
  <c r="E4219" i="6"/>
  <c r="E4215" i="6"/>
  <c r="E4211" i="6"/>
  <c r="E4207" i="6"/>
  <c r="E4203" i="6"/>
  <c r="E4199" i="6"/>
  <c r="E4195" i="6"/>
  <c r="E4191" i="6"/>
  <c r="E4187" i="6"/>
  <c r="E4183" i="6"/>
  <c r="E4179" i="6"/>
  <c r="E4175" i="6"/>
  <c r="E4171" i="6"/>
  <c r="E4167" i="6"/>
  <c r="E4163" i="6"/>
  <c r="E4159" i="6"/>
  <c r="E4155" i="6"/>
  <c r="E4151" i="6"/>
  <c r="E4147" i="6"/>
  <c r="E4143" i="6"/>
  <c r="E4139" i="6"/>
  <c r="E4135" i="6"/>
  <c r="E4131" i="6"/>
  <c r="E4127" i="6"/>
  <c r="E4123" i="6"/>
  <c r="E4119" i="6"/>
  <c r="E4115" i="6"/>
  <c r="E4111" i="6"/>
  <c r="E4107" i="6"/>
  <c r="E4103" i="6"/>
  <c r="E4099" i="6"/>
  <c r="E4095" i="6"/>
  <c r="E4091" i="6"/>
  <c r="E4087" i="6"/>
  <c r="E4083" i="6"/>
  <c r="E4079" i="6"/>
  <c r="E4075" i="6"/>
  <c r="E4071" i="6"/>
  <c r="E4067" i="6"/>
  <c r="E4063" i="6"/>
  <c r="E4059" i="6"/>
  <c r="E4055" i="6"/>
  <c r="E4051" i="6"/>
  <c r="E4047" i="6"/>
  <c r="E4043" i="6"/>
  <c r="E4039" i="6"/>
  <c r="E4035" i="6"/>
  <c r="E4031" i="6"/>
  <c r="E4027" i="6"/>
  <c r="E4023" i="6"/>
  <c r="E4019" i="6"/>
  <c r="E4015" i="6"/>
  <c r="E4011" i="6"/>
  <c r="E4007" i="6"/>
  <c r="E4003" i="6"/>
  <c r="E3999" i="6"/>
  <c r="E3995" i="6"/>
  <c r="E3991" i="6"/>
  <c r="E3987" i="6"/>
  <c r="E3983" i="6"/>
  <c r="E3979" i="6"/>
  <c r="E3975" i="6"/>
  <c r="E3971" i="6"/>
  <c r="E3967" i="6"/>
  <c r="E3963" i="6"/>
  <c r="E5702" i="6"/>
  <c r="E5690" i="6"/>
  <c r="E5630" i="6"/>
  <c r="E5618" i="6"/>
  <c r="E5610" i="6"/>
  <c r="E5594" i="6"/>
  <c r="E5590" i="6"/>
  <c r="E5586" i="6"/>
  <c r="E5582" i="6"/>
  <c r="E5578" i="6"/>
  <c r="E5574" i="6"/>
  <c r="E5570" i="6"/>
  <c r="E5566" i="6"/>
  <c r="E5562" i="6"/>
  <c r="E5558" i="6"/>
  <c r="E5554" i="6"/>
  <c r="E5550" i="6"/>
  <c r="E5546" i="6"/>
  <c r="E5542" i="6"/>
  <c r="E5538" i="6"/>
  <c r="E5534" i="6"/>
  <c r="E5530" i="6"/>
  <c r="E5526" i="6"/>
  <c r="E5522" i="6"/>
  <c r="E5518" i="6"/>
  <c r="E5514" i="6"/>
  <c r="E5510" i="6"/>
  <c r="E5506" i="6"/>
  <c r="E5502" i="6"/>
  <c r="E5498" i="6"/>
  <c r="E5494" i="6"/>
  <c r="E5490" i="6"/>
  <c r="E5486" i="6"/>
  <c r="E5482" i="6"/>
  <c r="E5478" i="6"/>
  <c r="E5474" i="6"/>
  <c r="E5470" i="6"/>
  <c r="E5466" i="6"/>
  <c r="E5462" i="6"/>
  <c r="E5458" i="6"/>
  <c r="E5454" i="6"/>
  <c r="E5450" i="6"/>
  <c r="E5446" i="6"/>
  <c r="E5442" i="6"/>
  <c r="E5438" i="6"/>
  <c r="E5434" i="6"/>
  <c r="E5430" i="6"/>
  <c r="E5426" i="6"/>
  <c r="E5422" i="6"/>
  <c r="E5418" i="6"/>
  <c r="E5414" i="6"/>
  <c r="E5410" i="6"/>
  <c r="E5406" i="6"/>
  <c r="E5402" i="6"/>
  <c r="E5398" i="6"/>
  <c r="E5394" i="6"/>
  <c r="E5390" i="6"/>
  <c r="E5386" i="6"/>
  <c r="E5382" i="6"/>
  <c r="E5378" i="6"/>
  <c r="E5374" i="6"/>
  <c r="E5370" i="6"/>
  <c r="E5366" i="6"/>
  <c r="E5362" i="6"/>
  <c r="E5358" i="6"/>
  <c r="E5354" i="6"/>
  <c r="E5350" i="6"/>
  <c r="E5346" i="6"/>
  <c r="E5342" i="6"/>
  <c r="E5338" i="6"/>
  <c r="E5334" i="6"/>
  <c r="E5330" i="6"/>
  <c r="E5326" i="6"/>
  <c r="E5322" i="6"/>
  <c r="E5318" i="6"/>
  <c r="E5314" i="6"/>
  <c r="E5310" i="6"/>
  <c r="E5306" i="6"/>
  <c r="E5302" i="6"/>
  <c r="E5298" i="6"/>
  <c r="E5294" i="6"/>
  <c r="E5290" i="6"/>
  <c r="E5286" i="6"/>
  <c r="E5282" i="6"/>
  <c r="E5278" i="6"/>
  <c r="E5274" i="6"/>
  <c r="E5270" i="6"/>
  <c r="E5266" i="6"/>
  <c r="E5262" i="6"/>
  <c r="E5258" i="6"/>
  <c r="E5254" i="6"/>
  <c r="E5250" i="6"/>
  <c r="E5246" i="6"/>
  <c r="E5242" i="6"/>
  <c r="E5238" i="6"/>
  <c r="E5234" i="6"/>
  <c r="E5230" i="6"/>
  <c r="E5226" i="6"/>
  <c r="E5222" i="6"/>
  <c r="E5218" i="6"/>
  <c r="E5214" i="6"/>
  <c r="E5210" i="6"/>
  <c r="E5206" i="6"/>
  <c r="E5202" i="6"/>
  <c r="E5198" i="6"/>
  <c r="E5194" i="6"/>
  <c r="E5190" i="6"/>
  <c r="E5186" i="6"/>
  <c r="E5182" i="6"/>
  <c r="E5178" i="6"/>
  <c r="E5174" i="6"/>
  <c r="E5170" i="6"/>
  <c r="E5166" i="6"/>
  <c r="E5162" i="6"/>
  <c r="E5158" i="6"/>
  <c r="E5154" i="6"/>
  <c r="E5150" i="6"/>
  <c r="E5146" i="6"/>
  <c r="E5142" i="6"/>
  <c r="E5138" i="6"/>
  <c r="E5134" i="6"/>
  <c r="E5130" i="6"/>
  <c r="E5126" i="6"/>
  <c r="E5122" i="6"/>
  <c r="E5118" i="6"/>
  <c r="E5114" i="6"/>
  <c r="E5110" i="6"/>
  <c r="E5106" i="6"/>
  <c r="E5102" i="6"/>
  <c r="E5098" i="6"/>
  <c r="E5094" i="6"/>
  <c r="E5090" i="6"/>
  <c r="E5086" i="6"/>
  <c r="E5082" i="6"/>
  <c r="E5078" i="6"/>
  <c r="E5074" i="6"/>
  <c r="E5070" i="6"/>
  <c r="E5066" i="6"/>
  <c r="E5062" i="6"/>
  <c r="E5058" i="6"/>
  <c r="E5054" i="6"/>
  <c r="E5050" i="6"/>
  <c r="E5046" i="6"/>
  <c r="E5042" i="6"/>
  <c r="E5038" i="6"/>
  <c r="E5034" i="6"/>
  <c r="E5030" i="6"/>
  <c r="E5026" i="6"/>
  <c r="E5022" i="6"/>
  <c r="E5018" i="6"/>
  <c r="E5014" i="6"/>
  <c r="E5010" i="6"/>
  <c r="E5006" i="6"/>
  <c r="E5002" i="6"/>
  <c r="E4998" i="6"/>
  <c r="E4994" i="6"/>
  <c r="E4990" i="6"/>
  <c r="E4986" i="6"/>
  <c r="E4982" i="6"/>
  <c r="E4978" i="6"/>
  <c r="E4974" i="6"/>
  <c r="E4970" i="6"/>
  <c r="E4966" i="6"/>
  <c r="E4962" i="6"/>
  <c r="E4958" i="6"/>
  <c r="E4954" i="6"/>
  <c r="E4950" i="6"/>
  <c r="E4946" i="6"/>
  <c r="E4942" i="6"/>
  <c r="E4938" i="6"/>
  <c r="E4934" i="6"/>
  <c r="E4930" i="6"/>
  <c r="E4926" i="6"/>
  <c r="E4922" i="6"/>
  <c r="E4918" i="6"/>
  <c r="E4914" i="6"/>
  <c r="E4910" i="6"/>
  <c r="E4906" i="6"/>
  <c r="E4902" i="6"/>
  <c r="E4898" i="6"/>
  <c r="E4894" i="6"/>
  <c r="E4890" i="6"/>
  <c r="E4886" i="6"/>
  <c r="E4882" i="6"/>
  <c r="E4878" i="6"/>
  <c r="E4874" i="6"/>
  <c r="E4870" i="6"/>
  <c r="E4866" i="6"/>
  <c r="E4862" i="6"/>
  <c r="E4858" i="6"/>
  <c r="E4854" i="6"/>
  <c r="E4850" i="6"/>
  <c r="E4846" i="6"/>
  <c r="E4842" i="6"/>
  <c r="E4838" i="6"/>
  <c r="E4834" i="6"/>
  <c r="E4830" i="6"/>
  <c r="E4826" i="6"/>
  <c r="E4822" i="6"/>
  <c r="E4818" i="6"/>
  <c r="E4814" i="6"/>
  <c r="E4810" i="6"/>
  <c r="E4806" i="6"/>
  <c r="E4802" i="6"/>
  <c r="E4798" i="6"/>
  <c r="E4794" i="6"/>
  <c r="E4790" i="6"/>
  <c r="E4786" i="6"/>
  <c r="E4782" i="6"/>
  <c r="E4778" i="6"/>
  <c r="E4774" i="6"/>
  <c r="E4770" i="6"/>
  <c r="E4766" i="6"/>
  <c r="E4762" i="6"/>
  <c r="E4758" i="6"/>
  <c r="E4754" i="6"/>
  <c r="E4750" i="6"/>
  <c r="E4746" i="6"/>
  <c r="E4742" i="6"/>
  <c r="E4738" i="6"/>
  <c r="E4734" i="6"/>
  <c r="E4730" i="6"/>
  <c r="E4726" i="6"/>
  <c r="E4722" i="6"/>
  <c r="E4718" i="6"/>
  <c r="E4714" i="6"/>
  <c r="E4710" i="6"/>
  <c r="E4706" i="6"/>
  <c r="E4702" i="6"/>
  <c r="E4698" i="6"/>
  <c r="E4694" i="6"/>
  <c r="E4690" i="6"/>
  <c r="E4686" i="6"/>
  <c r="E4682" i="6"/>
  <c r="E4678" i="6"/>
  <c r="E4674" i="6"/>
  <c r="E4670" i="6"/>
  <c r="E4666" i="6"/>
  <c r="E4662" i="6"/>
  <c r="E4658" i="6"/>
  <c r="E4654" i="6"/>
  <c r="E4650" i="6"/>
  <c r="E4646" i="6"/>
  <c r="E4642" i="6"/>
  <c r="E4638" i="6"/>
  <c r="E4634" i="6"/>
  <c r="E4630" i="6"/>
  <c r="E4626" i="6"/>
  <c r="E4622" i="6"/>
  <c r="E4618" i="6"/>
  <c r="E4614" i="6"/>
  <c r="E4610" i="6"/>
  <c r="E4606" i="6"/>
  <c r="E4602" i="6"/>
  <c r="E4598" i="6"/>
  <c r="E4594" i="6"/>
  <c r="E4590" i="6"/>
  <c r="E4586" i="6"/>
  <c r="E4582" i="6"/>
  <c r="E4578" i="6"/>
  <c r="E4574" i="6"/>
  <c r="E4570" i="6"/>
  <c r="E4566" i="6"/>
  <c r="E4562" i="6"/>
  <c r="E4558" i="6"/>
  <c r="E4554" i="6"/>
  <c r="E4550" i="6"/>
  <c r="E4546" i="6"/>
  <c r="E4542" i="6"/>
  <c r="E4538" i="6"/>
  <c r="E4534" i="6"/>
  <c r="E4530" i="6"/>
  <c r="E4526" i="6"/>
  <c r="E4522" i="6"/>
  <c r="E4518" i="6"/>
  <c r="E4514" i="6"/>
  <c r="E4510" i="6"/>
  <c r="E4506" i="6"/>
  <c r="E4502" i="6"/>
  <c r="E4498" i="6"/>
  <c r="E4494" i="6"/>
  <c r="E4490" i="6"/>
  <c r="E4486" i="6"/>
  <c r="E4482" i="6"/>
  <c r="E4478" i="6"/>
  <c r="E4474" i="6"/>
  <c r="E4470" i="6"/>
  <c r="E4466" i="6"/>
  <c r="E4462" i="6"/>
  <c r="E4458" i="6"/>
  <c r="E4454" i="6"/>
  <c r="E4450" i="6"/>
  <c r="E4446" i="6"/>
  <c r="E4442" i="6"/>
  <c r="E4438" i="6"/>
  <c r="E4434" i="6"/>
  <c r="E4430" i="6"/>
  <c r="E4426" i="6"/>
  <c r="E4422" i="6"/>
  <c r="E4418" i="6"/>
  <c r="E4414" i="6"/>
  <c r="E4410" i="6"/>
  <c r="E4406" i="6"/>
  <c r="E4402" i="6"/>
  <c r="E4398" i="6"/>
  <c r="E4394" i="6"/>
  <c r="E4390" i="6"/>
  <c r="E4386" i="6"/>
  <c r="E4382" i="6"/>
  <c r="E4378" i="6"/>
  <c r="E4374" i="6"/>
  <c r="E4370" i="6"/>
  <c r="E4366" i="6"/>
  <c r="E4362" i="6"/>
  <c r="E4358" i="6"/>
  <c r="E4354" i="6"/>
  <c r="E4350" i="6"/>
  <c r="E4346" i="6"/>
  <c r="E4342" i="6"/>
  <c r="E4338" i="6"/>
  <c r="E4334" i="6"/>
  <c r="E4330" i="6"/>
  <c r="E4326" i="6"/>
  <c r="E4322" i="6"/>
  <c r="E4318" i="6"/>
  <c r="E4314" i="6"/>
  <c r="E4310" i="6"/>
  <c r="E4306" i="6"/>
  <c r="E4302" i="6"/>
  <c r="E4298" i="6"/>
  <c r="E4294" i="6"/>
  <c r="E4290" i="6"/>
  <c r="E4286" i="6"/>
  <c r="E4282" i="6"/>
  <c r="E4278" i="6"/>
  <c r="E4274" i="6"/>
  <c r="E4270" i="6"/>
  <c r="E4266" i="6"/>
  <c r="E4262" i="6"/>
  <c r="E4258" i="6"/>
  <c r="E4254" i="6"/>
  <c r="E4250" i="6"/>
  <c r="E4246" i="6"/>
  <c r="E4242" i="6"/>
  <c r="E4238" i="6"/>
  <c r="E4234" i="6"/>
  <c r="E4230" i="6"/>
  <c r="E4226" i="6"/>
  <c r="E4222" i="6"/>
  <c r="E4218" i="6"/>
  <c r="E4214" i="6"/>
  <c r="E4210" i="6"/>
  <c r="E4206" i="6"/>
  <c r="E4202" i="6"/>
  <c r="E4198" i="6"/>
  <c r="E4194" i="6"/>
  <c r="E4190" i="6"/>
  <c r="E4186" i="6"/>
  <c r="E4182" i="6"/>
  <c r="E4178" i="6"/>
  <c r="E4174" i="6"/>
  <c r="E4170" i="6"/>
  <c r="E4166" i="6"/>
  <c r="E4162" i="6"/>
  <c r="E4158" i="6"/>
  <c r="E4154" i="6"/>
  <c r="E4150" i="6"/>
  <c r="E4146" i="6"/>
  <c r="E4142" i="6"/>
  <c r="E4138" i="6"/>
  <c r="E4134" i="6"/>
  <c r="E4130" i="6"/>
  <c r="E4126" i="6"/>
  <c r="E4122" i="6"/>
  <c r="E4118" i="6"/>
  <c r="E4114" i="6"/>
  <c r="E4110" i="6"/>
  <c r="E4106" i="6"/>
  <c r="E4102" i="6"/>
  <c r="E4098" i="6"/>
  <c r="E4094" i="6"/>
  <c r="E4090" i="6"/>
  <c r="E4086" i="6"/>
  <c r="E4082" i="6"/>
  <c r="E4078" i="6"/>
  <c r="E4074" i="6"/>
  <c r="E4070" i="6"/>
  <c r="E4066" i="6"/>
  <c r="E4062" i="6"/>
  <c r="E4058" i="6"/>
  <c r="E4054" i="6"/>
  <c r="E4050" i="6"/>
  <c r="E4046" i="6"/>
  <c r="E4042" i="6"/>
  <c r="E4038" i="6"/>
  <c r="E4034" i="6"/>
  <c r="E4030" i="6"/>
  <c r="E4026" i="6"/>
  <c r="E4022" i="6"/>
  <c r="E4018" i="6"/>
  <c r="E4014" i="6"/>
  <c r="E4010" i="6"/>
  <c r="E4006" i="6"/>
  <c r="E4002" i="6"/>
  <c r="E3998" i="6"/>
  <c r="E3994" i="6"/>
  <c r="E3990" i="6"/>
  <c r="E3986" i="6"/>
  <c r="E3982" i="6"/>
  <c r="E3978" i="6"/>
  <c r="E3974" i="6"/>
  <c r="E3970" i="6"/>
  <c r="E3966" i="6"/>
  <c r="E3962" i="6"/>
  <c r="E3958" i="6"/>
  <c r="E3954" i="6"/>
  <c r="E3950" i="6"/>
  <c r="E3946" i="6"/>
  <c r="E3942" i="6"/>
  <c r="E3938" i="6"/>
  <c r="E3934" i="6"/>
  <c r="E3930" i="6"/>
  <c r="E3926" i="6"/>
  <c r="E3922" i="6"/>
  <c r="E3918" i="6"/>
  <c r="E3914" i="6"/>
  <c r="E3910" i="6"/>
  <c r="E3906" i="6"/>
  <c r="E3902" i="6"/>
  <c r="E3898" i="6"/>
  <c r="E3894" i="6"/>
  <c r="E3890" i="6"/>
  <c r="E3886" i="6"/>
  <c r="E3882" i="6"/>
  <c r="E3878" i="6"/>
  <c r="E3874" i="6"/>
  <c r="E3870" i="6"/>
  <c r="E3866" i="6"/>
  <c r="E3862" i="6"/>
  <c r="E3858" i="6"/>
  <c r="E3854" i="6"/>
  <c r="E3850" i="6"/>
  <c r="E3846" i="6"/>
  <c r="E3842" i="6"/>
  <c r="E3838" i="6"/>
  <c r="E3834" i="6"/>
  <c r="E3830" i="6"/>
  <c r="E3826" i="6"/>
  <c r="E3822" i="6"/>
  <c r="E3818" i="6"/>
  <c r="E3814" i="6"/>
  <c r="E3810" i="6"/>
  <c r="E3806" i="6"/>
  <c r="E3802" i="6"/>
  <c r="E3798" i="6"/>
  <c r="E3794" i="6"/>
  <c r="E3790" i="6"/>
  <c r="E3786" i="6"/>
  <c r="E3782" i="6"/>
  <c r="E3778" i="6"/>
  <c r="E3774" i="6"/>
  <c r="E3770" i="6"/>
  <c r="E3766" i="6"/>
  <c r="E3762" i="6"/>
  <c r="E3758" i="6"/>
  <c r="E3754" i="6"/>
  <c r="E3750" i="6"/>
  <c r="E3746" i="6"/>
  <c r="E3742" i="6"/>
  <c r="E3738" i="6"/>
  <c r="E3734" i="6"/>
  <c r="E3730" i="6"/>
  <c r="E3726" i="6"/>
  <c r="E3722" i="6"/>
  <c r="E3718" i="6"/>
  <c r="E3714" i="6"/>
  <c r="E3710" i="6"/>
  <c r="E3706" i="6"/>
  <c r="E3702" i="6"/>
  <c r="E3698" i="6"/>
  <c r="E3694" i="6"/>
  <c r="E3690" i="6"/>
  <c r="E3686" i="6"/>
  <c r="E3682" i="6"/>
  <c r="E3678" i="6"/>
  <c r="E3674" i="6"/>
  <c r="E5706" i="6"/>
  <c r="E5694" i="6"/>
  <c r="E5678" i="6"/>
  <c r="E5666" i="6"/>
  <c r="E5654" i="6"/>
  <c r="E5642" i="6"/>
  <c r="E5709" i="6"/>
  <c r="E5701" i="6"/>
  <c r="E5693" i="6"/>
  <c r="E5685" i="6"/>
  <c r="E5629" i="6"/>
  <c r="E5621" i="6"/>
  <c r="E5613" i="6"/>
  <c r="E5605" i="6"/>
  <c r="E5569" i="6"/>
  <c r="E5561" i="6"/>
  <c r="E5557" i="6"/>
  <c r="E5529" i="6"/>
  <c r="E5525" i="6"/>
  <c r="E5521" i="6"/>
  <c r="E5517" i="6"/>
  <c r="E5513" i="6"/>
  <c r="E5509" i="6"/>
  <c r="E5505" i="6"/>
  <c r="E5501" i="6"/>
  <c r="E5497" i="6"/>
  <c r="E5493" i="6"/>
  <c r="E5489" i="6"/>
  <c r="E5485" i="6"/>
  <c r="E5481" i="6"/>
  <c r="E5477" i="6"/>
  <c r="E5473" i="6"/>
  <c r="E5469" i="6"/>
  <c r="E5465" i="6"/>
  <c r="E5461" i="6"/>
  <c r="E5457" i="6"/>
  <c r="E5453" i="6"/>
  <c r="E5449" i="6"/>
  <c r="E5445" i="6"/>
  <c r="E5441" i="6"/>
  <c r="E5437" i="6"/>
  <c r="E5433" i="6"/>
  <c r="E5429" i="6"/>
  <c r="E5425" i="6"/>
  <c r="E5421" i="6"/>
  <c r="E5417" i="6"/>
  <c r="E5413" i="6"/>
  <c r="E5409" i="6"/>
  <c r="E5405" i="6"/>
  <c r="E5401" i="6"/>
  <c r="E5397" i="6"/>
  <c r="E5393" i="6"/>
  <c r="E5389" i="6"/>
  <c r="E5385" i="6"/>
  <c r="E5381" i="6"/>
  <c r="E5377" i="6"/>
  <c r="E5373" i="6"/>
  <c r="E5369" i="6"/>
  <c r="E5365" i="6"/>
  <c r="E5361" i="6"/>
  <c r="E5357" i="6"/>
  <c r="E5353" i="6"/>
  <c r="E5349" i="6"/>
  <c r="E5345" i="6"/>
  <c r="E5341" i="6"/>
  <c r="E5337" i="6"/>
  <c r="E5333" i="6"/>
  <c r="E5329" i="6"/>
  <c r="E5325" i="6"/>
  <c r="E5321" i="6"/>
  <c r="E5317" i="6"/>
  <c r="E5313" i="6"/>
  <c r="E5309" i="6"/>
  <c r="E5305" i="6"/>
  <c r="E5301" i="6"/>
  <c r="E5297" i="6"/>
  <c r="E5293" i="6"/>
  <c r="E5289" i="6"/>
  <c r="E5285" i="6"/>
  <c r="E5281" i="6"/>
  <c r="E5277" i="6"/>
  <c r="E5273" i="6"/>
  <c r="E5269" i="6"/>
  <c r="E5265" i="6"/>
  <c r="E5261" i="6"/>
  <c r="E5257" i="6"/>
  <c r="E5253" i="6"/>
  <c r="E5249" i="6"/>
  <c r="E5245" i="6"/>
  <c r="E5241" i="6"/>
  <c r="E5237" i="6"/>
  <c r="E5233" i="6"/>
  <c r="E5229" i="6"/>
  <c r="E5225" i="6"/>
  <c r="E5221" i="6"/>
  <c r="E5217" i="6"/>
  <c r="E5213" i="6"/>
  <c r="E5209" i="6"/>
  <c r="E5205" i="6"/>
  <c r="E5201" i="6"/>
  <c r="E5197" i="6"/>
  <c r="E5193" i="6"/>
  <c r="E5189" i="6"/>
  <c r="E5185" i="6"/>
  <c r="E5181" i="6"/>
  <c r="E5177" i="6"/>
  <c r="E5173" i="6"/>
  <c r="E5169" i="6"/>
  <c r="E5165" i="6"/>
  <c r="E5161" i="6"/>
  <c r="E5157" i="6"/>
  <c r="E5153" i="6"/>
  <c r="E5149" i="6"/>
  <c r="E5145" i="6"/>
  <c r="E5141" i="6"/>
  <c r="E5137" i="6"/>
  <c r="E5133" i="6"/>
  <c r="E5129" i="6"/>
  <c r="E5125" i="6"/>
  <c r="E5121" i="6"/>
  <c r="E5117" i="6"/>
  <c r="E5113" i="6"/>
  <c r="E5109" i="6"/>
  <c r="E5105" i="6"/>
  <c r="E5101" i="6"/>
  <c r="E5097" i="6"/>
  <c r="E5093" i="6"/>
  <c r="E5089" i="6"/>
  <c r="E5085" i="6"/>
  <c r="E5081" i="6"/>
  <c r="E5077" i="6"/>
  <c r="E5073" i="6"/>
  <c r="E5069" i="6"/>
  <c r="E5065" i="6"/>
  <c r="E5061" i="6"/>
  <c r="E5057" i="6"/>
  <c r="E5053" i="6"/>
  <c r="E5049" i="6"/>
  <c r="E5045" i="6"/>
  <c r="E5041" i="6"/>
  <c r="E5037" i="6"/>
  <c r="E5033" i="6"/>
  <c r="E5029" i="6"/>
  <c r="E5025" i="6"/>
  <c r="E5021" i="6"/>
  <c r="E5017" i="6"/>
  <c r="E5013" i="6"/>
  <c r="E5009" i="6"/>
  <c r="E5005" i="6"/>
  <c r="E5001" i="6"/>
  <c r="E4997" i="6"/>
  <c r="E4993" i="6"/>
  <c r="E4989" i="6"/>
  <c r="E4985" i="6"/>
  <c r="E4981" i="6"/>
  <c r="E4977" i="6"/>
  <c r="E4973" i="6"/>
  <c r="E4969" i="6"/>
  <c r="E4965" i="6"/>
  <c r="E4961" i="6"/>
  <c r="E4957" i="6"/>
  <c r="E4953" i="6"/>
  <c r="E4949" i="6"/>
  <c r="E4945" i="6"/>
  <c r="E4941" i="6"/>
  <c r="E4937" i="6"/>
  <c r="E4933" i="6"/>
  <c r="E4929" i="6"/>
  <c r="E4925" i="6"/>
  <c r="E4921" i="6"/>
  <c r="E4917" i="6"/>
  <c r="E4913" i="6"/>
  <c r="E4909" i="6"/>
  <c r="E4905" i="6"/>
  <c r="E4901" i="6"/>
  <c r="E4897" i="6"/>
  <c r="E4893" i="6"/>
  <c r="E4889" i="6"/>
  <c r="E4885" i="6"/>
  <c r="E4881" i="6"/>
  <c r="E4877" i="6"/>
  <c r="E4873" i="6"/>
  <c r="E4869" i="6"/>
  <c r="E4865" i="6"/>
  <c r="E4861" i="6"/>
  <c r="E4857" i="6"/>
  <c r="E4853" i="6"/>
  <c r="E4849" i="6"/>
  <c r="E4845" i="6"/>
  <c r="E4841" i="6"/>
  <c r="E4837" i="6"/>
  <c r="E4833" i="6"/>
  <c r="E4829" i="6"/>
  <c r="E4825" i="6"/>
  <c r="E4821" i="6"/>
  <c r="E4817" i="6"/>
  <c r="E4813" i="6"/>
  <c r="E4809" i="6"/>
  <c r="E4805" i="6"/>
  <c r="E4801" i="6"/>
  <c r="E4797" i="6"/>
  <c r="E4793" i="6"/>
  <c r="E4789" i="6"/>
  <c r="E4785" i="6"/>
  <c r="E4781" i="6"/>
  <c r="E4777" i="6"/>
  <c r="E4773" i="6"/>
  <c r="E4769" i="6"/>
  <c r="E4765" i="6"/>
  <c r="E4761" i="6"/>
  <c r="E4757" i="6"/>
  <c r="E4753" i="6"/>
  <c r="E4749" i="6"/>
  <c r="E4745" i="6"/>
  <c r="E4741" i="6"/>
  <c r="E4737" i="6"/>
  <c r="E4733" i="6"/>
  <c r="E4729" i="6"/>
  <c r="E4725" i="6"/>
  <c r="E4721" i="6"/>
  <c r="E4717" i="6"/>
  <c r="E4713" i="6"/>
  <c r="E4709" i="6"/>
  <c r="E4705" i="6"/>
  <c r="E4701" i="6"/>
  <c r="E4697" i="6"/>
  <c r="E4693" i="6"/>
  <c r="E4689" i="6"/>
  <c r="E4685" i="6"/>
  <c r="E4681" i="6"/>
  <c r="E4677" i="6"/>
  <c r="E4673" i="6"/>
  <c r="E4669" i="6"/>
  <c r="E4665" i="6"/>
  <c r="E4661" i="6"/>
  <c r="E4657" i="6"/>
  <c r="E4653" i="6"/>
  <c r="E4649" i="6"/>
  <c r="E4645" i="6"/>
  <c r="E4641" i="6"/>
  <c r="E4637" i="6"/>
  <c r="E4633" i="6"/>
  <c r="E4629" i="6"/>
  <c r="E4625" i="6"/>
  <c r="E4621" i="6"/>
  <c r="E4617" i="6"/>
  <c r="E4613" i="6"/>
  <c r="E4609" i="6"/>
  <c r="E4605" i="6"/>
  <c r="E4601" i="6"/>
  <c r="E4597" i="6"/>
  <c r="E4593" i="6"/>
  <c r="E4589" i="6"/>
  <c r="E4585" i="6"/>
  <c r="E4581" i="6"/>
  <c r="E4577" i="6"/>
  <c r="E4573" i="6"/>
  <c r="E4569" i="6"/>
  <c r="E4565" i="6"/>
  <c r="E4561" i="6"/>
  <c r="E4557" i="6"/>
  <c r="E4553" i="6"/>
  <c r="E4549" i="6"/>
  <c r="E4545" i="6"/>
  <c r="E4541" i="6"/>
  <c r="E4537" i="6"/>
  <c r="E4533" i="6"/>
  <c r="E4529" i="6"/>
  <c r="E4525" i="6"/>
  <c r="E4521" i="6"/>
  <c r="E4517" i="6"/>
  <c r="E4513" i="6"/>
  <c r="E4509" i="6"/>
  <c r="E4505" i="6"/>
  <c r="E4501" i="6"/>
  <c r="E4497" i="6"/>
  <c r="E4493" i="6"/>
  <c r="E4489" i="6"/>
  <c r="E4485" i="6"/>
  <c r="E4481" i="6"/>
  <c r="E4477" i="6"/>
  <c r="E4473" i="6"/>
  <c r="E4469" i="6"/>
  <c r="E4465" i="6"/>
  <c r="E4461" i="6"/>
  <c r="E4457" i="6"/>
  <c r="E4453" i="6"/>
  <c r="E4449" i="6"/>
  <c r="E4445" i="6"/>
  <c r="E4441" i="6"/>
  <c r="E4437" i="6"/>
  <c r="E4433" i="6"/>
  <c r="E4429" i="6"/>
  <c r="E4425" i="6"/>
  <c r="E4421" i="6"/>
  <c r="E4417" i="6"/>
  <c r="E4413" i="6"/>
  <c r="E4409" i="6"/>
  <c r="E4405" i="6"/>
  <c r="E4401" i="6"/>
  <c r="E4397" i="6"/>
  <c r="E4393" i="6"/>
  <c r="E4389" i="6"/>
  <c r="E4385" i="6"/>
  <c r="E4381" i="6"/>
  <c r="E4377" i="6"/>
  <c r="E4373" i="6"/>
  <c r="E4369" i="6"/>
  <c r="E4365" i="6"/>
  <c r="E4361" i="6"/>
  <c r="E4357" i="6"/>
  <c r="E4353" i="6"/>
  <c r="E4349" i="6"/>
  <c r="E4345" i="6"/>
  <c r="E4341" i="6"/>
  <c r="E4337" i="6"/>
  <c r="E4333" i="6"/>
  <c r="E4329" i="6"/>
  <c r="E4325" i="6"/>
  <c r="E4321" i="6"/>
  <c r="E4317" i="6"/>
  <c r="E4313" i="6"/>
  <c r="E4309" i="6"/>
  <c r="E4305" i="6"/>
  <c r="E4301" i="6"/>
  <c r="E4297" i="6"/>
  <c r="E4293" i="6"/>
  <c r="E4289" i="6"/>
  <c r="E4285" i="6"/>
  <c r="E4281" i="6"/>
  <c r="E4277" i="6"/>
  <c r="E4273" i="6"/>
  <c r="E4269" i="6"/>
  <c r="E4265" i="6"/>
  <c r="E4261" i="6"/>
  <c r="E4257" i="6"/>
  <c r="E4253" i="6"/>
  <c r="E4249" i="6"/>
  <c r="E4245" i="6"/>
  <c r="E4241" i="6"/>
  <c r="E4237" i="6"/>
  <c r="E4233" i="6"/>
  <c r="E4229" i="6"/>
  <c r="E4225" i="6"/>
  <c r="E4221" i="6"/>
  <c r="E4217" i="6"/>
  <c r="E4213" i="6"/>
  <c r="E4209" i="6"/>
  <c r="E4205" i="6"/>
  <c r="E4201" i="6"/>
  <c r="E4197" i="6"/>
  <c r="E4193" i="6"/>
  <c r="E4189" i="6"/>
  <c r="E4185" i="6"/>
  <c r="E4181" i="6"/>
  <c r="E4177" i="6"/>
  <c r="E4173" i="6"/>
  <c r="E4169" i="6"/>
  <c r="E4165" i="6"/>
  <c r="E4161" i="6"/>
  <c r="E4157" i="6"/>
  <c r="E4153" i="6"/>
  <c r="E4149" i="6"/>
  <c r="E4145" i="6"/>
  <c r="E4141" i="6"/>
  <c r="E4137" i="6"/>
  <c r="E4133" i="6"/>
  <c r="E4129" i="6"/>
  <c r="E4125" i="6"/>
  <c r="E4121" i="6"/>
  <c r="E4117" i="6"/>
  <c r="E4113" i="6"/>
  <c r="E4109" i="6"/>
  <c r="E4105" i="6"/>
  <c r="E4101" i="6"/>
  <c r="E4097" i="6"/>
  <c r="E4093" i="6"/>
  <c r="E4089" i="6"/>
  <c r="E4085" i="6"/>
  <c r="E4081" i="6"/>
  <c r="E4077" i="6"/>
  <c r="E4073" i="6"/>
  <c r="E4069" i="6"/>
  <c r="E4065" i="6"/>
  <c r="E4061" i="6"/>
  <c r="E4057" i="6"/>
  <c r="E4053" i="6"/>
  <c r="E4049" i="6"/>
  <c r="E4045" i="6"/>
  <c r="E4041" i="6"/>
  <c r="E4037" i="6"/>
  <c r="E4033" i="6"/>
  <c r="E4029" i="6"/>
  <c r="E4025" i="6"/>
  <c r="E4021" i="6"/>
  <c r="E4017" i="6"/>
  <c r="E4013" i="6"/>
  <c r="E4009" i="6"/>
  <c r="E4005" i="6"/>
  <c r="E4001" i="6"/>
  <c r="E3997" i="6"/>
  <c r="E3993" i="6"/>
  <c r="E3989" i="6"/>
  <c r="E3985" i="6"/>
  <c r="E3981" i="6"/>
  <c r="E3977" i="6"/>
  <c r="E3973" i="6"/>
  <c r="E3969" i="6"/>
  <c r="E3965" i="6"/>
  <c r="E3961" i="6"/>
  <c r="E3957" i="6"/>
  <c r="E3953" i="6"/>
  <c r="E3949" i="6"/>
  <c r="E3945" i="6"/>
  <c r="E3941" i="6"/>
  <c r="E3937" i="6"/>
  <c r="E3933" i="6"/>
  <c r="E3929" i="6"/>
  <c r="E3925" i="6"/>
  <c r="E3921" i="6"/>
  <c r="E3917" i="6"/>
  <c r="E3913" i="6"/>
  <c r="E3909" i="6"/>
  <c r="E3905" i="6"/>
  <c r="E3901" i="6"/>
  <c r="E3897" i="6"/>
  <c r="E3893" i="6"/>
  <c r="E3889" i="6"/>
  <c r="E3885" i="6"/>
  <c r="E3881" i="6"/>
  <c r="E3877" i="6"/>
  <c r="E3873" i="6"/>
  <c r="E3869" i="6"/>
  <c r="E3865" i="6"/>
  <c r="E3861" i="6"/>
  <c r="E3857" i="6"/>
  <c r="E3853" i="6"/>
  <c r="E3849" i="6"/>
  <c r="E3845" i="6"/>
  <c r="E3841" i="6"/>
  <c r="E3837" i="6"/>
  <c r="E3833" i="6"/>
  <c r="E3829" i="6"/>
  <c r="E3825" i="6"/>
  <c r="E3821" i="6"/>
  <c r="E3817" i="6"/>
  <c r="E3813" i="6"/>
  <c r="E3809" i="6"/>
  <c r="E3805" i="6"/>
  <c r="E3801" i="6"/>
  <c r="E3797" i="6"/>
  <c r="E3793" i="6"/>
  <c r="E3789" i="6"/>
  <c r="E3785" i="6"/>
  <c r="E3781" i="6"/>
  <c r="E3777" i="6"/>
  <c r="E3773" i="6"/>
  <c r="E3769" i="6"/>
  <c r="E3765" i="6"/>
  <c r="E3761" i="6"/>
  <c r="E3757" i="6"/>
  <c r="E3753" i="6"/>
  <c r="E3749" i="6"/>
  <c r="E3745" i="6"/>
  <c r="E3741" i="6"/>
  <c r="E3737" i="6"/>
  <c r="E3733" i="6"/>
  <c r="E3729" i="6"/>
  <c r="E3725" i="6"/>
  <c r="E3721" i="6"/>
  <c r="E3717" i="6"/>
  <c r="E3804" i="6"/>
  <c r="E3800" i="6"/>
  <c r="E3796" i="6"/>
  <c r="E3792" i="6"/>
  <c r="E3788" i="6"/>
  <c r="E3784" i="6"/>
  <c r="E3780" i="6"/>
  <c r="E3776" i="6"/>
  <c r="E3772" i="6"/>
  <c r="E3768" i="6"/>
  <c r="E3764" i="6"/>
  <c r="E3760" i="6"/>
  <c r="E3756" i="6"/>
  <c r="E3752" i="6"/>
  <c r="E3748" i="6"/>
  <c r="E3744" i="6"/>
  <c r="E3740" i="6"/>
  <c r="E3736" i="6"/>
  <c r="E3732" i="6"/>
  <c r="E3728" i="6"/>
  <c r="E3724" i="6"/>
  <c r="E3720" i="6"/>
  <c r="E3716" i="6"/>
  <c r="E3712" i="6"/>
  <c r="E3708" i="6"/>
  <c r="E3704" i="6"/>
  <c r="E3700" i="6"/>
  <c r="E3696" i="6"/>
  <c r="E3692" i="6"/>
  <c r="E3688" i="6"/>
  <c r="E3684" i="6"/>
  <c r="E3680" i="6"/>
  <c r="E3676" i="6"/>
  <c r="E3672" i="6"/>
  <c r="E3668" i="6"/>
  <c r="E3664" i="6"/>
  <c r="E3660" i="6"/>
  <c r="E3656" i="6"/>
  <c r="E3652" i="6"/>
  <c r="E3648" i="6"/>
  <c r="E3644" i="6"/>
  <c r="E3640" i="6"/>
  <c r="E3636" i="6"/>
  <c r="E3632" i="6"/>
  <c r="E3628" i="6"/>
  <c r="E3624" i="6"/>
  <c r="E3620" i="6"/>
  <c r="E3616" i="6"/>
  <c r="E3612" i="6"/>
  <c r="E3608" i="6"/>
  <c r="E3604" i="6"/>
  <c r="E3600" i="6"/>
  <c r="E3596" i="6"/>
  <c r="E3592" i="6"/>
  <c r="E3588" i="6"/>
  <c r="E3584" i="6"/>
  <c r="E3580" i="6"/>
  <c r="E3576" i="6"/>
  <c r="E3572" i="6"/>
  <c r="E3568" i="6"/>
  <c r="E3564" i="6"/>
  <c r="E3560" i="6"/>
  <c r="E3556" i="6"/>
  <c r="E3552" i="6"/>
  <c r="E3548" i="6"/>
  <c r="E3544" i="6"/>
  <c r="E3540" i="6"/>
  <c r="E3536" i="6"/>
  <c r="E3532" i="6"/>
  <c r="E3528" i="6"/>
  <c r="E3524" i="6"/>
  <c r="E3520" i="6"/>
  <c r="E3516" i="6"/>
  <c r="E3512" i="6"/>
  <c r="E3508" i="6"/>
  <c r="E3504" i="6"/>
  <c r="E3500" i="6"/>
  <c r="E3496" i="6"/>
  <c r="E3492" i="6"/>
  <c r="E3488" i="6"/>
  <c r="E3484" i="6"/>
  <c r="E3480" i="6"/>
  <c r="E3476" i="6"/>
  <c r="E3472" i="6"/>
  <c r="E3468" i="6"/>
  <c r="E3464" i="6"/>
  <c r="E3460" i="6"/>
  <c r="E3456" i="6"/>
  <c r="E3452" i="6"/>
  <c r="E3448" i="6"/>
  <c r="E3444" i="6"/>
  <c r="E3440" i="6"/>
  <c r="E3436" i="6"/>
  <c r="E3432" i="6"/>
  <c r="E3428" i="6"/>
  <c r="E3424" i="6"/>
  <c r="E3420" i="6"/>
  <c r="E3416" i="6"/>
  <c r="E3412" i="6"/>
  <c r="E3408" i="6"/>
  <c r="E3404" i="6"/>
  <c r="E3400" i="6"/>
  <c r="E3396" i="6"/>
  <c r="E3392" i="6"/>
  <c r="E3388" i="6"/>
  <c r="E3384" i="6"/>
  <c r="E3380" i="6"/>
  <c r="E3376" i="6"/>
  <c r="E3372" i="6"/>
  <c r="E3368" i="6"/>
  <c r="E3364" i="6"/>
  <c r="E3360" i="6"/>
  <c r="E3356" i="6"/>
  <c r="E3352" i="6"/>
  <c r="E3348" i="6"/>
  <c r="E3344" i="6"/>
  <c r="E3340" i="6"/>
  <c r="E3336" i="6"/>
  <c r="E3332" i="6"/>
  <c r="E3328" i="6"/>
  <c r="E3324" i="6"/>
  <c r="E3320" i="6"/>
  <c r="E3316" i="6"/>
  <c r="E3312" i="6"/>
  <c r="E3308" i="6"/>
  <c r="E3304" i="6"/>
  <c r="E3300" i="6"/>
  <c r="E3296" i="6"/>
  <c r="E3292" i="6"/>
  <c r="E3288" i="6"/>
  <c r="E3284" i="6"/>
  <c r="E3280" i="6"/>
  <c r="E3276" i="6"/>
  <c r="E3272" i="6"/>
  <c r="E3268" i="6"/>
  <c r="E3264" i="6"/>
  <c r="E3260" i="6"/>
  <c r="E3256" i="6"/>
  <c r="E3252" i="6"/>
  <c r="E3248" i="6"/>
  <c r="E3244" i="6"/>
  <c r="E3240" i="6"/>
  <c r="E3236" i="6"/>
  <c r="E3232" i="6"/>
  <c r="E3228" i="6"/>
  <c r="E3224" i="6"/>
  <c r="E3220" i="6"/>
  <c r="E3216" i="6"/>
  <c r="E3212" i="6"/>
  <c r="E3208" i="6"/>
  <c r="E3204" i="6"/>
  <c r="E3200" i="6"/>
  <c r="E3196" i="6"/>
  <c r="E3192" i="6"/>
  <c r="E3188" i="6"/>
  <c r="E3184" i="6"/>
  <c r="E3180" i="6"/>
  <c r="E3176" i="6"/>
  <c r="E3172" i="6"/>
  <c r="E3168" i="6"/>
  <c r="E3164" i="6"/>
  <c r="E3160" i="6"/>
  <c r="E3156" i="6"/>
  <c r="E3152" i="6"/>
  <c r="E3148" i="6"/>
  <c r="E3144" i="6"/>
  <c r="E3140" i="6"/>
  <c r="E3136" i="6"/>
  <c r="E3132" i="6"/>
  <c r="E3128" i="6"/>
  <c r="E3124" i="6"/>
  <c r="E3120" i="6"/>
  <c r="E3116" i="6"/>
  <c r="E3112" i="6"/>
  <c r="E3108" i="6"/>
  <c r="E3104" i="6"/>
  <c r="E3100" i="6"/>
  <c r="E3096" i="6"/>
  <c r="E3092" i="6"/>
  <c r="E3088" i="6"/>
  <c r="E3084" i="6"/>
  <c r="E3080" i="6"/>
  <c r="E3076" i="6"/>
  <c r="E3072" i="6"/>
  <c r="E3068" i="6"/>
  <c r="E3064" i="6"/>
  <c r="E3060" i="6"/>
  <c r="E3056" i="6"/>
  <c r="E3052" i="6"/>
  <c r="E3048" i="6"/>
  <c r="E3044" i="6"/>
  <c r="E3040" i="6"/>
  <c r="E3036" i="6"/>
  <c r="E3032" i="6"/>
  <c r="E3028" i="6"/>
  <c r="E3024" i="6"/>
  <c r="E3020" i="6"/>
  <c r="E3016" i="6"/>
  <c r="E3012" i="6"/>
  <c r="E3008" i="6"/>
  <c r="E3004" i="6"/>
  <c r="E3000" i="6"/>
  <c r="E2996" i="6"/>
  <c r="E2992" i="6"/>
  <c r="E2988" i="6"/>
  <c r="E2984" i="6"/>
  <c r="E2980" i="6"/>
  <c r="E2976" i="6"/>
  <c r="E2972" i="6"/>
  <c r="E2968" i="6"/>
  <c r="E2964" i="6"/>
  <c r="E2960" i="6"/>
  <c r="E2956" i="6"/>
  <c r="E2952" i="6"/>
  <c r="E2948" i="6"/>
  <c r="E2944" i="6"/>
  <c r="E2940" i="6"/>
  <c r="E2936" i="6"/>
  <c r="E2932" i="6"/>
  <c r="E2928" i="6"/>
  <c r="E2924" i="6"/>
  <c r="E2920" i="6"/>
  <c r="E2916" i="6"/>
  <c r="E2912" i="6"/>
  <c r="E2908" i="6"/>
  <c r="E2904" i="6"/>
  <c r="E2900" i="6"/>
  <c r="E2896" i="6"/>
  <c r="E2892" i="6"/>
  <c r="E2888" i="6"/>
  <c r="E2884" i="6"/>
  <c r="E2880" i="6"/>
  <c r="E2876" i="6"/>
  <c r="E2872" i="6"/>
  <c r="E2868" i="6"/>
  <c r="E2864" i="6"/>
  <c r="E2860" i="6"/>
  <c r="E2856" i="6"/>
  <c r="E2852" i="6"/>
  <c r="E2848" i="6"/>
  <c r="E2844" i="6"/>
  <c r="E2840" i="6"/>
  <c r="E2836" i="6"/>
  <c r="E2832" i="6"/>
  <c r="E2828" i="6"/>
  <c r="E2824" i="6"/>
  <c r="E2820" i="6"/>
  <c r="E2816" i="6"/>
  <c r="E2812" i="6"/>
  <c r="E2808" i="6"/>
  <c r="E2804" i="6"/>
  <c r="E2800" i="6"/>
  <c r="E2796" i="6"/>
  <c r="E2792" i="6"/>
  <c r="E2788" i="6"/>
  <c r="E2784" i="6"/>
  <c r="E2780" i="6"/>
  <c r="E2776" i="6"/>
  <c r="E2772" i="6"/>
  <c r="E2768" i="6"/>
  <c r="E2764" i="6"/>
  <c r="E2760" i="6"/>
  <c r="E2756" i="6"/>
  <c r="E2752" i="6"/>
  <c r="E2748" i="6"/>
  <c r="E2744" i="6"/>
  <c r="E2740" i="6"/>
  <c r="E2736" i="6"/>
  <c r="E2732" i="6"/>
  <c r="E2728" i="6"/>
  <c r="E2724" i="6"/>
  <c r="E2720" i="6"/>
  <c r="E2716" i="6"/>
  <c r="E2712" i="6"/>
  <c r="E2708" i="6"/>
  <c r="E2704" i="6"/>
  <c r="E2700" i="6"/>
  <c r="E2696" i="6"/>
  <c r="E2692" i="6"/>
  <c r="E2688" i="6"/>
  <c r="E2684" i="6"/>
  <c r="E2680" i="6"/>
  <c r="E2676" i="6"/>
  <c r="E2672" i="6"/>
  <c r="E2668" i="6"/>
  <c r="E2664" i="6"/>
  <c r="E2660" i="6"/>
  <c r="E2656" i="6"/>
  <c r="E3959" i="6"/>
  <c r="E3955" i="6"/>
  <c r="E3951" i="6"/>
  <c r="E3947" i="6"/>
  <c r="E3943" i="6"/>
  <c r="E3939" i="6"/>
  <c r="E3935" i="6"/>
  <c r="E3931" i="6"/>
  <c r="E3927" i="6"/>
  <c r="E3923" i="6"/>
  <c r="E3919" i="6"/>
  <c r="E3915" i="6"/>
  <c r="E3911" i="6"/>
  <c r="E3907" i="6"/>
  <c r="E3903" i="6"/>
  <c r="E3899" i="6"/>
  <c r="E3895" i="6"/>
  <c r="E3891" i="6"/>
  <c r="E3887" i="6"/>
  <c r="E3883" i="6"/>
  <c r="E3879" i="6"/>
  <c r="E3875" i="6"/>
  <c r="E3871" i="6"/>
  <c r="E3867" i="6"/>
  <c r="E3863" i="6"/>
  <c r="E3859" i="6"/>
  <c r="E3855" i="6"/>
  <c r="E3851" i="6"/>
  <c r="E3847" i="6"/>
  <c r="E3843" i="6"/>
  <c r="E3839" i="6"/>
  <c r="E3835" i="6"/>
  <c r="E3831" i="6"/>
  <c r="E3827" i="6"/>
  <c r="E3823" i="6"/>
  <c r="E3819" i="6"/>
  <c r="E3815" i="6"/>
  <c r="E3811" i="6"/>
  <c r="E3807" i="6"/>
  <c r="E3803" i="6"/>
  <c r="E3799" i="6"/>
  <c r="E3795" i="6"/>
  <c r="E3791" i="6"/>
  <c r="E3787" i="6"/>
  <c r="E3783" i="6"/>
  <c r="E3779" i="6"/>
  <c r="E3775" i="6"/>
  <c r="E3771" i="6"/>
  <c r="E3767" i="6"/>
  <c r="E3763" i="6"/>
  <c r="E3759" i="6"/>
  <c r="E3755" i="6"/>
  <c r="E3751" i="6"/>
  <c r="E3747" i="6"/>
  <c r="E3743" i="6"/>
  <c r="E3739" i="6"/>
  <c r="E3735" i="6"/>
  <c r="E3731" i="6"/>
  <c r="E3727" i="6"/>
  <c r="E3723" i="6"/>
  <c r="E3719" i="6"/>
  <c r="E3715" i="6"/>
  <c r="E3711" i="6"/>
  <c r="E3707" i="6"/>
  <c r="E3703" i="6"/>
  <c r="E3699" i="6"/>
  <c r="E3695" i="6"/>
  <c r="E3691" i="6"/>
  <c r="E3687" i="6"/>
  <c r="E3683" i="6"/>
  <c r="E3679" i="6"/>
  <c r="E3675" i="6"/>
  <c r="E3671" i="6"/>
  <c r="E3667" i="6"/>
  <c r="E3663" i="6"/>
  <c r="E3659" i="6"/>
  <c r="E3655" i="6"/>
  <c r="E3651" i="6"/>
  <c r="E3647" i="6"/>
  <c r="E3643" i="6"/>
  <c r="E3639" i="6"/>
  <c r="E3635" i="6"/>
  <c r="E3631" i="6"/>
  <c r="E3627" i="6"/>
  <c r="E3623" i="6"/>
  <c r="E3619" i="6"/>
  <c r="E3615" i="6"/>
  <c r="E3611" i="6"/>
  <c r="E3607" i="6"/>
  <c r="E3603" i="6"/>
  <c r="E3599" i="6"/>
  <c r="E3595" i="6"/>
  <c r="E3591" i="6"/>
  <c r="E3587" i="6"/>
  <c r="E3583" i="6"/>
  <c r="E3579" i="6"/>
  <c r="E3575" i="6"/>
  <c r="E3571" i="6"/>
  <c r="E3567" i="6"/>
  <c r="E3563" i="6"/>
  <c r="E3559" i="6"/>
  <c r="E3555" i="6"/>
  <c r="E3551" i="6"/>
  <c r="E3547" i="6"/>
  <c r="E3543" i="6"/>
  <c r="E3539" i="6"/>
  <c r="E3535" i="6"/>
  <c r="E3531" i="6"/>
  <c r="E3527" i="6"/>
  <c r="E3523" i="6"/>
  <c r="E3519" i="6"/>
  <c r="E3515" i="6"/>
  <c r="E3511" i="6"/>
  <c r="E3507" i="6"/>
  <c r="E3503" i="6"/>
  <c r="E3499" i="6"/>
  <c r="E3495" i="6"/>
  <c r="E3491" i="6"/>
  <c r="E3487" i="6"/>
  <c r="E3483" i="6"/>
  <c r="E3479" i="6"/>
  <c r="E3475" i="6"/>
  <c r="E3471" i="6"/>
  <c r="E3467" i="6"/>
  <c r="E3463" i="6"/>
  <c r="E3459" i="6"/>
  <c r="E3455" i="6"/>
  <c r="E3451" i="6"/>
  <c r="E3447" i="6"/>
  <c r="E3443" i="6"/>
  <c r="E3439" i="6"/>
  <c r="E3435" i="6"/>
  <c r="E3431" i="6"/>
  <c r="E3427" i="6"/>
  <c r="E3423" i="6"/>
  <c r="E3419" i="6"/>
  <c r="E3415" i="6"/>
  <c r="E3411" i="6"/>
  <c r="E3407" i="6"/>
  <c r="E3403" i="6"/>
  <c r="E3399" i="6"/>
  <c r="E3395" i="6"/>
  <c r="E3391" i="6"/>
  <c r="E3387" i="6"/>
  <c r="E3383" i="6"/>
  <c r="E3379" i="6"/>
  <c r="E3375" i="6"/>
  <c r="E3371" i="6"/>
  <c r="E3367" i="6"/>
  <c r="E3363" i="6"/>
  <c r="E3359" i="6"/>
  <c r="E3355" i="6"/>
  <c r="E3351" i="6"/>
  <c r="E3347" i="6"/>
  <c r="E3343" i="6"/>
  <c r="E3339" i="6"/>
  <c r="E3335" i="6"/>
  <c r="E3331" i="6"/>
  <c r="E3327" i="6"/>
  <c r="E3323" i="6"/>
  <c r="E3319" i="6"/>
  <c r="E3315" i="6"/>
  <c r="E3311" i="6"/>
  <c r="E3307" i="6"/>
  <c r="E3303" i="6"/>
  <c r="E3299" i="6"/>
  <c r="E3295" i="6"/>
  <c r="E3291" i="6"/>
  <c r="E3287" i="6"/>
  <c r="E3283" i="6"/>
  <c r="E3279" i="6"/>
  <c r="E3275" i="6"/>
  <c r="E3271" i="6"/>
  <c r="E3267" i="6"/>
  <c r="E3263" i="6"/>
  <c r="E3259" i="6"/>
  <c r="E3255" i="6"/>
  <c r="E3251" i="6"/>
  <c r="E3247" i="6"/>
  <c r="E3243" i="6"/>
  <c r="E3239" i="6"/>
  <c r="E3235" i="6"/>
  <c r="E3231" i="6"/>
  <c r="E3227" i="6"/>
  <c r="E3223" i="6"/>
  <c r="E3219" i="6"/>
  <c r="E3215" i="6"/>
  <c r="E3211" i="6"/>
  <c r="E3207" i="6"/>
  <c r="E3203" i="6"/>
  <c r="E3199" i="6"/>
  <c r="E3195" i="6"/>
  <c r="E3191" i="6"/>
  <c r="E3187" i="6"/>
  <c r="E3183" i="6"/>
  <c r="E3179" i="6"/>
  <c r="E3175" i="6"/>
  <c r="E3171" i="6"/>
  <c r="E3167" i="6"/>
  <c r="E3163" i="6"/>
  <c r="E3159" i="6"/>
  <c r="E3155" i="6"/>
  <c r="E3151" i="6"/>
  <c r="E3147" i="6"/>
  <c r="E3143" i="6"/>
  <c r="E3139" i="6"/>
  <c r="E3135" i="6"/>
  <c r="E3131" i="6"/>
  <c r="E3127" i="6"/>
  <c r="E3123" i="6"/>
  <c r="E3119" i="6"/>
  <c r="E3115" i="6"/>
  <c r="E3111" i="6"/>
  <c r="E3107" i="6"/>
  <c r="E3103" i="6"/>
  <c r="E3099" i="6"/>
  <c r="E3095" i="6"/>
  <c r="E3091" i="6"/>
  <c r="E3087" i="6"/>
  <c r="E3083" i="6"/>
  <c r="E3079" i="6"/>
  <c r="E3075" i="6"/>
  <c r="E3071" i="6"/>
  <c r="E3067" i="6"/>
  <c r="E3063" i="6"/>
  <c r="E3059" i="6"/>
  <c r="E3055" i="6"/>
  <c r="E3051" i="6"/>
  <c r="E3047" i="6"/>
  <c r="E3043" i="6"/>
  <c r="E3039" i="6"/>
  <c r="E3035" i="6"/>
  <c r="E3031" i="6"/>
  <c r="E3027" i="6"/>
  <c r="E3023" i="6"/>
  <c r="E3019" i="6"/>
  <c r="E3015" i="6"/>
  <c r="E3011" i="6"/>
  <c r="E3007" i="6"/>
  <c r="E3003" i="6"/>
  <c r="E2999" i="6"/>
  <c r="E2995" i="6"/>
  <c r="E2991" i="6"/>
  <c r="E2987" i="6"/>
  <c r="E2983" i="6"/>
  <c r="E2979" i="6"/>
  <c r="E2975" i="6"/>
  <c r="E2971" i="6"/>
  <c r="E2967" i="6"/>
  <c r="E2963" i="6"/>
  <c r="E2959" i="6"/>
  <c r="E2955" i="6"/>
  <c r="E2951" i="6"/>
  <c r="E2947" i="6"/>
  <c r="E2943" i="6"/>
  <c r="E2939" i="6"/>
  <c r="E2935" i="6"/>
  <c r="E2931" i="6"/>
  <c r="E2927" i="6"/>
  <c r="E2923" i="6"/>
  <c r="E2919" i="6"/>
  <c r="E2915" i="6"/>
  <c r="E2911" i="6"/>
  <c r="E2907" i="6"/>
  <c r="E2903" i="6"/>
  <c r="E2899" i="6"/>
  <c r="E2895" i="6"/>
  <c r="E2891" i="6"/>
  <c r="E2887" i="6"/>
  <c r="E2883" i="6"/>
  <c r="E2879" i="6"/>
  <c r="E2875" i="6"/>
  <c r="E2871" i="6"/>
  <c r="E2867" i="6"/>
  <c r="E2863" i="6"/>
  <c r="E2859" i="6"/>
  <c r="E2855" i="6"/>
  <c r="E2851" i="6"/>
  <c r="E2847" i="6"/>
  <c r="E2843" i="6"/>
  <c r="E2839" i="6"/>
  <c r="E2835" i="6"/>
  <c r="E2831" i="6"/>
  <c r="E2827" i="6"/>
  <c r="E2823" i="6"/>
  <c r="E2819" i="6"/>
  <c r="E2815" i="6"/>
  <c r="E2811" i="6"/>
  <c r="E2807" i="6"/>
  <c r="E2803" i="6"/>
  <c r="E2799" i="6"/>
  <c r="E2795" i="6"/>
  <c r="E2791" i="6"/>
  <c r="E2787" i="6"/>
  <c r="E2783" i="6"/>
  <c r="E2779" i="6"/>
  <c r="E2775" i="6"/>
  <c r="E2771" i="6"/>
  <c r="E2767" i="6"/>
  <c r="E2763" i="6"/>
  <c r="E2759" i="6"/>
  <c r="E2755" i="6"/>
  <c r="E2751" i="6"/>
  <c r="E2747" i="6"/>
  <c r="E2743" i="6"/>
  <c r="E2739" i="6"/>
  <c r="E2735" i="6"/>
  <c r="E2731" i="6"/>
  <c r="E2727" i="6"/>
  <c r="E2723" i="6"/>
  <c r="E2719" i="6"/>
  <c r="E2715" i="6"/>
  <c r="E2711" i="6"/>
  <c r="E2707" i="6"/>
  <c r="E2703" i="6"/>
  <c r="E2699" i="6"/>
  <c r="E2695" i="6"/>
  <c r="E2691" i="6"/>
  <c r="E2687" i="6"/>
  <c r="E2683" i="6"/>
  <c r="E2679" i="6"/>
  <c r="E2675" i="6"/>
  <c r="E3670" i="6"/>
  <c r="E3666" i="6"/>
  <c r="E3662" i="6"/>
  <c r="E3658" i="6"/>
  <c r="E3654" i="6"/>
  <c r="E3650" i="6"/>
  <c r="E3646" i="6"/>
  <c r="E3642" i="6"/>
  <c r="E3638" i="6"/>
  <c r="E3634" i="6"/>
  <c r="E3630" i="6"/>
  <c r="E3626" i="6"/>
  <c r="E3622" i="6"/>
  <c r="E3618" i="6"/>
  <c r="E3614" i="6"/>
  <c r="E3610" i="6"/>
  <c r="E3606" i="6"/>
  <c r="E3602" i="6"/>
  <c r="E3598" i="6"/>
  <c r="E3594" i="6"/>
  <c r="E3590" i="6"/>
  <c r="E3586" i="6"/>
  <c r="E3582" i="6"/>
  <c r="E3578" i="6"/>
  <c r="E3574" i="6"/>
  <c r="E3570" i="6"/>
  <c r="E3566" i="6"/>
  <c r="E3562" i="6"/>
  <c r="E3558" i="6"/>
  <c r="E3554" i="6"/>
  <c r="E3550" i="6"/>
  <c r="E3546" i="6"/>
  <c r="E3542" i="6"/>
  <c r="E3538" i="6"/>
  <c r="E3534" i="6"/>
  <c r="E3530" i="6"/>
  <c r="E3526" i="6"/>
  <c r="E3522" i="6"/>
  <c r="E3518" i="6"/>
  <c r="E3514" i="6"/>
  <c r="E3510" i="6"/>
  <c r="E3506" i="6"/>
  <c r="E3502" i="6"/>
  <c r="E3498" i="6"/>
  <c r="E3494" i="6"/>
  <c r="E3490" i="6"/>
  <c r="E3486" i="6"/>
  <c r="E3482" i="6"/>
  <c r="E3478" i="6"/>
  <c r="E3474" i="6"/>
  <c r="E3470" i="6"/>
  <c r="E3466" i="6"/>
  <c r="E3462" i="6"/>
  <c r="E3458" i="6"/>
  <c r="E3454" i="6"/>
  <c r="E3450" i="6"/>
  <c r="E3446" i="6"/>
  <c r="E3442" i="6"/>
  <c r="E3438" i="6"/>
  <c r="E3434" i="6"/>
  <c r="E3430" i="6"/>
  <c r="E3426" i="6"/>
  <c r="E3422" i="6"/>
  <c r="E3418" i="6"/>
  <c r="E3414" i="6"/>
  <c r="E3410" i="6"/>
  <c r="E3406" i="6"/>
  <c r="E3402" i="6"/>
  <c r="E3398" i="6"/>
  <c r="E3394" i="6"/>
  <c r="E3390" i="6"/>
  <c r="E3386" i="6"/>
  <c r="E3382" i="6"/>
  <c r="E3378" i="6"/>
  <c r="E3374" i="6"/>
  <c r="E3370" i="6"/>
  <c r="E3366" i="6"/>
  <c r="E3362" i="6"/>
  <c r="E3358" i="6"/>
  <c r="E3354" i="6"/>
  <c r="E3350" i="6"/>
  <c r="E3346" i="6"/>
  <c r="E3342" i="6"/>
  <c r="E3338" i="6"/>
  <c r="E3334" i="6"/>
  <c r="E3330" i="6"/>
  <c r="E3326" i="6"/>
  <c r="E3322" i="6"/>
  <c r="E3318" i="6"/>
  <c r="E3314" i="6"/>
  <c r="E3310" i="6"/>
  <c r="E3306" i="6"/>
  <c r="E3302" i="6"/>
  <c r="E3298" i="6"/>
  <c r="E3294" i="6"/>
  <c r="E3290" i="6"/>
  <c r="E3286" i="6"/>
  <c r="E3282" i="6"/>
  <c r="E3278" i="6"/>
  <c r="E3274" i="6"/>
  <c r="E3270" i="6"/>
  <c r="E3266" i="6"/>
  <c r="E3262" i="6"/>
  <c r="E3258" i="6"/>
  <c r="E3254" i="6"/>
  <c r="E3250" i="6"/>
  <c r="E3246" i="6"/>
  <c r="E3242" i="6"/>
  <c r="E3238" i="6"/>
  <c r="E3234" i="6"/>
  <c r="E3230" i="6"/>
  <c r="E3226" i="6"/>
  <c r="E3222" i="6"/>
  <c r="E3218" i="6"/>
  <c r="E3214" i="6"/>
  <c r="E3210" i="6"/>
  <c r="E3206" i="6"/>
  <c r="E3202" i="6"/>
  <c r="E3198" i="6"/>
  <c r="E3194" i="6"/>
  <c r="E3190" i="6"/>
  <c r="E3186" i="6"/>
  <c r="E3182" i="6"/>
  <c r="E3178" i="6"/>
  <c r="E3174" i="6"/>
  <c r="E3170" i="6"/>
  <c r="E3166" i="6"/>
  <c r="E3162" i="6"/>
  <c r="E3158" i="6"/>
  <c r="E3154" i="6"/>
  <c r="E3150" i="6"/>
  <c r="E3146" i="6"/>
  <c r="E3142" i="6"/>
  <c r="E3138" i="6"/>
  <c r="E3134" i="6"/>
  <c r="E3130" i="6"/>
  <c r="E3126" i="6"/>
  <c r="E3122" i="6"/>
  <c r="E3118" i="6"/>
  <c r="E3114" i="6"/>
  <c r="E3110" i="6"/>
  <c r="E3106" i="6"/>
  <c r="E3102" i="6"/>
  <c r="E3098" i="6"/>
  <c r="E3094" i="6"/>
  <c r="E3090" i="6"/>
  <c r="E3086" i="6"/>
  <c r="E3082" i="6"/>
  <c r="E3078" i="6"/>
  <c r="E3074" i="6"/>
  <c r="E3070" i="6"/>
  <c r="E3066" i="6"/>
  <c r="E3062" i="6"/>
  <c r="E3058" i="6"/>
  <c r="E3054" i="6"/>
  <c r="E3050" i="6"/>
  <c r="E3046" i="6"/>
  <c r="E3042" i="6"/>
  <c r="E3038" i="6"/>
  <c r="E3034" i="6"/>
  <c r="E3030" i="6"/>
  <c r="E3026" i="6"/>
  <c r="E3022" i="6"/>
  <c r="E3018" i="6"/>
  <c r="E3014" i="6"/>
  <c r="E3010" i="6"/>
  <c r="E3006" i="6"/>
  <c r="E3002" i="6"/>
  <c r="E2998" i="6"/>
  <c r="E2994" i="6"/>
  <c r="E2990" i="6"/>
  <c r="E2986" i="6"/>
  <c r="E2982" i="6"/>
  <c r="E2978" i="6"/>
  <c r="E2974" i="6"/>
  <c r="E2970" i="6"/>
  <c r="E2966" i="6"/>
  <c r="E2962" i="6"/>
  <c r="E2958" i="6"/>
  <c r="E2954" i="6"/>
  <c r="E2950" i="6"/>
  <c r="E2946" i="6"/>
  <c r="E2942" i="6"/>
  <c r="E2938" i="6"/>
  <c r="E2934" i="6"/>
  <c r="E2930" i="6"/>
  <c r="E2926" i="6"/>
  <c r="E2922" i="6"/>
  <c r="E2918" i="6"/>
  <c r="E2914" i="6"/>
  <c r="E2910" i="6"/>
  <c r="E2906" i="6"/>
  <c r="E2902" i="6"/>
  <c r="E2898" i="6"/>
  <c r="E2894" i="6"/>
  <c r="E2890" i="6"/>
  <c r="E2886" i="6"/>
  <c r="E2882" i="6"/>
  <c r="E2878" i="6"/>
  <c r="E2874" i="6"/>
  <c r="E2870" i="6"/>
  <c r="E2866" i="6"/>
  <c r="E2862" i="6"/>
  <c r="E2858" i="6"/>
  <c r="E2854" i="6"/>
  <c r="E2850" i="6"/>
  <c r="E2846" i="6"/>
  <c r="E2842" i="6"/>
  <c r="E2838" i="6"/>
  <c r="E2834" i="6"/>
  <c r="E2830" i="6"/>
  <c r="E2826" i="6"/>
  <c r="E2822" i="6"/>
  <c r="E2818" i="6"/>
  <c r="E2814" i="6"/>
  <c r="E2810" i="6"/>
  <c r="E2806" i="6"/>
  <c r="E2802" i="6"/>
  <c r="E2798" i="6"/>
  <c r="E2794" i="6"/>
  <c r="E2790" i="6"/>
  <c r="E2786" i="6"/>
  <c r="E2782" i="6"/>
  <c r="E2778" i="6"/>
  <c r="E2774" i="6"/>
  <c r="E2770" i="6"/>
  <c r="E2766" i="6"/>
  <c r="E2762" i="6"/>
  <c r="E2758" i="6"/>
  <c r="E2754" i="6"/>
  <c r="E2750" i="6"/>
  <c r="E2746" i="6"/>
  <c r="E2742" i="6"/>
  <c r="E2738" i="6"/>
  <c r="E2734" i="6"/>
  <c r="E2730" i="6"/>
  <c r="E2726" i="6"/>
  <c r="E2722" i="6"/>
  <c r="E2718" i="6"/>
  <c r="E2714" i="6"/>
  <c r="E2710" i="6"/>
  <c r="E2706" i="6"/>
  <c r="E2702" i="6"/>
  <c r="E2698" i="6"/>
  <c r="E2694" i="6"/>
  <c r="E2690" i="6"/>
  <c r="E2686" i="6"/>
  <c r="E2682" i="6"/>
  <c r="E2678" i="6"/>
  <c r="E2674" i="6"/>
  <c r="E2670" i="6"/>
  <c r="E2666" i="6"/>
  <c r="E2662" i="6"/>
  <c r="E2658" i="6"/>
  <c r="E2654" i="6"/>
  <c r="E2650" i="6"/>
  <c r="E2646" i="6"/>
  <c r="E2642" i="6"/>
  <c r="E2638" i="6"/>
  <c r="E2634" i="6"/>
  <c r="E2630" i="6"/>
  <c r="E2626" i="6"/>
  <c r="E2622" i="6"/>
  <c r="E2618" i="6"/>
  <c r="E2614" i="6"/>
  <c r="E2610" i="6"/>
  <c r="E2606" i="6"/>
  <c r="E2602" i="6"/>
  <c r="E2598" i="6"/>
  <c r="E2594" i="6"/>
  <c r="E2590" i="6"/>
  <c r="E2586" i="6"/>
  <c r="E2582" i="6"/>
  <c r="E2578" i="6"/>
  <c r="E2574" i="6"/>
  <c r="E2570" i="6"/>
  <c r="E2566" i="6"/>
  <c r="E2562" i="6"/>
  <c r="E2558" i="6"/>
  <c r="E2554" i="6"/>
  <c r="E2550" i="6"/>
  <c r="E2546" i="6"/>
  <c r="E2542" i="6"/>
  <c r="E2538" i="6"/>
  <c r="E2534" i="6"/>
  <c r="E2530" i="6"/>
  <c r="E2526" i="6"/>
  <c r="E2522" i="6"/>
  <c r="E2518" i="6"/>
  <c r="E2514" i="6"/>
  <c r="E2510" i="6"/>
  <c r="E2506" i="6"/>
  <c r="E2502" i="6"/>
  <c r="E2498" i="6"/>
  <c r="E2494" i="6"/>
  <c r="E2490" i="6"/>
  <c r="E2486" i="6"/>
  <c r="E2482" i="6"/>
  <c r="E2478" i="6"/>
  <c r="E2474" i="6"/>
  <c r="E2470" i="6"/>
  <c r="E2466" i="6"/>
  <c r="E2462" i="6"/>
  <c r="E2458" i="6"/>
  <c r="E2454" i="6"/>
  <c r="E2450" i="6"/>
  <c r="E2446" i="6"/>
  <c r="E2442" i="6"/>
  <c r="E2438" i="6"/>
  <c r="E2434" i="6"/>
  <c r="E2430" i="6"/>
  <c r="E2426" i="6"/>
  <c r="E2422" i="6"/>
  <c r="E2418" i="6"/>
  <c r="E2414" i="6"/>
  <c r="E2410" i="6"/>
  <c r="E2406" i="6"/>
  <c r="E2402" i="6"/>
  <c r="E2398" i="6"/>
  <c r="E2394" i="6"/>
  <c r="E2390" i="6"/>
  <c r="E2386" i="6"/>
  <c r="E2382" i="6"/>
  <c r="E2378" i="6"/>
  <c r="E2374" i="6"/>
  <c r="E2370" i="6"/>
  <c r="E2366" i="6"/>
  <c r="E2362" i="6"/>
  <c r="E2358" i="6"/>
  <c r="E2354" i="6"/>
  <c r="E2350" i="6"/>
  <c r="E2346" i="6"/>
  <c r="E2342" i="6"/>
  <c r="E2338" i="6"/>
  <c r="E2334" i="6"/>
  <c r="E2330" i="6"/>
  <c r="E2326" i="6"/>
  <c r="E2322" i="6"/>
  <c r="E2318" i="6"/>
  <c r="E2314" i="6"/>
  <c r="E2310" i="6"/>
  <c r="E3713" i="6"/>
  <c r="E3709" i="6"/>
  <c r="E3705" i="6"/>
  <c r="E3701" i="6"/>
  <c r="E3697" i="6"/>
  <c r="E3693" i="6"/>
  <c r="E3689" i="6"/>
  <c r="E3685" i="6"/>
  <c r="E3681" i="6"/>
  <c r="E3677" i="6"/>
  <c r="E3673" i="6"/>
  <c r="E3669" i="6"/>
  <c r="E3665" i="6"/>
  <c r="E3661" i="6"/>
  <c r="E3657" i="6"/>
  <c r="E3653" i="6"/>
  <c r="E3649" i="6"/>
  <c r="E3645" i="6"/>
  <c r="E3641" i="6"/>
  <c r="E3637" i="6"/>
  <c r="E3633" i="6"/>
  <c r="E3629" i="6"/>
  <c r="E3625" i="6"/>
  <c r="E3621" i="6"/>
  <c r="E3617" i="6"/>
  <c r="E3613" i="6"/>
  <c r="E3609" i="6"/>
  <c r="E3605" i="6"/>
  <c r="E3601" i="6"/>
  <c r="E3597" i="6"/>
  <c r="E3593" i="6"/>
  <c r="E3589" i="6"/>
  <c r="E3585" i="6"/>
  <c r="E3581" i="6"/>
  <c r="E3577" i="6"/>
  <c r="E3573" i="6"/>
  <c r="E3569" i="6"/>
  <c r="E3565" i="6"/>
  <c r="E3561" i="6"/>
  <c r="E3557" i="6"/>
  <c r="E3553" i="6"/>
  <c r="E3549" i="6"/>
  <c r="E3545" i="6"/>
  <c r="E3541" i="6"/>
  <c r="E3537" i="6"/>
  <c r="E3533" i="6"/>
  <c r="E3529" i="6"/>
  <c r="E3525" i="6"/>
  <c r="E3521" i="6"/>
  <c r="E3517" i="6"/>
  <c r="E3513" i="6"/>
  <c r="E3509" i="6"/>
  <c r="E3505" i="6"/>
  <c r="E3501" i="6"/>
  <c r="E3497" i="6"/>
  <c r="E3493" i="6"/>
  <c r="E3489" i="6"/>
  <c r="E3485" i="6"/>
  <c r="E3481" i="6"/>
  <c r="E3477" i="6"/>
  <c r="E3473" i="6"/>
  <c r="E3469" i="6"/>
  <c r="E3465" i="6"/>
  <c r="E3461" i="6"/>
  <c r="E3457" i="6"/>
  <c r="E3453" i="6"/>
  <c r="E3449" i="6"/>
  <c r="E3445" i="6"/>
  <c r="E3441" i="6"/>
  <c r="E3437" i="6"/>
  <c r="E3433" i="6"/>
  <c r="E3429" i="6"/>
  <c r="E3425" i="6"/>
  <c r="E3421" i="6"/>
  <c r="E3417" i="6"/>
  <c r="E3413" i="6"/>
  <c r="E3409" i="6"/>
  <c r="E3405" i="6"/>
  <c r="E3401" i="6"/>
  <c r="E3397" i="6"/>
  <c r="E3393" i="6"/>
  <c r="E3389" i="6"/>
  <c r="E3385" i="6"/>
  <c r="E3381" i="6"/>
  <c r="E3377" i="6"/>
  <c r="E3373" i="6"/>
  <c r="E3369" i="6"/>
  <c r="E3365" i="6"/>
  <c r="E3361" i="6"/>
  <c r="E3357" i="6"/>
  <c r="E3353" i="6"/>
  <c r="E3349" i="6"/>
  <c r="E3345" i="6"/>
  <c r="E3341" i="6"/>
  <c r="E3337" i="6"/>
  <c r="E3333" i="6"/>
  <c r="E3329" i="6"/>
  <c r="E3325" i="6"/>
  <c r="E3321" i="6"/>
  <c r="E3317" i="6"/>
  <c r="E3313" i="6"/>
  <c r="E3309" i="6"/>
  <c r="E3305" i="6"/>
  <c r="E3301" i="6"/>
  <c r="E3297" i="6"/>
  <c r="E3293" i="6"/>
  <c r="E3289" i="6"/>
  <c r="E3285" i="6"/>
  <c r="E3281" i="6"/>
  <c r="E3277" i="6"/>
  <c r="E3273" i="6"/>
  <c r="E3269" i="6"/>
  <c r="E3265" i="6"/>
  <c r="E3261" i="6"/>
  <c r="E3257" i="6"/>
  <c r="E3253" i="6"/>
  <c r="E3249" i="6"/>
  <c r="E3245" i="6"/>
  <c r="E3241" i="6"/>
  <c r="E3237" i="6"/>
  <c r="E3233" i="6"/>
  <c r="E3229" i="6"/>
  <c r="E3225" i="6"/>
  <c r="E3221" i="6"/>
  <c r="E3217" i="6"/>
  <c r="E3213" i="6"/>
  <c r="E3209" i="6"/>
  <c r="E3205" i="6"/>
  <c r="E3201" i="6"/>
  <c r="E3197" i="6"/>
  <c r="E3193" i="6"/>
  <c r="E3189" i="6"/>
  <c r="E3185" i="6"/>
  <c r="E3181" i="6"/>
  <c r="E3177" i="6"/>
  <c r="E3173" i="6"/>
  <c r="E3169" i="6"/>
  <c r="E3165" i="6"/>
  <c r="E3161" i="6"/>
  <c r="E3157" i="6"/>
  <c r="E3153" i="6"/>
  <c r="E3149" i="6"/>
  <c r="E3145" i="6"/>
  <c r="E3141" i="6"/>
  <c r="E3137" i="6"/>
  <c r="E3133" i="6"/>
  <c r="E3129" i="6"/>
  <c r="E3125" i="6"/>
  <c r="E3121" i="6"/>
  <c r="E3117" i="6"/>
  <c r="E3113" i="6"/>
  <c r="E3109" i="6"/>
  <c r="E3105" i="6"/>
  <c r="E3101" i="6"/>
  <c r="E3097" i="6"/>
  <c r="E3093" i="6"/>
  <c r="E3089" i="6"/>
  <c r="E3085" i="6"/>
  <c r="E3081" i="6"/>
  <c r="E3077" i="6"/>
  <c r="E3073" i="6"/>
  <c r="E3069" i="6"/>
  <c r="E3065" i="6"/>
  <c r="E3061" i="6"/>
  <c r="E3057" i="6"/>
  <c r="E3053" i="6"/>
  <c r="E3049" i="6"/>
  <c r="E3045" i="6"/>
  <c r="E3041" i="6"/>
  <c r="E3037" i="6"/>
  <c r="E3033" i="6"/>
  <c r="E3029" i="6"/>
  <c r="E3025" i="6"/>
  <c r="E3021" i="6"/>
  <c r="E3017" i="6"/>
  <c r="E3013" i="6"/>
  <c r="E3009" i="6"/>
  <c r="E3005" i="6"/>
  <c r="E3001" i="6"/>
  <c r="E2997" i="6"/>
  <c r="E2993" i="6"/>
  <c r="E2989" i="6"/>
  <c r="E2985" i="6"/>
  <c r="E2981" i="6"/>
  <c r="E2977" i="6"/>
  <c r="E2973" i="6"/>
  <c r="E2969" i="6"/>
  <c r="E2965" i="6"/>
  <c r="E2961" i="6"/>
  <c r="E2957" i="6"/>
  <c r="E2953" i="6"/>
  <c r="E2949" i="6"/>
  <c r="E2945" i="6"/>
  <c r="E2941" i="6"/>
  <c r="E2937" i="6"/>
  <c r="E2933" i="6"/>
  <c r="E2929" i="6"/>
  <c r="E2925" i="6"/>
  <c r="E2921" i="6"/>
  <c r="E2917" i="6"/>
  <c r="E2913" i="6"/>
  <c r="E2909" i="6"/>
  <c r="E2905" i="6"/>
  <c r="E2901" i="6"/>
  <c r="E2897" i="6"/>
  <c r="E2893" i="6"/>
  <c r="E2889" i="6"/>
  <c r="E2885" i="6"/>
  <c r="E2881" i="6"/>
  <c r="E2877" i="6"/>
  <c r="E2873" i="6"/>
  <c r="E2869" i="6"/>
  <c r="E2865" i="6"/>
  <c r="E2861" i="6"/>
  <c r="E2857" i="6"/>
  <c r="E2853" i="6"/>
  <c r="E2849" i="6"/>
  <c r="E2845" i="6"/>
  <c r="E2841" i="6"/>
  <c r="E2837" i="6"/>
  <c r="E2833" i="6"/>
  <c r="E2829" i="6"/>
  <c r="E2825" i="6"/>
  <c r="E2821" i="6"/>
  <c r="E2817" i="6"/>
  <c r="E2813" i="6"/>
  <c r="E2809" i="6"/>
  <c r="E2805" i="6"/>
  <c r="E2801" i="6"/>
  <c r="E2797" i="6"/>
  <c r="E2793" i="6"/>
  <c r="E2789" i="6"/>
  <c r="E2785" i="6"/>
  <c r="E2781" i="6"/>
  <c r="E2777" i="6"/>
  <c r="E2773" i="6"/>
  <c r="E2769" i="6"/>
  <c r="E2652" i="6"/>
  <c r="E2648" i="6"/>
  <c r="E2644" i="6"/>
  <c r="E2640" i="6"/>
  <c r="E2636" i="6"/>
  <c r="E2632" i="6"/>
  <c r="E2628" i="6"/>
  <c r="E2624" i="6"/>
  <c r="E2620" i="6"/>
  <c r="E2616" i="6"/>
  <c r="E2612" i="6"/>
  <c r="E2608" i="6"/>
  <c r="E2604" i="6"/>
  <c r="E2600" i="6"/>
  <c r="E2596" i="6"/>
  <c r="E2592" i="6"/>
  <c r="E2588" i="6"/>
  <c r="E2584" i="6"/>
  <c r="E2580" i="6"/>
  <c r="E2576" i="6"/>
  <c r="E2572" i="6"/>
  <c r="E2568" i="6"/>
  <c r="E2564" i="6"/>
  <c r="E2560" i="6"/>
  <c r="E2556" i="6"/>
  <c r="E2552" i="6"/>
  <c r="E2548" i="6"/>
  <c r="E2544" i="6"/>
  <c r="E2540" i="6"/>
  <c r="E2536" i="6"/>
  <c r="E2532" i="6"/>
  <c r="E2528" i="6"/>
  <c r="E2524" i="6"/>
  <c r="E2520" i="6"/>
  <c r="E2516" i="6"/>
  <c r="E2512" i="6"/>
  <c r="E2508" i="6"/>
  <c r="E2504" i="6"/>
  <c r="E2500" i="6"/>
  <c r="E2496" i="6"/>
  <c r="E2492" i="6"/>
  <c r="E2488" i="6"/>
  <c r="E2484" i="6"/>
  <c r="E2480" i="6"/>
  <c r="E2476" i="6"/>
  <c r="E2472" i="6"/>
  <c r="E2468" i="6"/>
  <c r="E2464" i="6"/>
  <c r="E2460" i="6"/>
  <c r="E2456" i="6"/>
  <c r="E2452" i="6"/>
  <c r="E2448" i="6"/>
  <c r="E2444" i="6"/>
  <c r="E2440" i="6"/>
  <c r="E2436" i="6"/>
  <c r="E2432" i="6"/>
  <c r="E2428" i="6"/>
  <c r="E2424" i="6"/>
  <c r="E2420" i="6"/>
  <c r="E2416" i="6"/>
  <c r="E2412" i="6"/>
  <c r="E2408" i="6"/>
  <c r="E2404" i="6"/>
  <c r="E2400" i="6"/>
  <c r="E2396" i="6"/>
  <c r="E2392" i="6"/>
  <c r="E2388" i="6"/>
  <c r="E2384" i="6"/>
  <c r="E2380" i="6"/>
  <c r="E2376" i="6"/>
  <c r="E2372" i="6"/>
  <c r="E2368" i="6"/>
  <c r="E2364" i="6"/>
  <c r="E2360" i="6"/>
  <c r="E2356" i="6"/>
  <c r="E2352" i="6"/>
  <c r="E2348" i="6"/>
  <c r="E2344" i="6"/>
  <c r="E2340" i="6"/>
  <c r="E2336" i="6"/>
  <c r="E2332" i="6"/>
  <c r="E2328" i="6"/>
  <c r="E2324" i="6"/>
  <c r="E2320" i="6"/>
  <c r="E2316" i="6"/>
  <c r="E2312" i="6"/>
  <c r="E2308" i="6"/>
  <c r="E2304" i="6"/>
  <c r="E2300" i="6"/>
  <c r="E2296" i="6"/>
  <c r="E2292" i="6"/>
  <c r="E2288" i="6"/>
  <c r="E2284" i="6"/>
  <c r="E2280" i="6"/>
  <c r="E2276" i="6"/>
  <c r="E2272" i="6"/>
  <c r="E2268" i="6"/>
  <c r="E2264" i="6"/>
  <c r="E2260" i="6"/>
  <c r="E2256" i="6"/>
  <c r="E2252" i="6"/>
  <c r="E2248" i="6"/>
  <c r="E2244" i="6"/>
  <c r="E2240" i="6"/>
  <c r="E2236" i="6"/>
  <c r="E2232" i="6"/>
  <c r="E2228" i="6"/>
  <c r="E2224" i="6"/>
  <c r="E2220" i="6"/>
  <c r="E2216" i="6"/>
  <c r="E2212" i="6"/>
  <c r="E2208" i="6"/>
  <c r="E2204" i="6"/>
  <c r="E2200" i="6"/>
  <c r="E2196" i="6"/>
  <c r="E2192" i="6"/>
  <c r="E2188" i="6"/>
  <c r="E2184" i="6"/>
  <c r="E2180" i="6"/>
  <c r="E2176" i="6"/>
  <c r="E2172" i="6"/>
  <c r="E2168" i="6"/>
  <c r="E2164" i="6"/>
  <c r="E2160" i="6"/>
  <c r="E2156" i="6"/>
  <c r="E2152" i="6"/>
  <c r="E2148" i="6"/>
  <c r="E2144" i="6"/>
  <c r="E2140" i="6"/>
  <c r="E2136" i="6"/>
  <c r="E2132" i="6"/>
  <c r="E2128" i="6"/>
  <c r="E2124" i="6"/>
  <c r="E2120" i="6"/>
  <c r="E2116" i="6"/>
  <c r="E2112" i="6"/>
  <c r="E2108" i="6"/>
  <c r="E2104" i="6"/>
  <c r="E2100" i="6"/>
  <c r="E2096" i="6"/>
  <c r="E2092" i="6"/>
  <c r="E2088" i="6"/>
  <c r="E2084" i="6"/>
  <c r="E2080" i="6"/>
  <c r="E2076" i="6"/>
  <c r="E2072" i="6"/>
  <c r="E2068" i="6"/>
  <c r="E2064" i="6"/>
  <c r="E2060" i="6"/>
  <c r="E2056" i="6"/>
  <c r="E2052" i="6"/>
  <c r="E2048" i="6"/>
  <c r="E2044" i="6"/>
  <c r="E2040" i="6"/>
  <c r="E2036" i="6"/>
  <c r="E2032" i="6"/>
  <c r="E2028" i="6"/>
  <c r="E2024" i="6"/>
  <c r="E2020" i="6"/>
  <c r="E2016" i="6"/>
  <c r="E2012" i="6"/>
  <c r="E2008" i="6"/>
  <c r="E2004" i="6"/>
  <c r="E2000" i="6"/>
  <c r="E1996" i="6"/>
  <c r="E1992" i="6"/>
  <c r="E1988" i="6"/>
  <c r="E1984" i="6"/>
  <c r="E1980" i="6"/>
  <c r="E1976" i="6"/>
  <c r="E1972" i="6"/>
  <c r="E1968" i="6"/>
  <c r="E1964" i="6"/>
  <c r="E1960" i="6"/>
  <c r="E1956" i="6"/>
  <c r="E1952" i="6"/>
  <c r="E1948" i="6"/>
  <c r="E1944" i="6"/>
  <c r="E1940" i="6"/>
  <c r="E1936" i="6"/>
  <c r="E1932" i="6"/>
  <c r="E1928" i="6"/>
  <c r="E1924" i="6"/>
  <c r="E1920" i="6"/>
  <c r="E1916" i="6"/>
  <c r="E1912" i="6"/>
  <c r="E1908" i="6"/>
  <c r="E1904" i="6"/>
  <c r="E1900" i="6"/>
  <c r="E1896" i="6"/>
  <c r="E1892" i="6"/>
  <c r="E1888" i="6"/>
  <c r="E1884" i="6"/>
  <c r="E1880" i="6"/>
  <c r="E1876" i="6"/>
  <c r="E1872" i="6"/>
  <c r="E1868" i="6"/>
  <c r="E1864" i="6"/>
  <c r="E1860" i="6"/>
  <c r="E1856" i="6"/>
  <c r="E1852" i="6"/>
  <c r="E1848" i="6"/>
  <c r="E1844" i="6"/>
  <c r="E1840" i="6"/>
  <c r="E1836" i="6"/>
  <c r="E1832" i="6"/>
  <c r="E1828" i="6"/>
  <c r="E1824" i="6"/>
  <c r="E1820" i="6"/>
  <c r="E1816" i="6"/>
  <c r="E1812" i="6"/>
  <c r="E1808" i="6"/>
  <c r="E1804" i="6"/>
  <c r="E1800" i="6"/>
  <c r="E1796" i="6"/>
  <c r="E1792" i="6"/>
  <c r="E1788" i="6"/>
  <c r="E1784" i="6"/>
  <c r="E1780" i="6"/>
  <c r="E1776" i="6"/>
  <c r="E1772" i="6"/>
  <c r="E1768" i="6"/>
  <c r="E1764" i="6"/>
  <c r="E1760" i="6"/>
  <c r="E1756" i="6"/>
  <c r="E1752" i="6"/>
  <c r="E1748" i="6"/>
  <c r="E1744" i="6"/>
  <c r="E1740" i="6"/>
  <c r="E1736" i="6"/>
  <c r="E1732" i="6"/>
  <c r="E1728" i="6"/>
  <c r="E1724" i="6"/>
  <c r="E1720" i="6"/>
  <c r="E1716" i="6"/>
  <c r="E1712" i="6"/>
  <c r="E1708" i="6"/>
  <c r="E1704" i="6"/>
  <c r="E1700" i="6"/>
  <c r="E1696" i="6"/>
  <c r="E1692" i="6"/>
  <c r="E1688" i="6"/>
  <c r="E1684" i="6"/>
  <c r="E1680" i="6"/>
  <c r="E1676" i="6"/>
  <c r="E1672" i="6"/>
  <c r="E1668" i="6"/>
  <c r="E1664" i="6"/>
  <c r="E1660" i="6"/>
  <c r="E1656" i="6"/>
  <c r="E1652" i="6"/>
  <c r="E1648" i="6"/>
  <c r="E1644" i="6"/>
  <c r="E1640" i="6"/>
  <c r="E1636" i="6"/>
  <c r="E1632" i="6"/>
  <c r="E1628" i="6"/>
  <c r="E1624" i="6"/>
  <c r="E1620" i="6"/>
  <c r="E1616" i="6"/>
  <c r="E1612" i="6"/>
  <c r="E1608" i="6"/>
  <c r="E1604" i="6"/>
  <c r="E1600" i="6"/>
  <c r="E1596" i="6"/>
  <c r="E1592" i="6"/>
  <c r="E1588" i="6"/>
  <c r="E1584" i="6"/>
  <c r="E1580" i="6"/>
  <c r="E1576" i="6"/>
  <c r="E1572" i="6"/>
  <c r="E1568" i="6"/>
  <c r="E1564" i="6"/>
  <c r="E1560" i="6"/>
  <c r="E1556" i="6"/>
  <c r="E1552" i="6"/>
  <c r="E1548" i="6"/>
  <c r="E1544" i="6"/>
  <c r="E1540" i="6"/>
  <c r="E1536" i="6"/>
  <c r="E1532" i="6"/>
  <c r="E1528" i="6"/>
  <c r="E1524" i="6"/>
  <c r="E1520" i="6"/>
  <c r="E1516" i="6"/>
  <c r="E1512" i="6"/>
  <c r="E1508" i="6"/>
  <c r="E1504" i="6"/>
  <c r="E1500" i="6"/>
  <c r="E1496" i="6"/>
  <c r="E1492" i="6"/>
  <c r="E1488" i="6"/>
  <c r="E1484" i="6"/>
  <c r="E1480" i="6"/>
  <c r="E1476" i="6"/>
  <c r="E1472" i="6"/>
  <c r="E1468" i="6"/>
  <c r="E1464" i="6"/>
  <c r="E1460" i="6"/>
  <c r="E1456" i="6"/>
  <c r="E1452" i="6"/>
  <c r="E1448" i="6"/>
  <c r="E1444" i="6"/>
  <c r="E1440" i="6"/>
  <c r="E1436" i="6"/>
  <c r="E1432" i="6"/>
  <c r="E1428" i="6"/>
  <c r="E1424" i="6"/>
  <c r="E1420" i="6"/>
  <c r="E1416" i="6"/>
  <c r="E1412" i="6"/>
  <c r="E1408" i="6"/>
  <c r="E1404" i="6"/>
  <c r="E1400" i="6"/>
  <c r="E1396" i="6"/>
  <c r="E1392" i="6"/>
  <c r="E1388" i="6"/>
  <c r="E1384" i="6"/>
  <c r="E1380" i="6"/>
  <c r="E1376" i="6"/>
  <c r="E1372" i="6"/>
  <c r="E1368" i="6"/>
  <c r="E1364" i="6"/>
  <c r="E1360" i="6"/>
  <c r="E1356" i="6"/>
  <c r="E1352" i="6"/>
  <c r="E1348" i="6"/>
  <c r="E1344" i="6"/>
  <c r="E1340" i="6"/>
  <c r="E1336" i="6"/>
  <c r="E1332" i="6"/>
  <c r="E1328" i="6"/>
  <c r="E1324" i="6"/>
  <c r="E1320" i="6"/>
  <c r="E1316" i="6"/>
  <c r="E1312" i="6"/>
  <c r="E1308" i="6"/>
  <c r="E1304" i="6"/>
  <c r="E1300" i="6"/>
  <c r="E1296" i="6"/>
  <c r="E1292" i="6"/>
  <c r="E2671" i="6"/>
  <c r="E2667" i="6"/>
  <c r="E2663" i="6"/>
  <c r="E2659" i="6"/>
  <c r="E2655" i="6"/>
  <c r="E2651" i="6"/>
  <c r="E2647" i="6"/>
  <c r="E2643" i="6"/>
  <c r="E2639" i="6"/>
  <c r="E2635" i="6"/>
  <c r="E2631" i="6"/>
  <c r="E2627" i="6"/>
  <c r="E2623" i="6"/>
  <c r="E2619" i="6"/>
  <c r="E2615" i="6"/>
  <c r="E2611" i="6"/>
  <c r="E2607" i="6"/>
  <c r="E2603" i="6"/>
  <c r="E2599" i="6"/>
  <c r="E2595" i="6"/>
  <c r="E2591" i="6"/>
  <c r="E2587" i="6"/>
  <c r="E2583" i="6"/>
  <c r="E2579" i="6"/>
  <c r="E2575" i="6"/>
  <c r="E2571" i="6"/>
  <c r="E2567" i="6"/>
  <c r="E2563" i="6"/>
  <c r="E2559" i="6"/>
  <c r="E2555" i="6"/>
  <c r="E2551" i="6"/>
  <c r="E2547" i="6"/>
  <c r="E2543" i="6"/>
  <c r="E2539" i="6"/>
  <c r="E2535" i="6"/>
  <c r="E2531" i="6"/>
  <c r="E2527" i="6"/>
  <c r="E2523" i="6"/>
  <c r="E2519" i="6"/>
  <c r="E2515" i="6"/>
  <c r="E2511" i="6"/>
  <c r="E2507" i="6"/>
  <c r="E2503" i="6"/>
  <c r="E2499" i="6"/>
  <c r="E2495" i="6"/>
  <c r="E2491" i="6"/>
  <c r="E2487" i="6"/>
  <c r="E2483" i="6"/>
  <c r="E2479" i="6"/>
  <c r="E2475" i="6"/>
  <c r="E2471" i="6"/>
  <c r="E2467" i="6"/>
  <c r="E2463" i="6"/>
  <c r="E2459" i="6"/>
  <c r="E2455" i="6"/>
  <c r="E2451" i="6"/>
  <c r="E2447" i="6"/>
  <c r="E2443" i="6"/>
  <c r="E2439" i="6"/>
  <c r="E2435" i="6"/>
  <c r="E2431" i="6"/>
  <c r="E2427" i="6"/>
  <c r="E2423" i="6"/>
  <c r="E2419" i="6"/>
  <c r="E2415" i="6"/>
  <c r="E2411" i="6"/>
  <c r="E2407" i="6"/>
  <c r="E2403" i="6"/>
  <c r="E2399" i="6"/>
  <c r="E2395" i="6"/>
  <c r="E2391" i="6"/>
  <c r="E2387" i="6"/>
  <c r="E2383" i="6"/>
  <c r="E2379" i="6"/>
  <c r="E2375" i="6"/>
  <c r="E2371" i="6"/>
  <c r="E2367" i="6"/>
  <c r="E2363" i="6"/>
  <c r="E2359" i="6"/>
  <c r="E2355" i="6"/>
  <c r="E2351" i="6"/>
  <c r="E2347" i="6"/>
  <c r="E2343" i="6"/>
  <c r="E2339" i="6"/>
  <c r="E2335" i="6"/>
  <c r="E2331" i="6"/>
  <c r="E2327" i="6"/>
  <c r="E2323" i="6"/>
  <c r="E2319" i="6"/>
  <c r="E2315" i="6"/>
  <c r="E2311" i="6"/>
  <c r="E2307" i="6"/>
  <c r="E2303" i="6"/>
  <c r="E2299" i="6"/>
  <c r="E2295" i="6"/>
  <c r="E2291" i="6"/>
  <c r="E2287" i="6"/>
  <c r="E2283" i="6"/>
  <c r="E2279" i="6"/>
  <c r="E2275" i="6"/>
  <c r="E2271" i="6"/>
  <c r="E2267" i="6"/>
  <c r="E2263" i="6"/>
  <c r="E2259" i="6"/>
  <c r="E2255" i="6"/>
  <c r="E2251" i="6"/>
  <c r="E2247" i="6"/>
  <c r="E2243" i="6"/>
  <c r="E2239" i="6"/>
  <c r="E2235" i="6"/>
  <c r="E2231" i="6"/>
  <c r="E2227" i="6"/>
  <c r="E2223" i="6"/>
  <c r="E2219" i="6"/>
  <c r="E2215" i="6"/>
  <c r="E2211" i="6"/>
  <c r="E2207" i="6"/>
  <c r="E2203" i="6"/>
  <c r="E2199" i="6"/>
  <c r="E2195" i="6"/>
  <c r="E2191" i="6"/>
  <c r="E2187" i="6"/>
  <c r="E2183" i="6"/>
  <c r="E2179" i="6"/>
  <c r="E2175" i="6"/>
  <c r="E2171" i="6"/>
  <c r="E2167" i="6"/>
  <c r="E2163" i="6"/>
  <c r="E2159" i="6"/>
  <c r="E2155" i="6"/>
  <c r="E2151" i="6"/>
  <c r="E2147" i="6"/>
  <c r="E2143" i="6"/>
  <c r="E2139" i="6"/>
  <c r="E2135" i="6"/>
  <c r="E2131" i="6"/>
  <c r="E2127" i="6"/>
  <c r="E2123" i="6"/>
  <c r="E2119" i="6"/>
  <c r="E2115" i="6"/>
  <c r="E2111" i="6"/>
  <c r="E2107" i="6"/>
  <c r="E2103" i="6"/>
  <c r="E2099" i="6"/>
  <c r="E2095" i="6"/>
  <c r="E2091" i="6"/>
  <c r="E2087" i="6"/>
  <c r="E2083" i="6"/>
  <c r="E2079" i="6"/>
  <c r="E2075" i="6"/>
  <c r="E2071" i="6"/>
  <c r="E2067" i="6"/>
  <c r="E2063" i="6"/>
  <c r="E2059" i="6"/>
  <c r="E2055" i="6"/>
  <c r="E2051" i="6"/>
  <c r="E2047" i="6"/>
  <c r="E2043" i="6"/>
  <c r="E2039" i="6"/>
  <c r="E2035" i="6"/>
  <c r="E2031" i="6"/>
  <c r="E2027" i="6"/>
  <c r="E2023" i="6"/>
  <c r="E2019" i="6"/>
  <c r="E2015" i="6"/>
  <c r="E2011" i="6"/>
  <c r="E2007" i="6"/>
  <c r="E2003" i="6"/>
  <c r="E1999" i="6"/>
  <c r="E1995" i="6"/>
  <c r="E1991" i="6"/>
  <c r="E1987" i="6"/>
  <c r="E1983" i="6"/>
  <c r="E1979" i="6"/>
  <c r="E1975" i="6"/>
  <c r="E1971" i="6"/>
  <c r="E1967" i="6"/>
  <c r="E1963" i="6"/>
  <c r="E1959" i="6"/>
  <c r="E1955" i="6"/>
  <c r="E1951" i="6"/>
  <c r="E1947" i="6"/>
  <c r="E1943" i="6"/>
  <c r="E1939" i="6"/>
  <c r="E1935" i="6"/>
  <c r="E1931" i="6"/>
  <c r="E1927" i="6"/>
  <c r="E1923" i="6"/>
  <c r="E1919" i="6"/>
  <c r="E1915" i="6"/>
  <c r="E1911" i="6"/>
  <c r="E1907" i="6"/>
  <c r="E1903" i="6"/>
  <c r="E1899" i="6"/>
  <c r="E1895" i="6"/>
  <c r="E1891" i="6"/>
  <c r="E1887" i="6"/>
  <c r="E1883" i="6"/>
  <c r="E1879" i="6"/>
  <c r="E1875" i="6"/>
  <c r="E1871" i="6"/>
  <c r="E1867" i="6"/>
  <c r="E1863" i="6"/>
  <c r="E1859" i="6"/>
  <c r="E1855" i="6"/>
  <c r="E1851" i="6"/>
  <c r="E1847" i="6"/>
  <c r="E1843" i="6"/>
  <c r="E1839" i="6"/>
  <c r="E1835" i="6"/>
  <c r="E1831" i="6"/>
  <c r="E1827" i="6"/>
  <c r="E1823" i="6"/>
  <c r="E1819" i="6"/>
  <c r="E1815" i="6"/>
  <c r="E1811" i="6"/>
  <c r="E1807" i="6"/>
  <c r="E1803" i="6"/>
  <c r="E1799" i="6"/>
  <c r="E1795" i="6"/>
  <c r="E1791" i="6"/>
  <c r="E1787" i="6"/>
  <c r="E1783" i="6"/>
  <c r="E1779" i="6"/>
  <c r="E1775" i="6"/>
  <c r="E1771" i="6"/>
  <c r="E1767" i="6"/>
  <c r="E1763" i="6"/>
  <c r="E1759" i="6"/>
  <c r="E1755" i="6"/>
  <c r="E1751" i="6"/>
  <c r="E1747" i="6"/>
  <c r="E1743" i="6"/>
  <c r="E1739" i="6"/>
  <c r="E1735" i="6"/>
  <c r="E1731" i="6"/>
  <c r="E1727" i="6"/>
  <c r="E1723" i="6"/>
  <c r="E1719" i="6"/>
  <c r="E1715" i="6"/>
  <c r="E1711" i="6"/>
  <c r="E1707" i="6"/>
  <c r="E1703" i="6"/>
  <c r="E1699" i="6"/>
  <c r="E1695" i="6"/>
  <c r="E1691" i="6"/>
  <c r="E1687" i="6"/>
  <c r="E1683" i="6"/>
  <c r="E1679" i="6"/>
  <c r="E1675" i="6"/>
  <c r="E1671" i="6"/>
  <c r="E1667" i="6"/>
  <c r="E1663" i="6"/>
  <c r="E1659" i="6"/>
  <c r="E1655" i="6"/>
  <c r="E1651" i="6"/>
  <c r="E1647" i="6"/>
  <c r="E1643" i="6"/>
  <c r="E1639" i="6"/>
  <c r="E1635" i="6"/>
  <c r="E1631" i="6"/>
  <c r="E1627" i="6"/>
  <c r="E1623" i="6"/>
  <c r="E1619" i="6"/>
  <c r="E1615" i="6"/>
  <c r="E1611" i="6"/>
  <c r="E1607" i="6"/>
  <c r="E1603" i="6"/>
  <c r="E1599" i="6"/>
  <c r="E1595" i="6"/>
  <c r="E1591" i="6"/>
  <c r="E1587" i="6"/>
  <c r="E1583" i="6"/>
  <c r="E1579" i="6"/>
  <c r="E1575" i="6"/>
  <c r="E1571" i="6"/>
  <c r="E1567" i="6"/>
  <c r="E1563" i="6"/>
  <c r="E1559" i="6"/>
  <c r="E1555" i="6"/>
  <c r="E1551" i="6"/>
  <c r="E1547" i="6"/>
  <c r="E1543" i="6"/>
  <c r="E1539" i="6"/>
  <c r="E1535" i="6"/>
  <c r="E1531" i="6"/>
  <c r="E1527" i="6"/>
  <c r="E1523" i="6"/>
  <c r="E1519" i="6"/>
  <c r="E1515" i="6"/>
  <c r="E1511" i="6"/>
  <c r="E1507" i="6"/>
  <c r="E1503" i="6"/>
  <c r="E1499" i="6"/>
  <c r="E1495" i="6"/>
  <c r="E1491" i="6"/>
  <c r="E1487" i="6"/>
  <c r="E1483" i="6"/>
  <c r="E1479" i="6"/>
  <c r="E1475" i="6"/>
  <c r="E1471" i="6"/>
  <c r="E1467" i="6"/>
  <c r="E1463" i="6"/>
  <c r="E1459" i="6"/>
  <c r="E1455" i="6"/>
  <c r="E1451" i="6"/>
  <c r="E1447" i="6"/>
  <c r="E1443" i="6"/>
  <c r="E1439" i="6"/>
  <c r="E1435" i="6"/>
  <c r="E1431" i="6"/>
  <c r="E1427" i="6"/>
  <c r="E1423" i="6"/>
  <c r="E1419" i="6"/>
  <c r="E1415" i="6"/>
  <c r="E1411" i="6"/>
  <c r="E1407" i="6"/>
  <c r="E1403" i="6"/>
  <c r="E1399" i="6"/>
  <c r="E1395" i="6"/>
  <c r="E1391" i="6"/>
  <c r="E1387" i="6"/>
  <c r="E1383" i="6"/>
  <c r="E1379" i="6"/>
  <c r="E1375" i="6"/>
  <c r="E1371" i="6"/>
  <c r="E1367" i="6"/>
  <c r="E1363" i="6"/>
  <c r="E1359" i="6"/>
  <c r="E1355" i="6"/>
  <c r="E1351" i="6"/>
  <c r="E1347" i="6"/>
  <c r="E1343" i="6"/>
  <c r="E1339" i="6"/>
  <c r="E1335" i="6"/>
  <c r="E1331" i="6"/>
  <c r="E1327" i="6"/>
  <c r="E1323" i="6"/>
  <c r="E1319" i="6"/>
  <c r="E1315" i="6"/>
  <c r="E1311" i="6"/>
  <c r="E1307" i="6"/>
  <c r="E1303" i="6"/>
  <c r="E1299" i="6"/>
  <c r="E1295" i="6"/>
  <c r="E1291" i="6"/>
  <c r="E1287" i="6"/>
  <c r="E1283" i="6"/>
  <c r="E1279" i="6"/>
  <c r="E1275" i="6"/>
  <c r="E1271" i="6"/>
  <c r="E1267" i="6"/>
  <c r="E1263" i="6"/>
  <c r="E1259" i="6"/>
  <c r="E1255" i="6"/>
  <c r="E1251" i="6"/>
  <c r="E1247" i="6"/>
  <c r="E1243" i="6"/>
  <c r="E1239" i="6"/>
  <c r="E1235" i="6"/>
  <c r="E1231" i="6"/>
  <c r="E1227" i="6"/>
  <c r="E1223" i="6"/>
  <c r="E1219" i="6"/>
  <c r="E1215" i="6"/>
  <c r="E1211" i="6"/>
  <c r="E1207" i="6"/>
  <c r="E1203" i="6"/>
  <c r="E1199" i="6"/>
  <c r="E1195" i="6"/>
  <c r="E1191" i="6"/>
  <c r="E1187" i="6"/>
  <c r="E1183" i="6"/>
  <c r="E1179" i="6"/>
  <c r="E1175" i="6"/>
  <c r="E1171" i="6"/>
  <c r="E1167" i="6"/>
  <c r="E1163" i="6"/>
  <c r="E1159" i="6"/>
  <c r="E1155" i="6"/>
  <c r="E2306" i="6"/>
  <c r="E2302" i="6"/>
  <c r="E2298" i="6"/>
  <c r="E2294" i="6"/>
  <c r="E2290" i="6"/>
  <c r="E2286" i="6"/>
  <c r="E2282" i="6"/>
  <c r="E2278" i="6"/>
  <c r="E2274" i="6"/>
  <c r="E2270" i="6"/>
  <c r="E2266" i="6"/>
  <c r="E2262" i="6"/>
  <c r="E2258" i="6"/>
  <c r="E2254" i="6"/>
  <c r="E2250" i="6"/>
  <c r="E2246" i="6"/>
  <c r="E2242" i="6"/>
  <c r="E2238" i="6"/>
  <c r="E2234" i="6"/>
  <c r="E2230" i="6"/>
  <c r="E2226" i="6"/>
  <c r="E2222" i="6"/>
  <c r="E2218" i="6"/>
  <c r="E2214" i="6"/>
  <c r="E2210" i="6"/>
  <c r="E2206" i="6"/>
  <c r="E2202" i="6"/>
  <c r="E2198" i="6"/>
  <c r="E2194" i="6"/>
  <c r="E2190" i="6"/>
  <c r="E2186" i="6"/>
  <c r="E2182" i="6"/>
  <c r="E2178" i="6"/>
  <c r="E2174" i="6"/>
  <c r="E2170" i="6"/>
  <c r="E2166" i="6"/>
  <c r="E2162" i="6"/>
  <c r="E2158" i="6"/>
  <c r="E2154" i="6"/>
  <c r="E2150" i="6"/>
  <c r="E2146" i="6"/>
  <c r="E2142" i="6"/>
  <c r="E2138" i="6"/>
  <c r="E2134" i="6"/>
  <c r="E2130" i="6"/>
  <c r="E2126" i="6"/>
  <c r="E2122" i="6"/>
  <c r="E2118" i="6"/>
  <c r="E2114" i="6"/>
  <c r="E2110" i="6"/>
  <c r="E2106" i="6"/>
  <c r="E2102" i="6"/>
  <c r="E2098" i="6"/>
  <c r="E2094" i="6"/>
  <c r="E2090" i="6"/>
  <c r="E2086" i="6"/>
  <c r="E2082" i="6"/>
  <c r="E2078" i="6"/>
  <c r="E2074" i="6"/>
  <c r="E2070" i="6"/>
  <c r="E2066" i="6"/>
  <c r="E2062" i="6"/>
  <c r="E2058" i="6"/>
  <c r="E2054" i="6"/>
  <c r="E2050" i="6"/>
  <c r="E2046" i="6"/>
  <c r="E2042" i="6"/>
  <c r="E2038" i="6"/>
  <c r="E2034" i="6"/>
  <c r="E2030" i="6"/>
  <c r="E2026" i="6"/>
  <c r="E2022" i="6"/>
  <c r="E2018" i="6"/>
  <c r="E2014" i="6"/>
  <c r="E2010" i="6"/>
  <c r="E2006" i="6"/>
  <c r="E2002" i="6"/>
  <c r="E1998" i="6"/>
  <c r="E1994" i="6"/>
  <c r="E1990" i="6"/>
  <c r="E1986" i="6"/>
  <c r="E1982" i="6"/>
  <c r="E1978" i="6"/>
  <c r="E1974" i="6"/>
  <c r="E1970" i="6"/>
  <c r="E1966" i="6"/>
  <c r="E1962" i="6"/>
  <c r="E1958" i="6"/>
  <c r="E1954" i="6"/>
  <c r="E1950" i="6"/>
  <c r="E1946" i="6"/>
  <c r="E1942" i="6"/>
  <c r="E1938" i="6"/>
  <c r="E1934" i="6"/>
  <c r="E1930" i="6"/>
  <c r="E1926" i="6"/>
  <c r="E1922" i="6"/>
  <c r="E1918" i="6"/>
  <c r="E1914" i="6"/>
  <c r="E1910" i="6"/>
  <c r="E1906" i="6"/>
  <c r="E1902" i="6"/>
  <c r="E1898" i="6"/>
  <c r="E1894" i="6"/>
  <c r="E1890" i="6"/>
  <c r="E1886" i="6"/>
  <c r="E1882" i="6"/>
  <c r="E1878" i="6"/>
  <c r="E1874" i="6"/>
  <c r="E1870" i="6"/>
  <c r="E1866" i="6"/>
  <c r="E1862" i="6"/>
  <c r="E1858" i="6"/>
  <c r="E1854" i="6"/>
  <c r="E1850" i="6"/>
  <c r="E1846" i="6"/>
  <c r="E1842" i="6"/>
  <c r="E1838" i="6"/>
  <c r="E1834" i="6"/>
  <c r="E1830" i="6"/>
  <c r="E1826" i="6"/>
  <c r="E1822" i="6"/>
  <c r="E1818" i="6"/>
  <c r="E1814" i="6"/>
  <c r="E1810" i="6"/>
  <c r="E1806" i="6"/>
  <c r="E1802" i="6"/>
  <c r="E1798" i="6"/>
  <c r="E1794" i="6"/>
  <c r="E1790" i="6"/>
  <c r="E1786" i="6"/>
  <c r="E1782" i="6"/>
  <c r="E1778" i="6"/>
  <c r="E1774" i="6"/>
  <c r="E1770" i="6"/>
  <c r="E1766" i="6"/>
  <c r="E1762" i="6"/>
  <c r="E1758" i="6"/>
  <c r="E1754" i="6"/>
  <c r="E1750" i="6"/>
  <c r="E1746" i="6"/>
  <c r="E1742" i="6"/>
  <c r="E1738" i="6"/>
  <c r="E1734" i="6"/>
  <c r="E1730" i="6"/>
  <c r="E1726" i="6"/>
  <c r="E1722" i="6"/>
  <c r="E1718" i="6"/>
  <c r="E1714" i="6"/>
  <c r="E1710" i="6"/>
  <c r="E1706" i="6"/>
  <c r="E1702" i="6"/>
  <c r="E1698" i="6"/>
  <c r="E1694" i="6"/>
  <c r="E1690" i="6"/>
  <c r="E1686" i="6"/>
  <c r="E1682" i="6"/>
  <c r="E1678" i="6"/>
  <c r="E1674" i="6"/>
  <c r="E1670" i="6"/>
  <c r="E1666" i="6"/>
  <c r="E1662" i="6"/>
  <c r="E1658" i="6"/>
  <c r="E1654" i="6"/>
  <c r="E1650" i="6"/>
  <c r="E1646" i="6"/>
  <c r="E1642" i="6"/>
  <c r="E1638" i="6"/>
  <c r="E1634" i="6"/>
  <c r="E1630" i="6"/>
  <c r="E1626" i="6"/>
  <c r="E1622" i="6"/>
  <c r="E1618" i="6"/>
  <c r="E1614" i="6"/>
  <c r="E1610" i="6"/>
  <c r="E1606" i="6"/>
  <c r="E1602" i="6"/>
  <c r="E1598" i="6"/>
  <c r="E1594" i="6"/>
  <c r="E1590" i="6"/>
  <c r="E1586" i="6"/>
  <c r="E1582" i="6"/>
  <c r="E1578" i="6"/>
  <c r="E1574" i="6"/>
  <c r="E1570" i="6"/>
  <c r="E1566" i="6"/>
  <c r="E1562" i="6"/>
  <c r="E1558" i="6"/>
  <c r="E1554" i="6"/>
  <c r="E1550" i="6"/>
  <c r="E1546" i="6"/>
  <c r="E1542" i="6"/>
  <c r="E1538" i="6"/>
  <c r="E1534" i="6"/>
  <c r="E1530" i="6"/>
  <c r="E1526" i="6"/>
  <c r="E1522" i="6"/>
  <c r="E1518" i="6"/>
  <c r="E1514" i="6"/>
  <c r="E1510" i="6"/>
  <c r="E1506" i="6"/>
  <c r="E1502" i="6"/>
  <c r="E1498" i="6"/>
  <c r="E1494" i="6"/>
  <c r="E1490" i="6"/>
  <c r="E1486" i="6"/>
  <c r="E1482" i="6"/>
  <c r="E1478" i="6"/>
  <c r="E1474" i="6"/>
  <c r="E1470" i="6"/>
  <c r="E1466" i="6"/>
  <c r="E1462" i="6"/>
  <c r="E1458" i="6"/>
  <c r="E1454" i="6"/>
  <c r="E1450" i="6"/>
  <c r="E1446" i="6"/>
  <c r="E1442" i="6"/>
  <c r="E1438" i="6"/>
  <c r="E1434" i="6"/>
  <c r="E1430" i="6"/>
  <c r="E1426" i="6"/>
  <c r="E1422" i="6"/>
  <c r="E1418" i="6"/>
  <c r="E1414" i="6"/>
  <c r="E1410" i="6"/>
  <c r="E1406" i="6"/>
  <c r="E1402" i="6"/>
  <c r="E1398" i="6"/>
  <c r="E1394" i="6"/>
  <c r="E1390" i="6"/>
  <c r="E1386" i="6"/>
  <c r="E1382" i="6"/>
  <c r="E1378" i="6"/>
  <c r="E1374" i="6"/>
  <c r="E1370" i="6"/>
  <c r="E1366" i="6"/>
  <c r="E1362" i="6"/>
  <c r="E1358" i="6"/>
  <c r="E1354" i="6"/>
  <c r="E1350" i="6"/>
  <c r="E1346" i="6"/>
  <c r="E1342" i="6"/>
  <c r="E1338" i="6"/>
  <c r="E1334" i="6"/>
  <c r="E1330" i="6"/>
  <c r="E1326" i="6"/>
  <c r="E1322" i="6"/>
  <c r="E1318" i="6"/>
  <c r="E1314" i="6"/>
  <c r="E1310" i="6"/>
  <c r="E1306" i="6"/>
  <c r="E1302" i="6"/>
  <c r="E1298" i="6"/>
  <c r="E1294" i="6"/>
  <c r="E1290" i="6"/>
  <c r="E1286" i="6"/>
  <c r="E1282" i="6"/>
  <c r="E1278" i="6"/>
  <c r="E1274" i="6"/>
  <c r="E1270" i="6"/>
  <c r="E1266" i="6"/>
  <c r="E1262" i="6"/>
  <c r="E1258" i="6"/>
  <c r="E1254" i="6"/>
  <c r="E1250" i="6"/>
  <c r="E1246" i="6"/>
  <c r="E1242" i="6"/>
  <c r="E1238" i="6"/>
  <c r="E1234" i="6"/>
  <c r="E1230" i="6"/>
  <c r="E1226" i="6"/>
  <c r="E1222" i="6"/>
  <c r="E1218" i="6"/>
  <c r="E1214" i="6"/>
  <c r="E1210" i="6"/>
  <c r="E1206" i="6"/>
  <c r="E1202" i="6"/>
  <c r="E1198" i="6"/>
  <c r="E1194" i="6"/>
  <c r="E1190" i="6"/>
  <c r="E1186" i="6"/>
  <c r="E1182" i="6"/>
  <c r="E1178" i="6"/>
  <c r="E1174" i="6"/>
  <c r="E1170" i="6"/>
  <c r="E1166" i="6"/>
  <c r="E1162" i="6"/>
  <c r="E1158" i="6"/>
  <c r="E1154" i="6"/>
  <c r="E1150" i="6"/>
  <c r="E1146" i="6"/>
  <c r="E1142" i="6"/>
  <c r="E1138" i="6"/>
  <c r="E1134" i="6"/>
  <c r="E1130" i="6"/>
  <c r="E1126" i="6"/>
  <c r="E1122" i="6"/>
  <c r="E1118" i="6"/>
  <c r="E1114" i="6"/>
  <c r="E1110" i="6"/>
  <c r="E1106" i="6"/>
  <c r="E1102" i="6"/>
  <c r="E1098" i="6"/>
  <c r="E1094" i="6"/>
  <c r="E1090" i="6"/>
  <c r="E1086" i="6"/>
  <c r="E1082" i="6"/>
  <c r="E1078" i="6"/>
  <c r="E1074" i="6"/>
  <c r="E1070" i="6"/>
  <c r="E1066" i="6"/>
  <c r="E1062" i="6"/>
  <c r="E1058" i="6"/>
  <c r="E1054" i="6"/>
  <c r="E1050" i="6"/>
  <c r="E1046" i="6"/>
  <c r="E1042" i="6"/>
  <c r="E1038" i="6"/>
  <c r="E1034" i="6"/>
  <c r="E1030" i="6"/>
  <c r="E1026" i="6"/>
  <c r="E1022" i="6"/>
  <c r="E1018" i="6"/>
  <c r="E1014" i="6"/>
  <c r="E1010" i="6"/>
  <c r="E1006" i="6"/>
  <c r="E1002" i="6"/>
  <c r="E998" i="6"/>
  <c r="E994" i="6"/>
  <c r="E990" i="6"/>
  <c r="E986" i="6"/>
  <c r="E982" i="6"/>
  <c r="E978" i="6"/>
  <c r="E974" i="6"/>
  <c r="E970" i="6"/>
  <c r="E966" i="6"/>
  <c r="E962" i="6"/>
  <c r="E2765" i="6"/>
  <c r="E2761" i="6"/>
  <c r="E2757" i="6"/>
  <c r="E2753" i="6"/>
  <c r="E2749" i="6"/>
  <c r="E2745" i="6"/>
  <c r="E2741" i="6"/>
  <c r="E2737" i="6"/>
  <c r="E2733" i="6"/>
  <c r="E2729" i="6"/>
  <c r="E2725" i="6"/>
  <c r="E2721" i="6"/>
  <c r="E2717" i="6"/>
  <c r="E2713" i="6"/>
  <c r="E2709" i="6"/>
  <c r="E2705" i="6"/>
  <c r="E2701" i="6"/>
  <c r="E2697" i="6"/>
  <c r="E2693" i="6"/>
  <c r="E2689" i="6"/>
  <c r="E2685" i="6"/>
  <c r="E2681" i="6"/>
  <c r="E2677" i="6"/>
  <c r="E2673" i="6"/>
  <c r="E2669" i="6"/>
  <c r="E2665" i="6"/>
  <c r="E2661" i="6"/>
  <c r="E2657" i="6"/>
  <c r="E2653" i="6"/>
  <c r="E2649" i="6"/>
  <c r="E2645" i="6"/>
  <c r="E2641" i="6"/>
  <c r="E2637" i="6"/>
  <c r="E2633" i="6"/>
  <c r="E2629" i="6"/>
  <c r="E2625" i="6"/>
  <c r="E2621" i="6"/>
  <c r="E2617" i="6"/>
  <c r="E2613" i="6"/>
  <c r="E2609" i="6"/>
  <c r="E2605" i="6"/>
  <c r="E2601" i="6"/>
  <c r="E2597" i="6"/>
  <c r="E2593" i="6"/>
  <c r="E2589" i="6"/>
  <c r="E2585" i="6"/>
  <c r="E2581" i="6"/>
  <c r="E2577" i="6"/>
  <c r="E2573" i="6"/>
  <c r="E2569" i="6"/>
  <c r="E2565" i="6"/>
  <c r="E2561" i="6"/>
  <c r="E2557" i="6"/>
  <c r="E2553" i="6"/>
  <c r="E2549" i="6"/>
  <c r="E2545" i="6"/>
  <c r="E2541" i="6"/>
  <c r="E2537" i="6"/>
  <c r="E2533" i="6"/>
  <c r="E2529" i="6"/>
  <c r="E2525" i="6"/>
  <c r="E2521" i="6"/>
  <c r="E2517" i="6"/>
  <c r="E2513" i="6"/>
  <c r="E2509" i="6"/>
  <c r="E2505" i="6"/>
  <c r="E2501" i="6"/>
  <c r="E2497" i="6"/>
  <c r="E2493" i="6"/>
  <c r="E2489" i="6"/>
  <c r="E2485" i="6"/>
  <c r="E2481" i="6"/>
  <c r="E2477" i="6"/>
  <c r="E2473" i="6"/>
  <c r="E2469" i="6"/>
  <c r="E2465" i="6"/>
  <c r="E2461" i="6"/>
  <c r="E2457" i="6"/>
  <c r="E2453" i="6"/>
  <c r="E2449" i="6"/>
  <c r="E2445" i="6"/>
  <c r="E2441" i="6"/>
  <c r="E2437" i="6"/>
  <c r="E2433" i="6"/>
  <c r="E2429" i="6"/>
  <c r="E2425" i="6"/>
  <c r="E2421" i="6"/>
  <c r="E2417" i="6"/>
  <c r="E2413" i="6"/>
  <c r="E2409" i="6"/>
  <c r="E2405" i="6"/>
  <c r="E2401" i="6"/>
  <c r="E2397" i="6"/>
  <c r="E2393" i="6"/>
  <c r="E2389" i="6"/>
  <c r="E2385" i="6"/>
  <c r="E2381" i="6"/>
  <c r="E2377" i="6"/>
  <c r="E2373" i="6"/>
  <c r="E2369" i="6"/>
  <c r="E2365" i="6"/>
  <c r="E2361" i="6"/>
  <c r="E2357" i="6"/>
  <c r="E2353" i="6"/>
  <c r="E2349" i="6"/>
  <c r="E2345" i="6"/>
  <c r="E2341" i="6"/>
  <c r="E2337" i="6"/>
  <c r="E2333" i="6"/>
  <c r="E2329" i="6"/>
  <c r="E2325" i="6"/>
  <c r="E2321" i="6"/>
  <c r="E2317" i="6"/>
  <c r="E2313" i="6"/>
  <c r="E2309" i="6"/>
  <c r="E2305" i="6"/>
  <c r="E2301" i="6"/>
  <c r="E2297" i="6"/>
  <c r="E2293" i="6"/>
  <c r="E2289" i="6"/>
  <c r="E2285" i="6"/>
  <c r="E2281" i="6"/>
  <c r="E2277" i="6"/>
  <c r="E2273" i="6"/>
  <c r="E2269" i="6"/>
  <c r="E2265" i="6"/>
  <c r="E2261" i="6"/>
  <c r="E2257" i="6"/>
  <c r="E2253" i="6"/>
  <c r="E2249" i="6"/>
  <c r="E2245" i="6"/>
  <c r="E2241" i="6"/>
  <c r="E2237" i="6"/>
  <c r="E2233" i="6"/>
  <c r="E2229" i="6"/>
  <c r="E2225" i="6"/>
  <c r="E2221" i="6"/>
  <c r="E2217" i="6"/>
  <c r="E2213" i="6"/>
  <c r="E2209" i="6"/>
  <c r="E2205" i="6"/>
  <c r="E2201" i="6"/>
  <c r="E2197" i="6"/>
  <c r="E2193" i="6"/>
  <c r="E2189" i="6"/>
  <c r="E2185" i="6"/>
  <c r="E2181" i="6"/>
  <c r="E2177" i="6"/>
  <c r="E2173" i="6"/>
  <c r="E2169" i="6"/>
  <c r="E2165" i="6"/>
  <c r="E2161" i="6"/>
  <c r="E2157" i="6"/>
  <c r="E2153" i="6"/>
  <c r="E2149" i="6"/>
  <c r="E2145" i="6"/>
  <c r="E2141" i="6"/>
  <c r="E2137" i="6"/>
  <c r="E2133" i="6"/>
  <c r="E2129" i="6"/>
  <c r="E2125" i="6"/>
  <c r="E2121" i="6"/>
  <c r="E2117" i="6"/>
  <c r="E2113" i="6"/>
  <c r="E2109" i="6"/>
  <c r="E2105" i="6"/>
  <c r="E2101" i="6"/>
  <c r="E2097" i="6"/>
  <c r="E2093" i="6"/>
  <c r="E2089" i="6"/>
  <c r="E2085" i="6"/>
  <c r="E2081" i="6"/>
  <c r="E2077" i="6"/>
  <c r="E2073" i="6"/>
  <c r="E2069" i="6"/>
  <c r="E2065" i="6"/>
  <c r="E2061" i="6"/>
  <c r="E2057" i="6"/>
  <c r="E2053" i="6"/>
  <c r="E2049" i="6"/>
  <c r="E2045" i="6"/>
  <c r="E2041" i="6"/>
  <c r="E2037" i="6"/>
  <c r="E2033" i="6"/>
  <c r="E2029" i="6"/>
  <c r="E2025" i="6"/>
  <c r="E2021" i="6"/>
  <c r="E2017" i="6"/>
  <c r="E2013" i="6"/>
  <c r="E2009" i="6"/>
  <c r="E2005" i="6"/>
  <c r="E2001" i="6"/>
  <c r="E1997" i="6"/>
  <c r="E1993" i="6"/>
  <c r="E1989" i="6"/>
  <c r="E1985" i="6"/>
  <c r="E1981" i="6"/>
  <c r="E1977" i="6"/>
  <c r="E1973" i="6"/>
  <c r="E1969" i="6"/>
  <c r="E1965" i="6"/>
  <c r="E1961" i="6"/>
  <c r="E1957" i="6"/>
  <c r="E1953" i="6"/>
  <c r="E1949" i="6"/>
  <c r="E1945" i="6"/>
  <c r="E1941" i="6"/>
  <c r="E1937" i="6"/>
  <c r="E1933" i="6"/>
  <c r="E1929" i="6"/>
  <c r="E1925" i="6"/>
  <c r="E1921" i="6"/>
  <c r="E1917" i="6"/>
  <c r="E1913" i="6"/>
  <c r="E1909" i="6"/>
  <c r="E1905" i="6"/>
  <c r="E1901" i="6"/>
  <c r="E1897" i="6"/>
  <c r="E1893" i="6"/>
  <c r="E1889" i="6"/>
  <c r="E1885" i="6"/>
  <c r="E1881" i="6"/>
  <c r="E1877" i="6"/>
  <c r="E1873" i="6"/>
  <c r="E1869" i="6"/>
  <c r="E1865" i="6"/>
  <c r="E1861" i="6"/>
  <c r="E1857" i="6"/>
  <c r="E1853" i="6"/>
  <c r="E1849" i="6"/>
  <c r="E1845" i="6"/>
  <c r="E1841" i="6"/>
  <c r="E1837" i="6"/>
  <c r="E1833" i="6"/>
  <c r="E1829" i="6"/>
  <c r="E1825" i="6"/>
  <c r="E1821" i="6"/>
  <c r="E1817" i="6"/>
  <c r="E1813" i="6"/>
  <c r="E1809" i="6"/>
  <c r="E1805" i="6"/>
  <c r="E1801" i="6"/>
  <c r="E1797" i="6"/>
  <c r="E1793" i="6"/>
  <c r="E1789" i="6"/>
  <c r="E1785" i="6"/>
  <c r="E1781" i="6"/>
  <c r="E1777" i="6"/>
  <c r="E1773" i="6"/>
  <c r="E1769" i="6"/>
  <c r="E1765" i="6"/>
  <c r="E1761" i="6"/>
  <c r="E1757" i="6"/>
  <c r="E1753" i="6"/>
  <c r="E1749" i="6"/>
  <c r="E1745" i="6"/>
  <c r="E1741" i="6"/>
  <c r="E1737" i="6"/>
  <c r="E1733" i="6"/>
  <c r="E1729" i="6"/>
  <c r="E1725" i="6"/>
  <c r="E1721" i="6"/>
  <c r="E1717" i="6"/>
  <c r="E1713" i="6"/>
  <c r="E1709" i="6"/>
  <c r="E1705" i="6"/>
  <c r="E1701" i="6"/>
  <c r="E1697" i="6"/>
  <c r="E1693" i="6"/>
  <c r="E1689" i="6"/>
  <c r="E1685" i="6"/>
  <c r="E1681" i="6"/>
  <c r="E1677" i="6"/>
  <c r="E1673" i="6"/>
  <c r="E1669" i="6"/>
  <c r="E1665" i="6"/>
  <c r="E1661" i="6"/>
  <c r="E1657" i="6"/>
  <c r="E1653" i="6"/>
  <c r="E1649" i="6"/>
  <c r="E1645" i="6"/>
  <c r="E1641" i="6"/>
  <c r="E1637" i="6"/>
  <c r="E1633" i="6"/>
  <c r="E1629" i="6"/>
  <c r="E1625" i="6"/>
  <c r="E1621" i="6"/>
  <c r="E1617" i="6"/>
  <c r="E1613" i="6"/>
  <c r="E1609" i="6"/>
  <c r="E1605" i="6"/>
  <c r="E1601" i="6"/>
  <c r="E1597" i="6"/>
  <c r="E1593" i="6"/>
  <c r="E1589" i="6"/>
  <c r="E1585" i="6"/>
  <c r="E1581" i="6"/>
  <c r="E1577" i="6"/>
  <c r="E1573" i="6"/>
  <c r="E1569" i="6"/>
  <c r="E1565" i="6"/>
  <c r="E1561" i="6"/>
  <c r="E1557" i="6"/>
  <c r="E1553" i="6"/>
  <c r="E1549" i="6"/>
  <c r="E1545" i="6"/>
  <c r="E1541" i="6"/>
  <c r="E1537" i="6"/>
  <c r="E1533" i="6"/>
  <c r="E1529" i="6"/>
  <c r="E1525" i="6"/>
  <c r="E1521" i="6"/>
  <c r="E1517" i="6"/>
  <c r="E1513" i="6"/>
  <c r="E1509" i="6"/>
  <c r="E1505" i="6"/>
  <c r="E1501" i="6"/>
  <c r="E1497" i="6"/>
  <c r="E1493" i="6"/>
  <c r="E1489" i="6"/>
  <c r="E1485" i="6"/>
  <c r="E1481" i="6"/>
  <c r="E1477" i="6"/>
  <c r="E1473" i="6"/>
  <c r="E1469" i="6"/>
  <c r="E1465" i="6"/>
  <c r="E1461" i="6"/>
  <c r="E1457" i="6"/>
  <c r="E1453" i="6"/>
  <c r="E1449" i="6"/>
  <c r="E1445" i="6"/>
  <c r="E1441" i="6"/>
  <c r="E1437" i="6"/>
  <c r="E1433" i="6"/>
  <c r="E1429" i="6"/>
  <c r="E1425" i="6"/>
  <c r="E1421" i="6"/>
  <c r="E1417" i="6"/>
  <c r="E1413" i="6"/>
  <c r="E1409" i="6"/>
  <c r="E1405" i="6"/>
  <c r="E1401" i="6"/>
  <c r="E1397" i="6"/>
  <c r="E1393" i="6"/>
  <c r="E1389" i="6"/>
  <c r="E1385" i="6"/>
  <c r="E1381" i="6"/>
  <c r="E1377" i="6"/>
  <c r="E1373" i="6"/>
  <c r="E1369" i="6"/>
  <c r="E1365" i="6"/>
  <c r="E1361" i="6"/>
  <c r="E1357" i="6"/>
  <c r="E1353" i="6"/>
  <c r="E1151" i="6"/>
  <c r="E1147" i="6"/>
  <c r="E1143" i="6"/>
  <c r="E1139" i="6"/>
  <c r="E1135" i="6"/>
  <c r="E1131" i="6"/>
  <c r="E1127" i="6"/>
  <c r="E1123" i="6"/>
  <c r="E1119" i="6"/>
  <c r="E1115" i="6"/>
  <c r="E1111" i="6"/>
  <c r="E1107" i="6"/>
  <c r="E1103" i="6"/>
  <c r="E1099" i="6"/>
  <c r="E1095" i="6"/>
  <c r="E1091" i="6"/>
  <c r="E1087" i="6"/>
  <c r="E1083" i="6"/>
  <c r="E1079" i="6"/>
  <c r="E1075" i="6"/>
  <c r="E1071" i="6"/>
  <c r="E1067" i="6"/>
  <c r="E1063" i="6"/>
  <c r="E1059" i="6"/>
  <c r="E1055" i="6"/>
  <c r="E1051" i="6"/>
  <c r="E1047" i="6"/>
  <c r="E1043" i="6"/>
  <c r="E1039" i="6"/>
  <c r="E1035" i="6"/>
  <c r="E1031" i="6"/>
  <c r="E1027" i="6"/>
  <c r="E1023" i="6"/>
  <c r="E1019" i="6"/>
  <c r="E1015" i="6"/>
  <c r="E1011" i="6"/>
  <c r="E1007" i="6"/>
  <c r="E1003" i="6"/>
  <c r="E999" i="6"/>
  <c r="E995" i="6"/>
  <c r="E991" i="6"/>
  <c r="E987" i="6"/>
  <c r="E983" i="6"/>
  <c r="E979" i="6"/>
  <c r="E975" i="6"/>
  <c r="E971" i="6"/>
  <c r="E967" i="6"/>
  <c r="E963" i="6"/>
  <c r="E959" i="6"/>
  <c r="E955" i="6"/>
  <c r="E951" i="6"/>
  <c r="E947" i="6"/>
  <c r="E943" i="6"/>
  <c r="E939" i="6"/>
  <c r="E935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5" i="6"/>
  <c r="E851" i="6"/>
  <c r="E847" i="6"/>
  <c r="E843" i="6"/>
  <c r="E839" i="6"/>
  <c r="E835" i="6"/>
  <c r="E831" i="6"/>
  <c r="E827" i="6"/>
  <c r="E823" i="6"/>
  <c r="E819" i="6"/>
  <c r="E815" i="6"/>
  <c r="E811" i="6"/>
  <c r="E807" i="6"/>
  <c r="E803" i="6"/>
  <c r="E799" i="6"/>
  <c r="E795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31" i="6"/>
  <c r="E727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647" i="6"/>
  <c r="E643" i="6"/>
  <c r="E639" i="6"/>
  <c r="E635" i="6"/>
  <c r="E631" i="6"/>
  <c r="E627" i="6"/>
  <c r="E623" i="6"/>
  <c r="E619" i="6"/>
  <c r="E615" i="6"/>
  <c r="E611" i="6"/>
  <c r="E607" i="6"/>
  <c r="E603" i="6"/>
  <c r="E599" i="6"/>
  <c r="E595" i="6"/>
  <c r="E591" i="6"/>
  <c r="E587" i="6"/>
  <c r="E583" i="6"/>
  <c r="E579" i="6"/>
  <c r="E575" i="6"/>
  <c r="E571" i="6"/>
  <c r="E567" i="6"/>
  <c r="E563" i="6"/>
  <c r="E559" i="6"/>
  <c r="E555" i="6"/>
  <c r="E551" i="6"/>
  <c r="E547" i="6"/>
  <c r="E543" i="6"/>
  <c r="E539" i="6"/>
  <c r="E475" i="6"/>
  <c r="E958" i="6"/>
  <c r="E954" i="6"/>
  <c r="E950" i="6"/>
  <c r="E946" i="6"/>
  <c r="E942" i="6"/>
  <c r="E938" i="6"/>
  <c r="E934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858" i="6"/>
  <c r="E854" i="6"/>
  <c r="E850" i="6"/>
  <c r="E846" i="6"/>
  <c r="E842" i="6"/>
  <c r="E838" i="6"/>
  <c r="E834" i="6"/>
  <c r="E830" i="6"/>
  <c r="E826" i="6"/>
  <c r="E822" i="6"/>
  <c r="E818" i="6"/>
  <c r="E814" i="6"/>
  <c r="E810" i="6"/>
  <c r="E806" i="6"/>
  <c r="E802" i="6"/>
  <c r="E798" i="6"/>
  <c r="E794" i="6"/>
  <c r="E790" i="6"/>
  <c r="E786" i="6"/>
  <c r="E782" i="6"/>
  <c r="E778" i="6"/>
  <c r="E774" i="6"/>
  <c r="E770" i="6"/>
  <c r="E766" i="6"/>
  <c r="E762" i="6"/>
  <c r="E758" i="6"/>
  <c r="E754" i="6"/>
  <c r="E750" i="6"/>
  <c r="E746" i="6"/>
  <c r="E742" i="6"/>
  <c r="E738" i="6"/>
  <c r="E734" i="6"/>
  <c r="E730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530" i="6"/>
  <c r="E526" i="6"/>
  <c r="E522" i="6"/>
  <c r="E518" i="6"/>
  <c r="E514" i="6"/>
  <c r="E510" i="6"/>
  <c r="E506" i="6"/>
  <c r="E502" i="6"/>
  <c r="E498" i="6"/>
  <c r="E494" i="6"/>
  <c r="E490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406" i="6"/>
  <c r="E402" i="6"/>
  <c r="E398" i="6"/>
  <c r="E394" i="6"/>
  <c r="E390" i="6"/>
  <c r="E386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349" i="6"/>
  <c r="E1345" i="6"/>
  <c r="E1341" i="6"/>
  <c r="E1337" i="6"/>
  <c r="E1333" i="6"/>
  <c r="E1329" i="6"/>
  <c r="E1325" i="6"/>
  <c r="E1321" i="6"/>
  <c r="E1317" i="6"/>
  <c r="E1313" i="6"/>
  <c r="E1309" i="6"/>
  <c r="E1305" i="6"/>
  <c r="E1301" i="6"/>
  <c r="E1297" i="6"/>
  <c r="E1293" i="6"/>
  <c r="E1289" i="6"/>
  <c r="E1285" i="6"/>
  <c r="E1281" i="6"/>
  <c r="E1277" i="6"/>
  <c r="E1273" i="6"/>
  <c r="E1269" i="6"/>
  <c r="E1265" i="6"/>
  <c r="E1261" i="6"/>
  <c r="E1257" i="6"/>
  <c r="E1253" i="6"/>
  <c r="E1249" i="6"/>
  <c r="E1245" i="6"/>
  <c r="E1241" i="6"/>
  <c r="E1237" i="6"/>
  <c r="E1233" i="6"/>
  <c r="E1229" i="6"/>
  <c r="E1225" i="6"/>
  <c r="E1221" i="6"/>
  <c r="E1217" i="6"/>
  <c r="E1213" i="6"/>
  <c r="E1209" i="6"/>
  <c r="E1205" i="6"/>
  <c r="E1201" i="6"/>
  <c r="E1197" i="6"/>
  <c r="E1193" i="6"/>
  <c r="E1189" i="6"/>
  <c r="E1185" i="6"/>
  <c r="E1181" i="6"/>
  <c r="E1177" i="6"/>
  <c r="E1173" i="6"/>
  <c r="E1169" i="6"/>
  <c r="E1165" i="6"/>
  <c r="E1161" i="6"/>
  <c r="E1157" i="6"/>
  <c r="E1153" i="6"/>
  <c r="E1149" i="6"/>
  <c r="E1145" i="6"/>
  <c r="E1141" i="6"/>
  <c r="E1137" i="6"/>
  <c r="E1133" i="6"/>
  <c r="E1129" i="6"/>
  <c r="E1125" i="6"/>
  <c r="E1121" i="6"/>
  <c r="E1117" i="6"/>
  <c r="E1113" i="6"/>
  <c r="E1109" i="6"/>
  <c r="E1105" i="6"/>
  <c r="E1101" i="6"/>
  <c r="E1097" i="6"/>
  <c r="E1093" i="6"/>
  <c r="E1089" i="6"/>
  <c r="E1085" i="6"/>
  <c r="E1081" i="6"/>
  <c r="E1077" i="6"/>
  <c r="E1073" i="6"/>
  <c r="E1069" i="6"/>
  <c r="E1065" i="6"/>
  <c r="E1061" i="6"/>
  <c r="E1057" i="6"/>
  <c r="E1053" i="6"/>
  <c r="E1049" i="6"/>
  <c r="E1045" i="6"/>
  <c r="E1041" i="6"/>
  <c r="E1037" i="6"/>
  <c r="E1033" i="6"/>
  <c r="E1029" i="6"/>
  <c r="E1025" i="6"/>
  <c r="E1021" i="6"/>
  <c r="E1017" i="6"/>
  <c r="E1013" i="6"/>
  <c r="E1009" i="6"/>
  <c r="E1005" i="6"/>
  <c r="E1001" i="6"/>
  <c r="E997" i="6"/>
  <c r="E993" i="6"/>
  <c r="E989" i="6"/>
  <c r="E985" i="6"/>
  <c r="E981" i="6"/>
  <c r="E977" i="6"/>
  <c r="E973" i="6"/>
  <c r="E969" i="6"/>
  <c r="E965" i="6"/>
  <c r="E961" i="6"/>
  <c r="E957" i="6"/>
  <c r="E953" i="6"/>
  <c r="E949" i="6"/>
  <c r="E945" i="6"/>
  <c r="E941" i="6"/>
  <c r="E937" i="6"/>
  <c r="E933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857" i="6"/>
  <c r="E853" i="6"/>
  <c r="E849" i="6"/>
  <c r="E845" i="6"/>
  <c r="E841" i="6"/>
  <c r="E837" i="6"/>
  <c r="E833" i="6"/>
  <c r="E829" i="6"/>
  <c r="E825" i="6"/>
  <c r="E821" i="6"/>
  <c r="E817" i="6"/>
  <c r="E813" i="6"/>
  <c r="E809" i="6"/>
  <c r="E805" i="6"/>
  <c r="E801" i="6"/>
  <c r="E797" i="6"/>
  <c r="E793" i="6"/>
  <c r="E789" i="6"/>
  <c r="E785" i="6"/>
  <c r="E781" i="6"/>
  <c r="E777" i="6"/>
  <c r="E773" i="6"/>
  <c r="E769" i="6"/>
  <c r="E765" i="6"/>
  <c r="E761" i="6"/>
  <c r="E757" i="6"/>
  <c r="E753" i="6"/>
  <c r="E749" i="6"/>
  <c r="E745" i="6"/>
  <c r="E741" i="6"/>
  <c r="E737" i="6"/>
  <c r="E733" i="6"/>
  <c r="E729" i="6"/>
  <c r="E725" i="6"/>
  <c r="E721" i="6"/>
  <c r="E717" i="6"/>
  <c r="E713" i="6"/>
  <c r="E709" i="6"/>
  <c r="E705" i="6"/>
  <c r="E701" i="6"/>
  <c r="E697" i="6"/>
  <c r="E693" i="6"/>
  <c r="E689" i="6"/>
  <c r="E685" i="6"/>
  <c r="E681" i="6"/>
  <c r="E1288" i="6"/>
  <c r="E1284" i="6"/>
  <c r="E1280" i="6"/>
  <c r="E1276" i="6"/>
  <c r="E1272" i="6"/>
  <c r="E1268" i="6"/>
  <c r="E1264" i="6"/>
  <c r="E1260" i="6"/>
  <c r="E1256" i="6"/>
  <c r="E1252" i="6"/>
  <c r="E1248" i="6"/>
  <c r="E1244" i="6"/>
  <c r="E1240" i="6"/>
  <c r="E1236" i="6"/>
  <c r="E1232" i="6"/>
  <c r="E1228" i="6"/>
  <c r="E1224" i="6"/>
  <c r="E1220" i="6"/>
  <c r="E1216" i="6"/>
  <c r="E1212" i="6"/>
  <c r="E1208" i="6"/>
  <c r="E1204" i="6"/>
  <c r="E1200" i="6"/>
  <c r="E1196" i="6"/>
  <c r="E1192" i="6"/>
  <c r="E1188" i="6"/>
  <c r="E1184" i="6"/>
  <c r="E1180" i="6"/>
  <c r="E1176" i="6"/>
  <c r="E1172" i="6"/>
  <c r="E1168" i="6"/>
  <c r="E1164" i="6"/>
  <c r="E1160" i="6"/>
  <c r="E1156" i="6"/>
  <c r="E1152" i="6"/>
  <c r="E1148" i="6"/>
  <c r="E1144" i="6"/>
  <c r="E1140" i="6"/>
  <c r="E1136" i="6"/>
  <c r="E1132" i="6"/>
  <c r="E1128" i="6"/>
  <c r="E1124" i="6"/>
  <c r="E1120" i="6"/>
  <c r="E1116" i="6"/>
  <c r="E1112" i="6"/>
  <c r="E1108" i="6"/>
  <c r="E1104" i="6"/>
  <c r="E1100" i="6"/>
  <c r="E1096" i="6"/>
  <c r="E1092" i="6"/>
  <c r="E1088" i="6"/>
  <c r="E1084" i="6"/>
  <c r="E1080" i="6"/>
  <c r="E1076" i="6"/>
  <c r="E1072" i="6"/>
  <c r="E1068" i="6"/>
  <c r="E1064" i="6"/>
  <c r="E1060" i="6"/>
  <c r="E1056" i="6"/>
  <c r="E1052" i="6"/>
  <c r="E1048" i="6"/>
  <c r="E1044" i="6"/>
  <c r="E1040" i="6"/>
  <c r="E1036" i="6"/>
  <c r="E1032" i="6"/>
  <c r="E1028" i="6"/>
  <c r="E1024" i="6"/>
  <c r="E1020" i="6"/>
  <c r="E1016" i="6"/>
  <c r="E1012" i="6"/>
  <c r="E1008" i="6"/>
  <c r="E1004" i="6"/>
  <c r="E1000" i="6"/>
  <c r="E996" i="6"/>
  <c r="E992" i="6"/>
  <c r="E988" i="6"/>
  <c r="E984" i="6"/>
  <c r="E980" i="6"/>
  <c r="E976" i="6"/>
  <c r="E972" i="6"/>
  <c r="E968" i="6"/>
  <c r="E964" i="6"/>
  <c r="E960" i="6"/>
  <c r="E956" i="6"/>
  <c r="E952" i="6"/>
  <c r="E948" i="6"/>
  <c r="E944" i="6"/>
  <c r="E940" i="6"/>
  <c r="E936" i="6"/>
  <c r="E932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856" i="6"/>
  <c r="E852" i="6"/>
  <c r="E848" i="6"/>
  <c r="E844" i="6"/>
  <c r="E840" i="6"/>
  <c r="E836" i="6"/>
  <c r="E832" i="6"/>
  <c r="E828" i="6"/>
  <c r="E824" i="6"/>
  <c r="E820" i="6"/>
  <c r="E816" i="6"/>
  <c r="E812" i="6"/>
  <c r="E808" i="6"/>
  <c r="E804" i="6"/>
  <c r="E800" i="6"/>
  <c r="E796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732" i="6"/>
  <c r="E728" i="6"/>
  <c r="E724" i="6"/>
  <c r="E720" i="6"/>
  <c r="E716" i="6"/>
  <c r="E712" i="6"/>
  <c r="E708" i="6"/>
  <c r="E704" i="6"/>
  <c r="E700" i="6"/>
  <c r="E696" i="6"/>
  <c r="E692" i="6"/>
  <c r="E688" i="6"/>
  <c r="E684" i="6"/>
  <c r="E680" i="6"/>
  <c r="E676" i="6"/>
  <c r="E672" i="6"/>
  <c r="E668" i="6"/>
  <c r="E664" i="6"/>
  <c r="E660" i="6"/>
  <c r="E656" i="6"/>
  <c r="E652" i="6"/>
  <c r="E648" i="6"/>
  <c r="E644" i="6"/>
  <c r="E640" i="6"/>
  <c r="E636" i="6"/>
  <c r="E632" i="6"/>
  <c r="E628" i="6"/>
  <c r="E677" i="6"/>
  <c r="E673" i="6"/>
  <c r="E669" i="6"/>
  <c r="E665" i="6"/>
  <c r="E661" i="6"/>
  <c r="E657" i="6"/>
  <c r="E653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521" i="6"/>
  <c r="E517" i="6"/>
  <c r="E513" i="6"/>
  <c r="E509" i="6"/>
  <c r="E505" i="6"/>
  <c r="E501" i="6"/>
  <c r="E497" i="6"/>
  <c r="E493" i="6"/>
  <c r="E489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E101" i="6"/>
  <c r="E97" i="6"/>
  <c r="E9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496" i="6"/>
  <c r="E492" i="6"/>
  <c r="E488" i="6"/>
  <c r="E484" i="6"/>
  <c r="E480" i="6"/>
  <c r="E476" i="6"/>
  <c r="E472" i="6"/>
  <c r="E468" i="6"/>
  <c r="E464" i="6"/>
  <c r="E460" i="6"/>
  <c r="E456" i="6"/>
  <c r="E452" i="6"/>
  <c r="E448" i="6"/>
  <c r="E444" i="6"/>
  <c r="E440" i="6"/>
  <c r="E436" i="6"/>
  <c r="E432" i="6"/>
  <c r="E428" i="6"/>
  <c r="E424" i="6"/>
  <c r="E420" i="6"/>
  <c r="E416" i="6"/>
  <c r="E412" i="6"/>
  <c r="E408" i="6"/>
  <c r="E404" i="6"/>
  <c r="E400" i="6"/>
  <c r="E396" i="6"/>
  <c r="E392" i="6"/>
  <c r="E388" i="6"/>
  <c r="E384" i="6"/>
  <c r="E380" i="6"/>
  <c r="E376" i="6"/>
  <c r="E372" i="6"/>
  <c r="E368" i="6"/>
  <c r="E364" i="6"/>
  <c r="E360" i="6"/>
  <c r="E356" i="6"/>
  <c r="E352" i="6"/>
  <c r="E348" i="6"/>
  <c r="E344" i="6"/>
  <c r="E340" i="6"/>
  <c r="E336" i="6"/>
  <c r="E332" i="6"/>
  <c r="E328" i="6"/>
  <c r="E324" i="6"/>
  <c r="E320" i="6"/>
  <c r="E316" i="6"/>
  <c r="E312" i="6"/>
  <c r="E308" i="6"/>
  <c r="E304" i="6"/>
  <c r="E300" i="6"/>
  <c r="E296" i="6"/>
  <c r="E292" i="6"/>
  <c r="E288" i="6"/>
  <c r="E284" i="6"/>
  <c r="E280" i="6"/>
  <c r="E276" i="6"/>
  <c r="E272" i="6"/>
  <c r="E268" i="6"/>
  <c r="E264" i="6"/>
  <c r="E26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535" i="6"/>
  <c r="E531" i="6"/>
  <c r="E527" i="6"/>
  <c r="E523" i="6"/>
  <c r="E519" i="6"/>
  <c r="E515" i="6"/>
  <c r="E511" i="6"/>
  <c r="E507" i="6"/>
  <c r="E503" i="6"/>
  <c r="E499" i="6"/>
  <c r="E495" i="6"/>
  <c r="E491" i="6"/>
  <c r="E487" i="6"/>
  <c r="E483" i="6"/>
  <c r="E479" i="6"/>
  <c r="E471" i="6"/>
  <c r="E467" i="6"/>
  <c r="E463" i="6"/>
  <c r="E459" i="6"/>
  <c r="E455" i="6"/>
  <c r="E451" i="6"/>
  <c r="E447" i="6"/>
  <c r="E443" i="6"/>
  <c r="E439" i="6"/>
  <c r="E435" i="6"/>
  <c r="E431" i="6"/>
  <c r="E427" i="6"/>
  <c r="E423" i="6"/>
  <c r="E419" i="6"/>
  <c r="E415" i="6"/>
  <c r="E411" i="6"/>
  <c r="E407" i="6"/>
  <c r="E403" i="6"/>
  <c r="E399" i="6"/>
  <c r="E395" i="6"/>
  <c r="E391" i="6"/>
  <c r="E387" i="6"/>
  <c r="E383" i="6"/>
  <c r="E379" i="6"/>
  <c r="E375" i="6"/>
  <c r="E371" i="6"/>
  <c r="E367" i="6"/>
  <c r="E363" i="6"/>
  <c r="E359" i="6"/>
  <c r="E355" i="6"/>
  <c r="E351" i="6"/>
  <c r="E347" i="6"/>
  <c r="E343" i="6"/>
  <c r="E339" i="6"/>
  <c r="E335" i="6"/>
  <c r="E331" i="6"/>
  <c r="E327" i="6"/>
  <c r="E323" i="6"/>
  <c r="E319" i="6"/>
  <c r="E315" i="6"/>
  <c r="E311" i="6"/>
  <c r="E307" i="6"/>
  <c r="E303" i="6"/>
  <c r="E299" i="6"/>
  <c r="E295" i="6"/>
  <c r="E291" i="6"/>
  <c r="E287" i="6"/>
  <c r="E283" i="6"/>
  <c r="E279" i="6"/>
  <c r="E275" i="6"/>
  <c r="E271" i="6"/>
  <c r="E267" i="6"/>
  <c r="E263" i="6"/>
  <c r="E259" i="6"/>
  <c r="E255" i="6"/>
  <c r="E251" i="6"/>
  <c r="E247" i="6"/>
  <c r="E243" i="6"/>
  <c r="E239" i="6"/>
  <c r="E235" i="6"/>
  <c r="E231" i="6"/>
  <c r="E227" i="6"/>
  <c r="E223" i="6"/>
  <c r="E219" i="6"/>
  <c r="E215" i="6"/>
  <c r="E211" i="6"/>
  <c r="E207" i="6"/>
  <c r="E203" i="6"/>
  <c r="E199" i="6"/>
  <c r="E195" i="6"/>
  <c r="E191" i="6"/>
  <c r="E187" i="6"/>
  <c r="E183" i="6"/>
  <c r="E179" i="6"/>
  <c r="E175" i="6"/>
  <c r="E171" i="6"/>
  <c r="E167" i="6"/>
  <c r="E163" i="6"/>
  <c r="E159" i="6"/>
  <c r="E155" i="6"/>
  <c r="E151" i="6"/>
  <c r="E147" i="6"/>
  <c r="E143" i="6"/>
  <c r="E139" i="6"/>
  <c r="E135" i="6"/>
  <c r="E131" i="6"/>
  <c r="E127" i="6"/>
  <c r="E123" i="6"/>
  <c r="E119" i="6"/>
  <c r="E115" i="6"/>
  <c r="E111" i="6"/>
  <c r="E107" i="6"/>
  <c r="E103" i="6"/>
  <c r="E99" i="6"/>
  <c r="E95" i="6"/>
  <c r="E91" i="6"/>
  <c r="E87" i="6"/>
  <c r="E83" i="6"/>
  <c r="E79" i="6"/>
  <c r="E75" i="6"/>
  <c r="E71" i="6"/>
  <c r="E67" i="6"/>
  <c r="E63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E138" i="6"/>
  <c r="E134" i="6"/>
  <c r="E130" i="6"/>
  <c r="E126" i="6"/>
  <c r="E122" i="6"/>
  <c r="E118" i="6"/>
  <c r="E114" i="6"/>
  <c r="E110" i="6"/>
  <c r="E106" i="6"/>
  <c r="E102" i="6"/>
  <c r="E98" i="6"/>
  <c r="E94" i="6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59D228-A190-4B7F-A892-F42BDAC4242A}" keepAlive="1" name="Dotaz – Sheet1" description="Připojení k dotazu produktu Sheet1 v sešitě" type="5" refreshedVersion="8" background="1" saveData="1">
    <dbPr connection="Provider=Microsoft.Mashup.OleDb.1;Data Source=$Workbook$;Location=Sheet1;Extended Properties=&quot;&quot;" command="SELECT * FROM [Sheet1]"/>
  </connection>
  <connection id="2" xr16:uid="{15007E8C-E8CC-4820-B8DF-2377544737D1}" keepAlive="1" name="Dotaz – Sheet1 (2)" description="Připojení k dotazu produktu Sheet1 (2) v sešitě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4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<sst xmlns="http://schemas.openxmlformats.org/spreadsheetml/2006/main" count="32789" uniqueCount="4192">
  <si>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</si>
  <si>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</si>
  <si>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</si>
  <si>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</si>
  <si>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</si>
  <si>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</si>
  <si>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</si>
  <si>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</si>
  <si>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</si>
  <si>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</si>
  <si>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</si>
  <si>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</si>
  <si>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</si>
  <si>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</si>
  <si>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</si>
  <si>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</si>
  <si>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</si>
  <si>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</si>
  <si>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</si>
  <si>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</si>
  <si>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</si>
  <si>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</si>
  <si>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</si>
  <si>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</si>
  <si>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</si>
  <si>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</si>
  <si>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</si>
  <si>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</si>
  <si>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</si>
  <si>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</si>
  <si>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</si>
  <si>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</si>
  <si>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</si>
  <si>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</si>
  <si>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</si>
  <si>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</si>
  <si>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</si>
  <si>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</si>
  <si>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</si>
  <si>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</si>
  <si>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</si>
  <si>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</si>
  <si>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</si>
  <si>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</si>
  <si>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</si>
  <si>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</si>
  <si>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</si>
  <si>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</si>
  <si>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</si>
  <si>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</si>
  <si>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</si>
  <si>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</si>
  <si>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</si>
  <si>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</si>
  <si>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</si>
  <si>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</si>
  <si>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</si>
  <si>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</si>
  <si>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</si>
  <si>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</si>
  <si>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</si>
  <si>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</si>
  <si>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</si>
  <si>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</si>
  <si>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</si>
  <si>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</si>
  <si>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</si>
  <si>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</si>
  <si>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</si>
  <si>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</si>
  <si>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</si>
  <si>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</si>
  <si>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</si>
  <si>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</si>
  <si>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</si>
  <si>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</si>
  <si>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</si>
  <si>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</si>
  <si>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</si>
  <si>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</si>
  <si>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</si>
  <si>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</si>
  <si>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</si>
  <si>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</si>
  <si>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</si>
  <si>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</si>
  <si>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</si>
  <si>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</si>
  <si>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</si>
  <si>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</si>
  <si>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</si>
  <si>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</si>
  <si>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</si>
  <si>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</si>
  <si>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</si>
  <si>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</si>
  <si>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</si>
  <si>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</si>
  <si>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</si>
  <si>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</si>
  <si>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</si>
  <si>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</si>
  <si>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</si>
  <si>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</si>
  <si>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</si>
  <si>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</si>
  <si>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</si>
  <si>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</si>
  <si>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</si>
  <si>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</si>
  <si>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</si>
  <si>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</si>
  <si>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</si>
  <si>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</si>
  <si>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</si>
  <si>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</si>
  <si>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</si>
  <si>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</si>
  <si>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</si>
  <si>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</si>
  <si>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</si>
  <si>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</si>
  <si>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</si>
  <si>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</si>
  <si>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</si>
  <si>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</si>
  <si>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</si>
  <si>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</si>
  <si>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</si>
  <si>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</si>
  <si>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</si>
  <si>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</si>
  <si>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</si>
  <si>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</si>
  <si>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</si>
  <si>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</si>
  <si>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</si>
  <si>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</si>
  <si>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</si>
  <si>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</si>
  <si>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</si>
  <si>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</si>
  <si>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</si>
  <si>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</si>
  <si>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</si>
  <si>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</si>
  <si>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</si>
  <si>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</si>
  <si>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</si>
  <si>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</si>
  <si>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</si>
  <si>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</si>
  <si>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</si>
  <si>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</si>
  <si>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</si>
  <si>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</si>
  <si>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</si>
  <si>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</si>
  <si>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</si>
  <si>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</si>
  <si>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</si>
  <si>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</si>
  <si>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</si>
  <si>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</si>
  <si>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</si>
  <si>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</si>
  <si>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</si>
  <si>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</si>
  <si>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</si>
  <si>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</si>
  <si>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</si>
  <si>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</si>
  <si>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</si>
  <si>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</si>
  <si>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</si>
  <si>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</si>
  <si>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</si>
  <si>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</si>
  <si>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</si>
  <si>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</si>
  <si>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</si>
  <si>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</si>
  <si>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</si>
  <si>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</si>
  <si>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</si>
  <si>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</si>
  <si>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</si>
  <si>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</si>
  <si>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</si>
  <si>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</si>
  <si>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</si>
  <si>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</si>
  <si>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</si>
  <si>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</si>
  <si>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</si>
  <si>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</si>
  <si>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</si>
  <si>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</si>
  <si>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</si>
  <si>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</si>
  <si>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</si>
  <si>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</si>
  <si>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</si>
  <si>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</si>
  <si>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</si>
  <si>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</si>
  <si>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</si>
  <si>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</si>
  <si>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</si>
  <si>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</si>
  <si>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</si>
  <si>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</si>
  <si>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</si>
  <si>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</si>
  <si>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</si>
  <si>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</si>
  <si>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</si>
  <si>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</si>
  <si>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</si>
  <si>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</si>
  <si>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</si>
  <si>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</si>
  <si>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</si>
  <si>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</si>
  <si>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</si>
  <si>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</si>
  <si>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</si>
  <si>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</si>
  <si>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</si>
  <si>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</si>
  <si>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</si>
  <si>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</si>
  <si>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</si>
  <si>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</si>
  <si>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</si>
  <si>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</si>
  <si>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</si>
  <si>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</si>
  <si>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</si>
  <si>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</si>
  <si>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</si>
  <si>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</si>
  <si>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</si>
  <si>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</si>
  <si>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</si>
  <si>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</si>
  <si>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</si>
  <si>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</si>
  <si>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</si>
  <si>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</si>
  <si>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</si>
  <si>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</si>
  <si>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</si>
  <si>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</si>
  <si>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</si>
  <si>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</si>
  <si>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</si>
  <si>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</si>
  <si>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</si>
  <si>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</si>
  <si>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</si>
  <si>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</si>
  <si>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</si>
  <si>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</si>
  <si>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</si>
  <si>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</si>
  <si>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</si>
  <si>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</si>
  <si>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</si>
  <si>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</si>
  <si>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</si>
  <si>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</si>
  <si>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</si>
  <si>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</si>
  <si>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</si>
  <si>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</si>
  <si>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</si>
  <si>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</si>
  <si>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</si>
  <si>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</si>
  <si>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</si>
  <si>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</si>
  <si>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</si>
  <si>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</si>
  <si>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</si>
  <si>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</si>
  <si>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</si>
  <si>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</si>
  <si>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</si>
  <si>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</si>
  <si>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</si>
  <si>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</si>
  <si>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</si>
  <si>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</si>
  <si>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</si>
  <si>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</si>
  <si>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</si>
  <si>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</si>
  <si>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</si>
  <si>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</si>
  <si>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</si>
  <si>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</si>
  <si>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</si>
  <si>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</si>
  <si>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</si>
  <si>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</si>
  <si>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</si>
  <si>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</si>
  <si>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</si>
  <si>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</si>
  <si>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</si>
  <si>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</si>
  <si>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</si>
  <si>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</si>
  <si>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</si>
  <si>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</si>
  <si>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</si>
  <si>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</si>
  <si>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</si>
  <si>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</si>
  <si>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</si>
  <si>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</si>
  <si>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</si>
  <si>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</si>
  <si>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</si>
  <si>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</si>
  <si>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</si>
  <si>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</si>
  <si>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</si>
  <si>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</si>
  <si>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</si>
  <si>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</si>
  <si>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</si>
  <si>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</si>
  <si>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</si>
  <si>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</si>
  <si>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</si>
  <si>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</si>
  <si>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</si>
  <si>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</si>
  <si>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</si>
  <si>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</si>
  <si>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</si>
  <si>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</si>
  <si>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</si>
  <si>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</si>
  <si>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</si>
  <si>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</si>
  <si>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</si>
  <si>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</si>
  <si>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</si>
  <si>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</si>
  <si>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</si>
  <si>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</si>
  <si>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</si>
  <si>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</si>
  <si>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</si>
  <si>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</si>
  <si>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</si>
  <si>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</si>
  <si>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</si>
  <si>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</si>
  <si>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</si>
  <si>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</si>
  <si>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</si>
  <si>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</si>
  <si>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</si>
  <si>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</si>
  <si>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</si>
  <si>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</si>
  <si>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</si>
  <si>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</si>
  <si>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</si>
  <si>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</si>
  <si>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</si>
  <si>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</si>
  <si>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</si>
  <si>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</si>
  <si>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</si>
  <si>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</si>
  <si>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</si>
  <si>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</si>
  <si>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</si>
  <si>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</si>
  <si>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</si>
  <si>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</si>
  <si>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</si>
  <si>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</si>
  <si>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</si>
  <si>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</si>
  <si>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</si>
  <si>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</si>
  <si>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</si>
  <si>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</si>
  <si>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</si>
  <si>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</si>
  <si>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</si>
  <si>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</si>
  <si>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</si>
  <si>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</si>
  <si>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</si>
  <si>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</si>
  <si>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</si>
  <si>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</si>
  <si>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</si>
  <si>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</si>
  <si>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</si>
  <si>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</si>
  <si>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</si>
  <si>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</si>
  <si>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</si>
  <si>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</si>
  <si>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</si>
  <si>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</si>
  <si>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</si>
  <si>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</si>
  <si>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</si>
  <si>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</si>
  <si>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</si>
  <si>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</si>
  <si>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</si>
  <si>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</si>
  <si>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</si>
  <si>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</si>
  <si>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</si>
  <si>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</si>
  <si>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</si>
  <si>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</si>
  <si>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</si>
  <si>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</si>
  <si>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</si>
  <si>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</si>
  <si>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</si>
  <si>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</si>
  <si>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</si>
  <si>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</si>
  <si>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</si>
  <si>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</si>
  <si>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</si>
  <si>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</si>
  <si>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</si>
  <si>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</si>
  <si>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</si>
  <si>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</si>
  <si>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</si>
  <si>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</si>
  <si>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</si>
  <si>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</si>
  <si>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</si>
  <si>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</si>
  <si>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</si>
  <si>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</si>
  <si>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</si>
  <si>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</si>
  <si>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</si>
  <si>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</si>
  <si>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</si>
  <si>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</si>
  <si>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</si>
  <si>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</si>
  <si>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</si>
  <si>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</si>
  <si>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</si>
  <si>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</si>
  <si>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</si>
  <si>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</si>
  <si>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</si>
  <si>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</si>
  <si>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</si>
  <si>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</si>
  <si>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</si>
  <si>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</si>
  <si>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</si>
  <si>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</si>
  <si>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</si>
  <si>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</si>
  <si>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</si>
  <si>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</si>
  <si>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</si>
  <si>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</si>
  <si>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</si>
  <si>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</si>
  <si>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</si>
  <si>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</si>
  <si>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</si>
  <si>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</si>
  <si>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</si>
  <si>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</si>
  <si>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</si>
  <si>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</si>
  <si>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</si>
  <si>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</si>
  <si>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</si>
  <si>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</si>
  <si>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</si>
  <si>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</si>
  <si>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</si>
  <si>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</si>
  <si>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</si>
  <si>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</si>
  <si>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</si>
  <si>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</si>
  <si>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</si>
  <si>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</si>
  <si>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</si>
  <si>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</si>
  <si>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</si>
  <si>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</si>
  <si>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</si>
  <si>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</si>
  <si>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</si>
  <si>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</si>
  <si>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</si>
  <si>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</si>
  <si>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</si>
  <si>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</si>
  <si>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</si>
  <si>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</si>
  <si>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</si>
  <si>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</si>
  <si>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</si>
  <si>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</si>
  <si>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</si>
  <si>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</si>
  <si>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</si>
  <si>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</si>
  <si>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</si>
  <si>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</si>
  <si>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</si>
  <si>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</si>
  <si>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</si>
  <si>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</si>
  <si>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</si>
  <si>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</si>
  <si>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</si>
  <si>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</si>
  <si>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</si>
  <si>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</si>
  <si>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</si>
  <si>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</si>
  <si>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</si>
  <si>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</si>
  <si>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</si>
  <si>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</si>
  <si>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</si>
  <si>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</si>
  <si>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</si>
  <si>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</si>
  <si>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</si>
  <si>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</si>
  <si>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</si>
  <si>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</si>
  <si>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</si>
  <si>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</si>
  <si>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</si>
  <si>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</si>
  <si>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</si>
  <si>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</si>
  <si>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</si>
  <si>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</si>
  <si>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</si>
  <si>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</si>
  <si>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</si>
  <si>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</si>
  <si>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</si>
  <si>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</si>
  <si>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</si>
  <si>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</si>
  <si>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</si>
  <si>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</si>
  <si>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</si>
  <si>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</si>
  <si>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</si>
  <si>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</si>
  <si>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</si>
  <si>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</si>
  <si>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</si>
  <si>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</si>
  <si>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</si>
  <si>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</si>
  <si>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</si>
  <si>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</si>
  <si>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</si>
  <si>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</si>
  <si>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</si>
  <si>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</si>
  <si>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</si>
  <si>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</si>
  <si>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</si>
  <si>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</si>
  <si>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</si>
  <si>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</si>
  <si>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</si>
  <si>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</si>
  <si>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</si>
  <si>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</si>
  <si>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</si>
  <si>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</si>
  <si>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</si>
  <si>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</si>
  <si>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</si>
  <si>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</si>
  <si>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</si>
  <si>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</si>
  <si>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</si>
  <si>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</si>
  <si>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</si>
  <si>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</si>
  <si>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</si>
  <si>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</si>
  <si>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</si>
  <si>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</si>
  <si>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</si>
  <si>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</si>
  <si>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</si>
  <si>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</si>
  <si>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</si>
  <si>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</si>
  <si>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</si>
  <si>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</si>
  <si>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</si>
  <si>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</si>
  <si>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</si>
  <si>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</si>
  <si>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</si>
  <si>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</si>
  <si>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</si>
  <si>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</si>
  <si>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</si>
  <si>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</si>
  <si>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</si>
  <si>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</si>
  <si>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</si>
  <si>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</si>
  <si>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</si>
  <si>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</si>
  <si>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</si>
  <si>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</si>
  <si>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</si>
  <si>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</si>
  <si>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</si>
  <si>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</si>
  <si>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</si>
  <si>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</si>
  <si>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</si>
  <si>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</si>
  <si>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</si>
  <si>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</si>
  <si>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</si>
  <si>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</si>
  <si>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</si>
  <si>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</si>
  <si>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</si>
  <si>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</si>
  <si>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</si>
  <si>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</si>
  <si>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</si>
  <si>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</si>
  <si>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</si>
  <si>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</si>
  <si>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</si>
  <si>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</si>
  <si>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</si>
  <si>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</si>
  <si>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</si>
  <si>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</si>
  <si>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</si>
  <si>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</si>
  <si>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</si>
  <si>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</si>
  <si>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</si>
  <si>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</si>
  <si>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</si>
  <si>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</si>
  <si>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</si>
  <si>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</si>
  <si>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</si>
  <si>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</si>
  <si>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</si>
  <si>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</si>
  <si>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</si>
  <si>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</si>
  <si>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</si>
  <si>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</si>
  <si>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</si>
  <si>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</si>
  <si>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</si>
  <si>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</si>
  <si>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</si>
  <si>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</si>
  <si>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</si>
  <si>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</si>
  <si>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</si>
  <si>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</si>
  <si>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</si>
  <si>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</si>
  <si>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</si>
  <si>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</si>
  <si>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</si>
  <si>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</si>
  <si>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</si>
  <si>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</si>
  <si>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</si>
  <si>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</si>
  <si>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</si>
  <si>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</si>
  <si>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</si>
  <si>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</si>
  <si>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</si>
  <si>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</si>
  <si>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</si>
  <si>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</si>
  <si>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</si>
  <si>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</si>
  <si>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</si>
  <si>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</si>
  <si>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</si>
  <si>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</si>
  <si>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</si>
  <si>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</si>
  <si>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</si>
  <si>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</si>
  <si>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</si>
  <si>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</si>
  <si>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</si>
  <si>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</si>
  <si>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</si>
  <si>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</si>
  <si>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</si>
  <si>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</si>
  <si>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</si>
  <si>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</si>
  <si>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</si>
  <si>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</si>
  <si>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</si>
  <si>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</si>
  <si>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</si>
  <si>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</si>
  <si>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</si>
  <si>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</si>
  <si>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</si>
  <si>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</si>
  <si>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</si>
  <si>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</si>
  <si>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</si>
  <si>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</si>
  <si>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</si>
  <si>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</si>
  <si>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</si>
  <si>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</si>
  <si>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</si>
  <si>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</si>
  <si>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</si>
  <si>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</si>
  <si>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</si>
  <si>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</si>
  <si>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</si>
  <si>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</si>
  <si>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</si>
  <si>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</si>
  <si>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</si>
  <si>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</si>
  <si>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</si>
  <si>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</si>
  <si>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</si>
  <si>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</si>
  <si>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</si>
  <si>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</si>
  <si>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</si>
  <si>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</si>
  <si>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</si>
  <si>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</si>
  <si>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</si>
  <si>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</si>
  <si>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</si>
  <si>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</si>
  <si>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</si>
  <si>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</si>
  <si>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</si>
  <si>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</si>
  <si>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</si>
  <si>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</si>
  <si>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</si>
  <si>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</si>
  <si>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</si>
  <si>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</si>
  <si>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</si>
  <si>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</si>
  <si>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</si>
  <si>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</si>
  <si>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</si>
  <si>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</si>
  <si>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</si>
  <si>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</si>
  <si>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</si>
  <si>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</si>
  <si>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</si>
  <si>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</si>
  <si>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</si>
  <si>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</si>
  <si>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</si>
  <si>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</si>
  <si>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</si>
  <si>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</si>
  <si>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</si>
  <si>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</si>
  <si>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</si>
  <si>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</si>
  <si>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</si>
  <si>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</si>
  <si>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</si>
  <si>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</si>
  <si>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</si>
  <si>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</si>
  <si>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</si>
  <si>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</si>
  <si>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</si>
  <si>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</si>
  <si>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</si>
  <si>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</si>
  <si>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</si>
  <si>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</si>
  <si>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</si>
  <si>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</si>
  <si>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</si>
  <si>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</si>
  <si>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</si>
  <si>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</si>
  <si>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</si>
  <si>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</si>
  <si>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</si>
  <si>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</si>
  <si>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</si>
  <si>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</si>
  <si>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</si>
  <si>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</si>
  <si>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</si>
  <si>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</si>
  <si>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</si>
  <si>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</si>
  <si>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</si>
  <si>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</si>
  <si>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</si>
  <si>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</si>
  <si>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</si>
  <si>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</si>
  <si>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</si>
  <si>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</si>
  <si>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</si>
  <si>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</si>
  <si>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</si>
  <si>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</si>
  <si>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</si>
  <si>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</si>
  <si>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</si>
  <si>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</si>
  <si>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</si>
  <si>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</si>
  <si>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</si>
  <si>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</si>
  <si>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</si>
  <si>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</si>
  <si>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</si>
  <si>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</si>
  <si>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</si>
  <si>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</si>
  <si>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</si>
  <si>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</si>
  <si>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</si>
  <si>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</si>
  <si>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</si>
  <si>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</si>
  <si>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</si>
  <si>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</si>
  <si>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</si>
  <si>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</si>
  <si>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</si>
  <si>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</si>
  <si>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</si>
  <si>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</si>
  <si>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</si>
  <si>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</si>
  <si>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</si>
  <si>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</si>
  <si>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</si>
  <si>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</si>
  <si>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</si>
  <si>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</si>
  <si>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</si>
  <si>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</si>
  <si>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</si>
  <si>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</si>
  <si>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</si>
  <si>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</si>
  <si>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</si>
  <si>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</si>
  <si>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</si>
  <si>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</si>
  <si>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</si>
  <si>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</si>
  <si>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</si>
  <si>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</si>
  <si>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</si>
  <si>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</si>
  <si>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</si>
  <si>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</si>
  <si>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</si>
  <si>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</si>
  <si>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</si>
  <si>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</si>
  <si>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</si>
  <si>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</si>
  <si>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</si>
  <si>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</si>
  <si>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</si>
  <si>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</si>
  <si>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</si>
  <si>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</si>
  <si>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</si>
  <si>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</si>
  <si>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</si>
  <si>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</si>
  <si>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</si>
  <si>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</si>
  <si>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</si>
  <si>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</si>
  <si>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</si>
  <si>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</si>
  <si>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</si>
  <si>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</si>
  <si>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</si>
  <si>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</si>
  <si>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</si>
  <si>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</si>
  <si>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</si>
  <si>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</si>
  <si>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</si>
  <si>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</si>
  <si>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</si>
  <si>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</si>
  <si>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</si>
  <si>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</si>
  <si>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</si>
  <si>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</si>
  <si>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</si>
  <si>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</si>
  <si>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</si>
  <si>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</si>
  <si>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</si>
  <si>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</si>
  <si>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</si>
  <si>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</si>
  <si>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</si>
  <si>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</si>
  <si>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</si>
  <si>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</si>
  <si>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</si>
  <si>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</si>
  <si>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</si>
  <si>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</si>
  <si>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</si>
  <si>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</si>
  <si>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</si>
  <si>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</si>
  <si>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</si>
  <si>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</si>
  <si>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</si>
  <si>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</si>
  <si>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</si>
  <si>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</si>
  <si>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</si>
  <si>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</si>
  <si>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</si>
  <si>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</si>
  <si>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</si>
  <si>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</si>
  <si>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</si>
  <si>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</si>
  <si>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</si>
  <si>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</si>
  <si>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</si>
  <si>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</si>
  <si>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</si>
  <si>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</si>
  <si>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</si>
  <si>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</si>
  <si>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</si>
  <si>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</si>
  <si>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</si>
  <si>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</si>
  <si>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</si>
  <si>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</si>
  <si>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</si>
  <si>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</si>
  <si>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</si>
  <si>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</si>
  <si>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</si>
  <si>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</si>
  <si>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</si>
  <si>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</si>
  <si>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</si>
  <si>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</si>
  <si>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</si>
  <si>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</si>
  <si>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</si>
  <si>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</si>
  <si>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</si>
  <si>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</si>
  <si>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</si>
  <si>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</si>
  <si>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</si>
  <si>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</si>
  <si>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</si>
  <si>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</si>
  <si>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</si>
  <si>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</si>
  <si>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</si>
  <si>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</si>
  <si>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</si>
  <si>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</si>
  <si>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</si>
  <si>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</si>
  <si>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</si>
  <si>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</si>
  <si>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</si>
  <si>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</si>
  <si>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</si>
  <si>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</si>
  <si>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</si>
  <si>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</si>
  <si>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</si>
  <si>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</si>
  <si>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</si>
  <si>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</si>
  <si>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</si>
  <si>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</si>
  <si>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</si>
  <si>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</si>
  <si>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</si>
  <si>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</si>
  <si>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</si>
  <si>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</si>
  <si>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</si>
  <si>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</si>
  <si>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</si>
  <si>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</si>
  <si>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</si>
  <si>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</si>
  <si>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</si>
  <si>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</si>
  <si>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</si>
  <si>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</si>
  <si>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</si>
  <si>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</si>
  <si>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</si>
  <si>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</si>
  <si>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</si>
  <si>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</si>
  <si>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</si>
  <si>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</si>
  <si>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</si>
  <si>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</si>
  <si>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</si>
  <si>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</si>
  <si>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</si>
  <si>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</si>
  <si>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</si>
  <si>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</si>
  <si>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</si>
  <si>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</si>
  <si>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</si>
  <si>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</si>
  <si>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</si>
  <si>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</si>
  <si>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</si>
  <si>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</si>
  <si>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</si>
  <si>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</si>
  <si>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</si>
  <si>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</si>
  <si>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</si>
  <si>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</si>
  <si>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</si>
  <si>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</si>
  <si>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</si>
  <si>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</si>
  <si>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</si>
  <si>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</si>
  <si>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</si>
  <si>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</si>
  <si>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</si>
  <si>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</si>
  <si>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</si>
  <si>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</si>
  <si>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</si>
  <si>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</si>
  <si>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</si>
  <si>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</si>
  <si>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</si>
  <si>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</si>
  <si>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</si>
  <si>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</si>
  <si>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</si>
  <si>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</si>
  <si>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</si>
  <si>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</si>
  <si>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</si>
  <si>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</si>
  <si>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</si>
  <si>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</si>
  <si>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</si>
  <si>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</si>
  <si>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</si>
  <si>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</si>
  <si>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</si>
  <si>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</si>
  <si>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</si>
  <si>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</si>
  <si>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</si>
  <si>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</si>
  <si>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</si>
  <si>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</si>
  <si>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</si>
  <si>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</si>
  <si>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</si>
  <si>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</si>
  <si>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</si>
  <si>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</si>
  <si>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</si>
  <si>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</si>
  <si>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</si>
  <si>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</si>
  <si>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</si>
  <si>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</si>
  <si>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</si>
  <si>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</si>
  <si>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</si>
  <si>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</si>
  <si>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</si>
  <si>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</si>
  <si>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</si>
  <si>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</si>
  <si>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</si>
  <si>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</si>
  <si>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</si>
  <si>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</si>
  <si>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</si>
  <si>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</si>
  <si>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</si>
  <si>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</si>
  <si>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</si>
  <si>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</si>
  <si>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</si>
  <si>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</si>
  <si>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</si>
  <si>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</si>
  <si>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</si>
  <si>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</si>
  <si>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</si>
  <si>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</si>
  <si>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</si>
  <si>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</si>
  <si>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</si>
  <si>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</si>
  <si>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</si>
  <si>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</si>
  <si>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</si>
  <si>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</si>
  <si>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</si>
  <si>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</si>
  <si>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</si>
  <si>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</si>
  <si>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</si>
  <si>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</si>
  <si>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</si>
  <si>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</si>
  <si>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</si>
  <si>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</si>
  <si>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</si>
  <si>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</si>
  <si>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</si>
  <si>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</si>
  <si>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</si>
  <si>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</si>
  <si>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</si>
  <si>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</si>
  <si>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</si>
  <si>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</si>
  <si>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</si>
  <si>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</si>
  <si>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</si>
  <si>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</si>
  <si>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</si>
  <si>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</si>
  <si>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</si>
  <si>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</si>
  <si>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</si>
  <si>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</si>
  <si>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</si>
  <si>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</si>
  <si>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</si>
  <si>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</si>
  <si>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</si>
  <si>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</si>
  <si>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</si>
  <si>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</si>
  <si>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</si>
  <si>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</si>
  <si>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</si>
  <si>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</si>
  <si>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</si>
  <si>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</si>
  <si>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</si>
  <si>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</si>
  <si>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</si>
  <si>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</si>
  <si>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</si>
  <si>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</si>
  <si>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</si>
  <si>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</si>
  <si>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</si>
  <si>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</si>
  <si>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</si>
  <si>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</si>
  <si>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</si>
  <si>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</si>
  <si>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</si>
  <si>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</si>
  <si>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</si>
  <si>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</si>
  <si>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</si>
  <si>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</si>
  <si>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</si>
  <si>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</si>
  <si>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</si>
  <si>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</si>
  <si>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</si>
  <si>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</si>
  <si>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</si>
  <si>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</si>
  <si>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</si>
  <si>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</si>
  <si>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</si>
  <si>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</si>
  <si>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</si>
  <si>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</si>
  <si>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</si>
  <si>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</si>
  <si>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</si>
  <si>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</si>
  <si>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</si>
  <si>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</si>
  <si>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</si>
  <si>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</si>
  <si>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</si>
  <si>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</si>
  <si>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</si>
  <si>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</si>
  <si>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</si>
  <si>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</si>
  <si>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</si>
  <si>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</si>
  <si>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</si>
  <si>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</si>
  <si>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</si>
  <si>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</si>
  <si>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</si>
  <si>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</si>
  <si>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</si>
  <si>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</si>
  <si>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</si>
  <si>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</si>
  <si>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</si>
  <si>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</si>
  <si>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</si>
  <si>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</si>
  <si>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</si>
  <si>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</si>
  <si>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</si>
  <si>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</si>
  <si>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</si>
  <si>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</si>
  <si>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</si>
  <si>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</si>
  <si>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</si>
  <si>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</si>
  <si>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</si>
  <si>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</si>
  <si>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</si>
  <si>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</si>
  <si>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</si>
  <si>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</si>
  <si>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</si>
  <si>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</si>
  <si>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</si>
  <si>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</si>
  <si>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</si>
  <si>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</si>
  <si>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</si>
  <si>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</si>
  <si>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</si>
  <si>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</si>
  <si>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</si>
  <si>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</si>
  <si>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</si>
  <si>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</si>
  <si>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</si>
  <si>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</si>
  <si>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</si>
  <si>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</si>
  <si>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</si>
  <si>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</si>
  <si>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</si>
  <si>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</si>
  <si>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</si>
  <si>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</si>
  <si>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</si>
  <si>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</si>
  <si>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</si>
  <si>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</si>
  <si>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</si>
  <si>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</si>
  <si>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</si>
  <si>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</si>
  <si>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</si>
  <si>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</si>
  <si>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</si>
  <si>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</si>
  <si>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</si>
  <si>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</si>
  <si>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</si>
  <si>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</si>
  <si>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</si>
  <si>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</si>
  <si>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</si>
  <si>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</si>
  <si>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</si>
  <si>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</si>
  <si>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</si>
  <si>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</si>
  <si>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</si>
  <si>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</si>
  <si>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</si>
  <si>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</si>
  <si>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</si>
  <si>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</si>
  <si>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</si>
  <si>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</si>
  <si>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</si>
  <si>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</si>
  <si>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</si>
  <si>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</si>
  <si>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</si>
  <si>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</si>
  <si>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</si>
  <si>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</si>
  <si>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</si>
  <si>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</si>
  <si>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</si>
  <si>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</si>
  <si>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</si>
  <si>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</si>
  <si>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</si>
  <si>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</si>
  <si>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</si>
  <si>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</si>
  <si>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</si>
  <si>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</si>
  <si>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</si>
  <si>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</si>
  <si>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</si>
  <si>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</si>
  <si>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</si>
  <si>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</si>
  <si>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</si>
  <si>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</si>
  <si>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</si>
  <si>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</si>
  <si>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</si>
  <si>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</si>
  <si>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</si>
  <si>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</si>
  <si>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</si>
  <si>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</si>
  <si>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</si>
  <si>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</si>
  <si>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</si>
  <si>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</si>
  <si>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</si>
  <si>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</si>
  <si>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</si>
  <si>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</si>
  <si>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</si>
  <si>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</si>
  <si>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</si>
  <si>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</si>
  <si>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</si>
  <si>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</si>
  <si>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</si>
  <si>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</si>
  <si>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</si>
  <si>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</si>
  <si>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</si>
  <si>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</si>
  <si>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</si>
  <si>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</si>
  <si>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</si>
  <si>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</si>
  <si>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</si>
  <si>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</si>
  <si>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</si>
  <si>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</si>
  <si>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</si>
  <si>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</si>
  <si>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</si>
  <si>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</si>
  <si>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</si>
  <si>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</si>
  <si>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</si>
  <si>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</si>
  <si>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</si>
  <si>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</si>
  <si>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</si>
  <si>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</si>
  <si>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</si>
  <si>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</si>
  <si>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</si>
  <si>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</si>
  <si>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</si>
  <si>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</si>
  <si>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</si>
  <si>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</si>
  <si>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</si>
  <si>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</si>
  <si>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</si>
  <si>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</si>
  <si>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</si>
  <si>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</si>
  <si>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</si>
  <si>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</si>
  <si>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</si>
  <si>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</si>
  <si>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</si>
  <si>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</si>
  <si>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</si>
  <si>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</si>
  <si>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</si>
  <si>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</si>
  <si>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</si>
  <si>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</si>
  <si>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</si>
  <si>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</si>
  <si>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</si>
  <si>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</si>
  <si>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</si>
  <si>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</si>
  <si>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</si>
  <si>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</si>
  <si>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</si>
  <si>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</si>
  <si>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</si>
  <si>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</si>
  <si>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</si>
  <si>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</si>
  <si>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</si>
  <si>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</si>
  <si>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</si>
  <si>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</si>
  <si>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</si>
  <si>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</si>
  <si>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</si>
  <si>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</si>
  <si>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</si>
  <si>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</si>
  <si>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</si>
  <si>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</si>
  <si>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</si>
  <si>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</si>
  <si>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</si>
  <si>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</si>
  <si>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</si>
  <si>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</si>
  <si>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</si>
  <si>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</si>
  <si>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</si>
  <si>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</si>
  <si>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</si>
  <si>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</si>
  <si>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</si>
  <si>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</si>
  <si>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</si>
  <si>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</si>
  <si>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</si>
  <si>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</si>
  <si>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</si>
  <si>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</si>
  <si>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</si>
  <si>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</si>
  <si>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</si>
  <si>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</si>
  <si>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</si>
  <si>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</si>
  <si>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</si>
  <si>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</si>
  <si>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</si>
  <si>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</si>
  <si>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</si>
  <si>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</si>
  <si>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</si>
  <si>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</si>
  <si>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</si>
  <si>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</si>
  <si>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</si>
  <si>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</si>
  <si>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</si>
  <si>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</si>
  <si>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</si>
  <si>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</si>
  <si>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</si>
  <si>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</si>
  <si>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</si>
  <si>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</si>
  <si>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</si>
  <si>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</si>
  <si>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</si>
  <si>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</si>
  <si>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</si>
  <si>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</si>
  <si>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</si>
  <si>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</si>
  <si>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</si>
  <si>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</si>
  <si>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</si>
  <si>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</si>
  <si>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</si>
  <si>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</si>
  <si>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</si>
  <si>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</si>
  <si>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</si>
  <si>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</si>
  <si>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</si>
  <si>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</si>
  <si>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</si>
  <si>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</si>
  <si>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</si>
  <si>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</si>
  <si>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</si>
  <si>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</si>
  <si>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</si>
  <si>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</si>
  <si>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</si>
  <si>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</si>
  <si>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</si>
  <si>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</si>
  <si>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</si>
  <si>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</si>
  <si>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</si>
  <si>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</si>
  <si>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</si>
  <si>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</si>
  <si>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</si>
  <si>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</si>
  <si>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</si>
  <si>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</si>
  <si>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</si>
  <si>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</si>
  <si>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</si>
  <si>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</si>
  <si>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</si>
  <si>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</si>
  <si>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</si>
  <si>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</si>
  <si>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</si>
  <si>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</si>
  <si>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</si>
  <si>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</si>
  <si>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</si>
  <si>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</si>
  <si>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</si>
  <si>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</si>
  <si>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</si>
  <si>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</si>
  <si>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</si>
  <si>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</si>
  <si>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</si>
  <si>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</si>
  <si>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</si>
  <si>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</si>
  <si>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</si>
  <si>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</si>
  <si>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</si>
  <si>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</si>
  <si>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</si>
  <si>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</si>
  <si>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</si>
  <si>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</si>
  <si>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</si>
  <si>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</si>
  <si>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</si>
  <si>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</si>
  <si>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</si>
  <si>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</si>
  <si>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</si>
  <si>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</si>
  <si>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</si>
  <si>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</si>
  <si>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</si>
  <si>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</si>
  <si>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</si>
  <si>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</si>
  <si>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</si>
  <si>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</si>
  <si>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</si>
  <si>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</si>
  <si>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</si>
  <si>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</si>
  <si>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</si>
  <si>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</si>
  <si>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</si>
  <si>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</si>
  <si>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</si>
  <si>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</si>
  <si>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</si>
  <si>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</si>
  <si>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</si>
  <si>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</si>
  <si>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</si>
  <si>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</si>
  <si>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</si>
  <si>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</si>
  <si>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</si>
  <si>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</si>
  <si>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</si>
  <si>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</si>
  <si>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</si>
  <si>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</si>
  <si>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</si>
  <si>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</si>
  <si>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</si>
  <si>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</si>
  <si>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</si>
  <si>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</si>
  <si>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</si>
  <si>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</si>
  <si>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</si>
  <si>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</si>
  <si>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</si>
  <si>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</si>
  <si>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</si>
  <si>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</si>
  <si>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</si>
  <si>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</si>
  <si>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</si>
  <si>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</si>
  <si>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</si>
  <si>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</si>
  <si>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</si>
  <si>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</si>
  <si>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</si>
  <si>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</si>
  <si>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</si>
  <si>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</si>
  <si>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</si>
  <si>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</si>
  <si>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</si>
  <si>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</si>
  <si>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</si>
  <si>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</si>
  <si>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</si>
  <si>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</si>
  <si>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</si>
  <si>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</si>
  <si>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</si>
  <si>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</si>
  <si>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</si>
  <si>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</si>
  <si>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</si>
  <si>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</si>
  <si>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</si>
  <si>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</si>
  <si>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</si>
  <si>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</si>
  <si>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</si>
  <si>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</si>
  <si>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</si>
  <si>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</si>
  <si>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</si>
  <si>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</si>
  <si>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</si>
  <si>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</si>
  <si>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</si>
  <si>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</si>
  <si>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</si>
  <si>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</si>
  <si>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</si>
  <si>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</si>
  <si>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</si>
  <si>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</si>
  <si>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</si>
  <si>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</si>
  <si>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</si>
  <si>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</si>
  <si>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</si>
  <si>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</si>
  <si>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</si>
  <si>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</si>
  <si>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</si>
  <si>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</si>
  <si>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</si>
  <si>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</si>
  <si>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</si>
  <si>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</si>
  <si>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</si>
  <si>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</si>
  <si>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</si>
  <si>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</si>
  <si>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</si>
  <si>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</si>
  <si>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</si>
  <si>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</si>
  <si>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</si>
  <si>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</si>
  <si>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</si>
  <si>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</si>
  <si>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</si>
  <si>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</si>
  <si>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</si>
  <si>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</si>
  <si>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</si>
  <si>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</si>
  <si>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</si>
  <si>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</si>
  <si>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</si>
  <si>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</si>
  <si>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</si>
  <si>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</si>
  <si>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</si>
  <si>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</si>
  <si>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</si>
  <si>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</si>
  <si>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</si>
  <si>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</si>
  <si>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</si>
  <si>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</si>
  <si>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</si>
  <si>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</si>
  <si>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</si>
  <si>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</si>
  <si>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</si>
  <si>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</si>
  <si>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</si>
  <si>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</si>
  <si>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</si>
  <si>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</si>
  <si>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</si>
  <si>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</si>
  <si>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</si>
  <si>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</si>
  <si>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</si>
  <si>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</si>
  <si>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</si>
  <si>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</si>
  <si>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</si>
  <si>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</si>
  <si>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</si>
  <si>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</si>
  <si>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</si>
  <si>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</si>
  <si>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</si>
  <si>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</si>
  <si>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</si>
  <si>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</si>
  <si>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</si>
  <si>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</si>
  <si>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</si>
  <si>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</si>
  <si>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</si>
  <si>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</si>
  <si>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</si>
  <si>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</si>
  <si>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</si>
  <si>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</si>
  <si>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</si>
  <si>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</si>
  <si>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</si>
  <si>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</si>
  <si>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</si>
  <si>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</si>
  <si>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</si>
  <si>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</si>
  <si>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</si>
  <si>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</si>
  <si>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</si>
  <si>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</si>
  <si>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</si>
  <si>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</si>
  <si>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</si>
  <si>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</si>
  <si>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</si>
  <si>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</si>
  <si>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</si>
  <si>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</si>
  <si>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</si>
  <si>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</si>
  <si>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</si>
  <si>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</si>
  <si>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</si>
  <si>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</si>
  <si>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</si>
  <si>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</si>
  <si>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</si>
  <si>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</si>
  <si>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</si>
  <si>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</si>
  <si>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</si>
  <si>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</si>
  <si>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</si>
  <si>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</si>
  <si>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</si>
  <si>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</si>
  <si>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</si>
  <si>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</si>
  <si>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</si>
  <si>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</si>
  <si>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</si>
  <si>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</si>
  <si>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</si>
  <si>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</si>
  <si>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</si>
  <si>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</si>
  <si>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</si>
  <si>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</si>
  <si>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</si>
  <si>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</si>
  <si>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</si>
  <si>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</si>
  <si>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</si>
  <si>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</si>
  <si>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</si>
  <si>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</si>
  <si>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</si>
  <si>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</si>
  <si>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</si>
  <si>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</si>
  <si>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</si>
  <si>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</si>
  <si>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</si>
  <si>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</si>
  <si>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</si>
  <si>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</si>
  <si>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</si>
  <si>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</si>
  <si>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</si>
  <si>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</si>
  <si>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</si>
  <si>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</si>
  <si>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</si>
  <si>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</si>
  <si>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</si>
  <si>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</si>
  <si>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</si>
  <si>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</si>
  <si>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</si>
  <si>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</si>
  <si>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</si>
  <si>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</si>
  <si>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</si>
  <si>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</si>
  <si>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</si>
  <si>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</si>
  <si>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</si>
  <si>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</si>
  <si>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</si>
  <si>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</si>
  <si>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</si>
  <si>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</si>
  <si>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</si>
  <si>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</si>
  <si>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</si>
  <si>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</si>
  <si>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</si>
  <si>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</si>
  <si>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</si>
  <si>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</si>
  <si>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</si>
  <si>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</si>
  <si>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</si>
  <si>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</si>
  <si>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</si>
  <si>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</si>
  <si>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</si>
  <si>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</si>
  <si>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</si>
  <si>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</si>
  <si>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</si>
  <si>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</si>
  <si>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</si>
  <si>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</si>
  <si>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</si>
  <si>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</si>
  <si>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</si>
  <si>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</si>
  <si>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</si>
  <si>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</si>
  <si>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</si>
  <si>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</si>
  <si>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</si>
  <si>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</si>
  <si>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</si>
  <si>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</si>
  <si>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</si>
  <si>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</si>
  <si>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</si>
  <si>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</si>
  <si>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</si>
  <si>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</si>
  <si>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</si>
  <si>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</si>
  <si>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</si>
  <si>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</si>
  <si>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</si>
  <si>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</si>
  <si>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</si>
  <si>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</si>
  <si>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</si>
  <si>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</si>
  <si>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</si>
  <si>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</si>
  <si>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</si>
  <si>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</si>
  <si>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</si>
  <si>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</si>
  <si>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</si>
  <si>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</si>
  <si>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</si>
  <si>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</si>
  <si>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</si>
  <si>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</si>
  <si>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</si>
  <si>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</si>
  <si>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</si>
  <si>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</si>
  <si>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</si>
  <si>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</si>
  <si>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</si>
  <si>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</si>
  <si>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</si>
  <si>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</si>
  <si>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</si>
  <si>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</si>
  <si>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</si>
  <si>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</si>
  <si>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</si>
  <si>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</si>
  <si>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</si>
  <si>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</si>
  <si>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</si>
  <si>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</si>
  <si>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</si>
  <si>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</si>
  <si>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</si>
  <si>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</si>
  <si>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</si>
  <si>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</si>
  <si>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</si>
  <si>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</si>
  <si>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</si>
  <si>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</si>
  <si>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</si>
  <si>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</si>
  <si>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</si>
  <si>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</si>
  <si>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</si>
  <si>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</si>
  <si>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</si>
  <si>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</si>
  <si>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</si>
  <si>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</si>
  <si>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</si>
  <si>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</si>
  <si>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</si>
  <si>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</si>
  <si>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</si>
  <si>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</si>
  <si>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</si>
  <si>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</si>
  <si>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</si>
  <si>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</si>
  <si>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</si>
  <si>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</si>
  <si>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</si>
  <si>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</si>
  <si>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</si>
  <si>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</si>
  <si>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</si>
  <si>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</si>
  <si>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</si>
  <si>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</si>
  <si>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</si>
  <si>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</si>
  <si>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</si>
  <si>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</si>
  <si>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</si>
  <si>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</si>
  <si>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</si>
  <si>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</si>
  <si>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</si>
  <si>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</si>
  <si>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</si>
  <si>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</si>
  <si>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</si>
  <si>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</si>
  <si>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</si>
  <si>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</si>
  <si>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</si>
  <si>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</si>
  <si>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</si>
  <si>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</si>
  <si>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</si>
  <si>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</si>
  <si>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</si>
  <si>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</si>
  <si>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</si>
  <si>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</si>
  <si>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</si>
  <si>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</si>
  <si>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</si>
  <si>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</si>
  <si>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</si>
  <si>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</si>
  <si>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</si>
  <si>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</si>
  <si>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</si>
  <si>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</si>
  <si>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</si>
  <si>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</si>
  <si>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</si>
  <si>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</si>
  <si>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</si>
  <si>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</si>
  <si>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</si>
  <si>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</si>
  <si>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</si>
  <si>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</si>
  <si>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</si>
  <si>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</si>
  <si>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</si>
  <si>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</si>
  <si>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</si>
  <si>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</si>
  <si>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</si>
  <si>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</si>
  <si>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</si>
  <si>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</si>
  <si>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</si>
  <si>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</si>
  <si>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</si>
  <si>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</si>
  <si>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</si>
  <si>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</si>
  <si>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</si>
  <si>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</si>
  <si>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</si>
  <si>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</si>
  <si>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</si>
  <si>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</si>
  <si>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</si>
  <si>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</si>
  <si>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</si>
  <si>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</si>
  <si>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</si>
  <si>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</si>
  <si>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</si>
  <si>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</si>
  <si>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</si>
  <si>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</si>
  <si>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</si>
  <si>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</si>
  <si>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</si>
  <si>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</si>
  <si>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</si>
  <si>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</si>
  <si>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</si>
  <si>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</si>
  <si>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</si>
  <si>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</si>
  <si>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</si>
  <si>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</si>
  <si>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</si>
  <si>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</si>
  <si>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</si>
  <si>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</si>
  <si>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</si>
  <si>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</si>
  <si>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</si>
  <si>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</si>
  <si>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</si>
  <si>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</si>
  <si>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</si>
  <si>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</si>
  <si>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</si>
  <si>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</si>
  <si>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</si>
  <si>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</si>
  <si>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</si>
  <si>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</si>
  <si>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</si>
  <si>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</si>
  <si>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</si>
  <si>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</si>
  <si>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</si>
  <si>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</si>
  <si>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</si>
  <si>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</si>
  <si>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</si>
  <si>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</si>
  <si>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</si>
  <si>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</si>
  <si>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</si>
  <si>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</si>
  <si>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</si>
  <si>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</si>
  <si>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</si>
  <si>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</si>
  <si>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</si>
  <si>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</si>
  <si>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</si>
  <si>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</si>
  <si>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</si>
  <si>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</si>
  <si>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</si>
  <si>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</si>
  <si>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</si>
  <si>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</si>
  <si>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</si>
  <si>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</si>
  <si>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</si>
  <si>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</si>
  <si>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</si>
  <si>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</si>
  <si>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</si>
  <si>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</si>
  <si>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</si>
  <si>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</si>
  <si>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</si>
  <si>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</si>
  <si>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</si>
  <si>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</si>
  <si>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</si>
  <si>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</si>
  <si>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</si>
  <si>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</si>
  <si>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</si>
  <si>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</si>
  <si>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</si>
  <si>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</si>
  <si>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</si>
  <si>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</si>
  <si>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</si>
  <si>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</si>
  <si>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</si>
  <si>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</si>
  <si>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</si>
  <si>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</si>
  <si>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</si>
  <si>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</si>
  <si>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</si>
  <si>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</si>
  <si>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</si>
  <si>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</si>
  <si>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</si>
  <si>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</si>
  <si>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</si>
  <si>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</si>
  <si>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</si>
  <si>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</si>
  <si>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</si>
  <si>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</si>
  <si>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</si>
  <si>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</si>
  <si>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</si>
  <si>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</si>
  <si>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</si>
  <si>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</si>
  <si>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</si>
  <si>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</si>
  <si>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</si>
  <si>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</si>
  <si>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</si>
  <si>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</si>
  <si>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</si>
  <si>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</si>
  <si>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</si>
  <si>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</si>
  <si>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</si>
  <si>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</si>
  <si>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</si>
  <si>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</si>
  <si>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</si>
  <si>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</si>
  <si>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</si>
  <si>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</si>
  <si>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</si>
  <si>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</si>
  <si>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</si>
  <si>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</si>
  <si>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</si>
  <si>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</si>
  <si>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</si>
  <si>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</si>
  <si>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</si>
  <si>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</si>
  <si>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</si>
  <si>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</si>
  <si>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</si>
  <si>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</si>
  <si>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</si>
  <si>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</si>
  <si>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</si>
  <si>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</si>
  <si>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</si>
  <si>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</si>
  <si>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</si>
  <si>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</si>
  <si>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</si>
  <si>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</si>
  <si>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</si>
  <si>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</si>
  <si>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</si>
  <si>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</si>
  <si>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</si>
  <si>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</si>
  <si>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</si>
  <si>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</si>
  <si>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</si>
  <si>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</si>
  <si>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</si>
  <si>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</si>
  <si>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</si>
  <si>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</si>
  <si>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</si>
  <si>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</si>
  <si>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</si>
  <si>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</si>
  <si>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</si>
  <si>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</si>
  <si>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</si>
  <si>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</si>
  <si>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</si>
  <si>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</si>
  <si>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</si>
  <si>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</si>
  <si>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</si>
  <si>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</si>
  <si>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</si>
  <si>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</si>
  <si>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</si>
  <si>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</si>
  <si>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</si>
  <si>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</si>
  <si>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</si>
  <si>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</si>
  <si>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</si>
  <si>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</si>
  <si>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</si>
  <si>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</si>
  <si>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</si>
  <si>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</si>
  <si>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</si>
  <si>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</si>
  <si>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</si>
  <si>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</si>
  <si>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</si>
  <si>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</si>
  <si>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</si>
  <si>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</si>
  <si>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</si>
  <si>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</si>
  <si>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</si>
  <si>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</si>
  <si>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</si>
  <si>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</si>
  <si>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</si>
  <si>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</si>
  <si>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</si>
  <si>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</si>
  <si>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</si>
  <si>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</si>
  <si>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</si>
  <si>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</si>
  <si>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</si>
  <si>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</si>
  <si>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</si>
  <si>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</si>
  <si>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</si>
  <si>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</si>
  <si>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</si>
  <si>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</si>
  <si>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</si>
  <si>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</si>
  <si>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</si>
  <si>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</si>
  <si>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</si>
  <si>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</si>
  <si>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</si>
  <si>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</si>
  <si>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</si>
  <si>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</si>
  <si>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</si>
  <si>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</si>
  <si>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</si>
  <si>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</si>
  <si>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</si>
  <si>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</si>
  <si>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</si>
  <si>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</si>
  <si>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</si>
  <si>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</si>
  <si>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</si>
  <si>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</si>
  <si>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</si>
  <si>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</si>
  <si>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</si>
  <si>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</si>
  <si>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</si>
  <si>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</si>
  <si>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</si>
  <si>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</si>
  <si>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</si>
  <si>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</si>
  <si>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</si>
  <si>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</si>
  <si>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</si>
  <si>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</si>
  <si>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</si>
  <si>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</si>
  <si>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</si>
  <si>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</si>
  <si>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</si>
  <si>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</si>
  <si>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</si>
  <si>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</si>
  <si>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</si>
  <si>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</si>
  <si>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</si>
  <si>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</si>
  <si>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</si>
  <si>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</si>
  <si>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</si>
  <si>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</si>
  <si>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</si>
  <si>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</si>
  <si>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</si>
  <si>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</si>
  <si>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</si>
  <si>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</si>
  <si>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</si>
  <si>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</si>
  <si>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</si>
  <si>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</si>
  <si>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</si>
  <si>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</si>
  <si>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</si>
  <si>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</si>
  <si>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</si>
  <si>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</si>
  <si>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</si>
  <si>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</si>
  <si>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</si>
  <si>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</si>
  <si>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</si>
  <si>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</si>
  <si>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</si>
  <si>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</si>
  <si>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</si>
  <si>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</si>
  <si>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</si>
  <si>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</si>
  <si>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</si>
  <si>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</si>
  <si>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</si>
  <si>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</si>
  <si>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</si>
  <si>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</si>
  <si>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</si>
  <si>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</si>
  <si>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</si>
  <si>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</si>
  <si>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</si>
  <si>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</si>
  <si>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</si>
  <si>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</si>
  <si>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</si>
  <si>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</si>
  <si>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</si>
  <si>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</si>
  <si>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</si>
  <si>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</si>
  <si>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</si>
  <si>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</si>
  <si>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</si>
  <si>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</si>
  <si>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</si>
  <si>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</si>
  <si>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</si>
  <si>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</si>
  <si>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</si>
  <si>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</si>
  <si>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</si>
  <si>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</si>
  <si>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</si>
  <si>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</si>
  <si>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</si>
  <si>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</si>
  <si>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</si>
  <si>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</si>
  <si>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</si>
  <si>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</si>
  <si>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</si>
  <si>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</si>
  <si>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</si>
  <si>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</si>
  <si>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</si>
  <si>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</si>
  <si>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</si>
  <si>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</si>
  <si>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</si>
  <si>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</si>
  <si>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</si>
  <si>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</si>
  <si>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</si>
  <si>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</si>
  <si>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</si>
  <si>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</si>
  <si>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</si>
  <si>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</si>
  <si>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</si>
  <si>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</si>
  <si>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</si>
  <si>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</si>
  <si>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</si>
  <si>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</si>
  <si>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</si>
  <si>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</si>
  <si>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</si>
  <si>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</si>
  <si>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</si>
  <si>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</si>
  <si>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</si>
  <si>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</si>
  <si>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</si>
  <si>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</si>
  <si>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</si>
  <si>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</si>
  <si>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</si>
  <si>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</si>
  <si>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</si>
  <si>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</si>
  <si>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</si>
  <si>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</si>
  <si>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</si>
  <si>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</si>
  <si>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</si>
  <si>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</si>
  <si>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</si>
  <si>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</si>
  <si>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</si>
  <si>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</si>
  <si>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</si>
  <si>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</si>
  <si>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</si>
  <si>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</si>
  <si>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</si>
  <si>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</si>
  <si>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</si>
  <si>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</si>
  <si>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</si>
  <si>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</si>
  <si>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</si>
  <si>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</si>
  <si>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</si>
  <si>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</si>
  <si>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</si>
  <si>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</si>
  <si>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</si>
  <si>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</si>
  <si>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</si>
  <si>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</si>
  <si>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</si>
  <si>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</si>
  <si>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</si>
  <si>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</si>
  <si>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</si>
  <si>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</si>
  <si>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</si>
  <si>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</si>
  <si>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</si>
  <si>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</si>
  <si>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</si>
  <si>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</si>
  <si>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</si>
  <si>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</si>
  <si>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</si>
  <si>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</si>
  <si>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</si>
  <si>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</si>
  <si>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</si>
  <si>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</si>
  <si>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</si>
  <si>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</si>
  <si>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</si>
  <si>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</si>
  <si>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</si>
  <si>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</si>
  <si>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</si>
  <si>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</si>
  <si>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</si>
  <si>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</si>
  <si>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</si>
  <si>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</si>
  <si>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</si>
  <si>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</si>
  <si>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</si>
  <si>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</si>
  <si>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</si>
  <si>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</si>
  <si>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</si>
  <si>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</si>
  <si>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</si>
  <si>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</si>
  <si>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</si>
  <si>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</si>
  <si>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</si>
  <si>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</si>
  <si>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</si>
  <si>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</si>
  <si>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</si>
  <si>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</si>
  <si>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</si>
  <si>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</si>
  <si>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</si>
  <si>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</si>
  <si>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</si>
  <si>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</si>
  <si>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</si>
  <si>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</si>
  <si>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</si>
  <si>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</si>
  <si>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</si>
  <si>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</si>
  <si>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</si>
  <si>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</si>
  <si>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</si>
  <si>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</si>
  <si>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</si>
  <si>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</si>
  <si>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</si>
  <si>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</si>
  <si>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</si>
  <si>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</si>
  <si>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</si>
  <si>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</si>
  <si>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</si>
  <si>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</si>
  <si>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</si>
  <si>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</si>
  <si>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</si>
  <si>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</si>
  <si>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</si>
  <si>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</si>
  <si>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</si>
  <si>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</si>
  <si>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</si>
  <si>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</si>
  <si>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</si>
  <si>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</si>
  <si>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</si>
  <si>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</si>
  <si>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</si>
  <si>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</si>
  <si>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</si>
  <si>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</si>
  <si>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</si>
  <si>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</si>
  <si>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</si>
  <si>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</si>
  <si>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</si>
  <si>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</si>
  <si>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</si>
  <si>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</si>
  <si>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</si>
  <si>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</si>
  <si>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</si>
  <si>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</si>
  <si>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</si>
  <si>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</si>
  <si>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</si>
  <si>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</si>
  <si>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</si>
  <si>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</si>
  <si>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</si>
  <si>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</si>
  <si>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</si>
  <si>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</si>
  <si>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</si>
  <si>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</si>
  <si>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</si>
  <si>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</si>
  <si>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</si>
  <si>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</si>
  <si>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</si>
  <si>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</si>
  <si>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</si>
  <si>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</si>
  <si>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</si>
  <si>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</si>
  <si>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</si>
  <si>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</si>
  <si>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</si>
  <si>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</si>
  <si>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</si>
  <si>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</si>
  <si>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</si>
  <si>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</si>
  <si>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</si>
  <si>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</si>
  <si>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</si>
  <si>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</si>
  <si>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</si>
  <si>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</si>
  <si>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</si>
  <si>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</si>
  <si>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</si>
  <si>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</si>
  <si>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</si>
  <si>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</si>
  <si>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</si>
  <si>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</si>
  <si>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</si>
  <si>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</si>
  <si>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</si>
  <si>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</si>
  <si>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</si>
  <si>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</si>
  <si>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</si>
  <si>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</si>
  <si>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</si>
  <si>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</si>
  <si>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</si>
  <si>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</si>
  <si>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</si>
  <si>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</si>
  <si>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</si>
  <si>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</si>
  <si>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</si>
  <si>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</si>
  <si>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</si>
  <si>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</si>
  <si>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</si>
  <si>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</si>
  <si>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</si>
  <si>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</si>
  <si>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</si>
  <si>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</si>
  <si>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</si>
  <si>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</si>
  <si>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</si>
  <si>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</si>
  <si>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</si>
  <si>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</si>
  <si>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</si>
  <si>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</si>
  <si>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</si>
  <si>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</si>
  <si>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</si>
  <si>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</si>
  <si>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</si>
  <si>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</si>
  <si>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</si>
  <si>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</si>
  <si>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</si>
  <si>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</si>
  <si>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</si>
  <si>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</si>
  <si>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</si>
  <si>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</si>
  <si>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</si>
  <si>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</si>
  <si>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</si>
  <si>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</si>
  <si>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</si>
  <si>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</si>
  <si>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</si>
  <si>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</si>
  <si>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</si>
  <si>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</si>
  <si>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</si>
  <si>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</si>
  <si>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</si>
  <si>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</si>
  <si>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</si>
  <si>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</si>
  <si>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</si>
  <si>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</si>
  <si>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</si>
  <si>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</si>
  <si>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</si>
  <si>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</si>
  <si>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</si>
  <si>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</si>
  <si>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</si>
  <si>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</si>
  <si>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</si>
  <si>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</si>
  <si>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</si>
  <si>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</si>
  <si>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</si>
  <si>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</si>
  <si>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</si>
  <si>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</si>
  <si>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</si>
  <si>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</si>
  <si>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</si>
  <si>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</si>
  <si>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</si>
  <si>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</si>
  <si>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</si>
  <si>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</si>
  <si>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</si>
  <si>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</si>
  <si>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</si>
  <si>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</si>
  <si>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</si>
  <si>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</si>
  <si>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</si>
  <si>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</si>
  <si>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</si>
  <si>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</si>
  <si>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</si>
  <si>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</si>
  <si>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</si>
  <si>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</si>
  <si>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</si>
  <si>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</si>
  <si>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</si>
  <si>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</si>
  <si>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</si>
  <si>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</si>
  <si>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</si>
  <si>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</si>
  <si>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</si>
  <si>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</si>
  <si>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</si>
  <si>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</si>
  <si>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</si>
  <si>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</si>
  <si>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</si>
  <si>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</si>
  <si>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</si>
  <si>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</si>
  <si>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</si>
  <si>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</si>
  <si>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</si>
  <si>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</si>
  <si>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</si>
  <si>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</si>
  <si>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</si>
  <si>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</si>
  <si>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</si>
  <si>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</si>
  <si>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</si>
  <si>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</si>
  <si>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</si>
  <si>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</si>
  <si>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</si>
  <si>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</si>
  <si>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</si>
  <si>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</si>
  <si>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</si>
  <si>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</si>
  <si>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</si>
  <si>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</si>
  <si>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</si>
  <si>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</si>
  <si>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</si>
  <si>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</si>
  <si>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</si>
  <si>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</si>
  <si>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</si>
  <si>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</si>
  <si>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</si>
  <si>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</si>
  <si>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</si>
  <si>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</si>
  <si>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</si>
  <si>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</si>
  <si>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</si>
  <si>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</si>
  <si>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</si>
  <si>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</si>
  <si>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</si>
  <si>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</si>
  <si>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</si>
  <si>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</si>
  <si>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</si>
  <si>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</si>
  <si>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</si>
  <si>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</si>
  <si>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</si>
  <si>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</si>
  <si>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</si>
  <si>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</si>
  <si>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</si>
  <si>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</si>
  <si>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</si>
  <si>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</si>
  <si>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</si>
  <si>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</si>
  <si>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</si>
  <si>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</si>
  <si>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</si>
  <si>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</si>
  <si>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</si>
  <si>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</si>
  <si>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</si>
  <si>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</si>
  <si>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</si>
  <si>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</si>
  <si>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</si>
  <si>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</si>
  <si>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</si>
  <si>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</si>
  <si>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</si>
  <si>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</si>
  <si>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</si>
  <si>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</si>
  <si>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</si>
  <si>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</si>
  <si>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</si>
  <si>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</si>
  <si>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</si>
  <si>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</si>
  <si>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</si>
  <si>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</si>
  <si>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</si>
  <si>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</si>
  <si>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</si>
  <si>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</si>
  <si>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</si>
  <si>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</si>
  <si>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</si>
  <si>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</si>
  <si>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</si>
  <si>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</si>
  <si>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</si>
  <si>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</si>
  <si>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</si>
  <si>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</si>
  <si>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</si>
  <si>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</si>
  <si>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</si>
  <si>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</si>
  <si>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</si>
  <si>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</si>
  <si>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</si>
  <si>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</si>
  <si>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</si>
  <si>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</si>
  <si>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</si>
  <si>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</si>
  <si>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</si>
  <si>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</si>
  <si>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</si>
  <si>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</si>
  <si>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</si>
  <si>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</si>
  <si>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</si>
  <si>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</si>
  <si>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</si>
  <si>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</si>
  <si>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</si>
  <si>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</si>
  <si>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</si>
  <si>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</si>
  <si>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</si>
  <si>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</si>
  <si>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</si>
  <si>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</si>
  <si>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</si>
  <si>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</si>
  <si>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</si>
  <si>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</si>
  <si>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</si>
  <si>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</si>
  <si>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</si>
  <si>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</si>
  <si>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</si>
  <si>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</si>
  <si>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</si>
  <si>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</si>
  <si>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</si>
  <si>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</si>
  <si>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</si>
  <si>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</si>
  <si>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</si>
  <si>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</si>
  <si>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</si>
  <si>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</si>
  <si>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</si>
  <si>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</si>
  <si>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</si>
  <si>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</si>
  <si>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</si>
  <si>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</si>
  <si>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</si>
  <si>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</si>
  <si>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</si>
  <si>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</si>
  <si>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</si>
  <si>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</si>
  <si>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</si>
  <si>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</si>
  <si>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</si>
  <si>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</si>
  <si>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</si>
  <si>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</si>
  <si>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</si>
  <si>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</si>
  <si>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</si>
  <si>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</si>
  <si>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</si>
  <si>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</si>
  <si>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</si>
  <si>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</si>
  <si>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</si>
  <si>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</si>
  <si>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</si>
  <si>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</si>
  <si>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</si>
  <si>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</si>
  <si>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</si>
  <si>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</si>
  <si>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</si>
  <si>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</si>
  <si>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</si>
  <si>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</si>
  <si>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</si>
  <si>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</si>
  <si>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</si>
  <si>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</si>
  <si>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</si>
  <si>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</si>
  <si>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</si>
  <si>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</si>
  <si>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</si>
  <si>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</si>
  <si>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</si>
  <si>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</si>
  <si>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</si>
  <si>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</si>
  <si>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</si>
  <si>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</si>
  <si>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</si>
  <si>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</si>
  <si>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</si>
  <si>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</si>
  <si>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</si>
  <si>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</si>
  <si>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</si>
  <si>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</si>
  <si>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</si>
  <si>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</si>
  <si>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</si>
  <si>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</si>
  <si>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</si>
  <si>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</si>
  <si>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</si>
  <si>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</si>
  <si>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</si>
  <si>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</si>
  <si>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</si>
  <si>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</si>
  <si>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</si>
  <si>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</si>
  <si>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</si>
  <si>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</si>
  <si>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</si>
  <si>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</si>
  <si>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</si>
  <si>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</si>
  <si>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</si>
  <si>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</si>
  <si>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</si>
  <si>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</si>
  <si>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</si>
  <si>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</si>
  <si>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</si>
  <si>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</si>
  <si>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</si>
  <si>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</si>
  <si>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</si>
  <si>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</si>
  <si>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</si>
  <si>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</si>
  <si>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</si>
  <si>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</si>
  <si>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</si>
  <si>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</si>
  <si>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</si>
  <si>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</si>
  <si>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</si>
  <si>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</si>
  <si>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</si>
  <si>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</si>
  <si>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</si>
  <si>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</si>
  <si>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</si>
  <si>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</si>
  <si>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</si>
  <si>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</si>
  <si>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</si>
  <si>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</si>
  <si>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</si>
  <si>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</si>
  <si>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</si>
  <si>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</si>
  <si>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</si>
  <si>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</si>
  <si>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</si>
  <si>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</si>
  <si>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</si>
  <si>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</si>
  <si>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</si>
  <si>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</si>
  <si>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</si>
  <si>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</si>
  <si>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</si>
  <si>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</si>
  <si>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</si>
  <si>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</si>
  <si>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</si>
  <si>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</si>
  <si>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</si>
  <si>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</si>
  <si>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</si>
  <si>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</si>
  <si>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</si>
  <si>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</si>
  <si>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</si>
  <si>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</si>
  <si>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</si>
  <si>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</si>
  <si>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</si>
  <si>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</si>
  <si>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</si>
  <si>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</si>
  <si>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</si>
  <si>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</si>
  <si>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</si>
  <si>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</si>
  <si>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</si>
  <si>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</si>
  <si>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</si>
  <si>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</si>
  <si>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</si>
  <si>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</si>
  <si>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</si>
  <si>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</si>
  <si>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</si>
  <si>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</si>
  <si>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</si>
  <si>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</si>
  <si>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</si>
  <si>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</si>
  <si>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</si>
  <si>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</si>
  <si>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</si>
  <si>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</si>
  <si>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</si>
  <si>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</si>
  <si>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</si>
  <si>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</si>
  <si>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</si>
  <si>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</si>
  <si>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</si>
  <si>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</si>
  <si>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</si>
  <si>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</si>
  <si>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</si>
  <si>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</si>
  <si>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</si>
  <si>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</si>
  <si>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</si>
  <si>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</si>
  <si>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</si>
  <si>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</si>
  <si>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</si>
  <si>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</si>
  <si>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</si>
  <si>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</si>
  <si>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</si>
  <si>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</si>
  <si>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</si>
  <si>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</si>
  <si>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</si>
  <si>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</si>
  <si>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</si>
  <si>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</si>
  <si>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</si>
  <si>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</si>
  <si>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</si>
  <si>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</si>
  <si>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</si>
  <si>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</si>
  <si>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</si>
  <si>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</si>
  <si>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</si>
  <si>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</si>
  <si>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</si>
  <si>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</si>
  <si>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</si>
  <si>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</si>
  <si>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</si>
  <si>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</si>
  <si>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</si>
  <si>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</si>
  <si>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</si>
  <si>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</si>
  <si>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</si>
  <si>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</si>
  <si>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</si>
  <si>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</si>
  <si>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</si>
  <si>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</si>
  <si>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</si>
  <si>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</si>
  <si>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</si>
  <si>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</si>
  <si>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</si>
  <si>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</si>
  <si>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</si>
  <si>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</si>
  <si>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</si>
  <si>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</si>
  <si>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</si>
  <si>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</si>
  <si>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</si>
  <si>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</si>
  <si>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</si>
  <si>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</si>
  <si>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</si>
  <si>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</si>
  <si>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</si>
  <si>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</si>
  <si>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</si>
  <si>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</si>
  <si>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</si>
  <si>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</si>
  <si>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</si>
  <si>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</si>
  <si>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</si>
  <si>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</si>
  <si>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</si>
  <si>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</si>
  <si>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</si>
  <si>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</si>
  <si>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</si>
  <si>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</si>
  <si>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</si>
  <si>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</si>
  <si>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</si>
  <si>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</si>
  <si>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</si>
  <si>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</si>
  <si>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</si>
  <si>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</si>
  <si>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</si>
  <si>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</si>
  <si>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</si>
  <si>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</si>
  <si>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</si>
  <si>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</si>
  <si>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</si>
  <si>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</si>
  <si>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</si>
  <si>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</si>
  <si>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</si>
  <si>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</si>
  <si>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</si>
  <si>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</si>
  <si>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</si>
  <si>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</si>
  <si>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</si>
  <si>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</si>
  <si>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</si>
  <si>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</si>
  <si>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</si>
  <si>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</si>
  <si>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</si>
  <si>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</si>
  <si>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</si>
  <si>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</si>
  <si>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</si>
  <si>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</si>
  <si>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</si>
  <si>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</si>
  <si>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</si>
  <si>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</si>
  <si>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</si>
  <si>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</si>
  <si>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</si>
  <si>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</si>
  <si>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</si>
  <si>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</si>
  <si>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</si>
  <si>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</si>
  <si>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</si>
  <si>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</si>
  <si>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</si>
  <si>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</si>
  <si>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</si>
  <si>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</si>
  <si>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</si>
  <si>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</si>
  <si>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</si>
  <si>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</si>
  <si>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</si>
  <si>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</si>
  <si>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</si>
  <si>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</si>
  <si>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</si>
  <si>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</si>
  <si>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</si>
  <si>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</si>
  <si>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</si>
  <si>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</si>
  <si>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</si>
  <si>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</si>
  <si>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</si>
  <si>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</si>
  <si>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</si>
  <si>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</si>
  <si>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</si>
  <si>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</si>
  <si>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</si>
  <si>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</si>
  <si>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</si>
  <si>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</si>
  <si>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</si>
  <si>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</si>
  <si>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</si>
  <si>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</si>
  <si>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</si>
  <si>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</si>
  <si>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</si>
  <si>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</si>
  <si>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</si>
  <si>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</si>
  <si>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</si>
  <si>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</si>
  <si>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</si>
  <si>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</si>
  <si>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</si>
  <si>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</si>
  <si>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</si>
  <si>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</si>
  <si>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</si>
  <si>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</si>
  <si>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</si>
  <si>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</si>
  <si>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</si>
  <si>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</si>
  <si>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</si>
  <si>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</si>
  <si>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</si>
  <si>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</si>
  <si>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</si>
  <si>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</si>
  <si>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</si>
  <si>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</si>
  <si>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</si>
  <si>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</si>
  <si>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</si>
  <si>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</si>
  <si>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</si>
  <si>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</si>
  <si>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</si>
  <si>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</si>
  <si>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</si>
  <si>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</si>
  <si>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</si>
  <si>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</si>
  <si>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</si>
  <si>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</si>
  <si>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</si>
  <si>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</si>
  <si>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</si>
  <si>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</si>
  <si>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</si>
  <si>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</si>
  <si>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</si>
  <si>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</si>
  <si>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</si>
  <si>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</si>
  <si>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</si>
  <si>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</si>
  <si>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</si>
  <si>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</si>
  <si>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</si>
  <si>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</si>
  <si>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</si>
  <si>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</si>
  <si>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</si>
  <si>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</si>
  <si>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</si>
  <si>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</si>
  <si>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</si>
  <si>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</si>
  <si>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</si>
  <si>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</si>
  <si>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</si>
  <si>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</si>
  <si>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</si>
  <si>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</si>
  <si>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</si>
  <si>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</si>
  <si>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</si>
  <si>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</si>
  <si>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</si>
  <si>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</si>
  <si>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</si>
  <si>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</si>
  <si>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</si>
  <si>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</si>
  <si>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</si>
  <si>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</si>
  <si>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</si>
  <si>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</si>
  <si>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</si>
  <si>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</si>
  <si>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</si>
  <si>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</si>
  <si>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</si>
  <si>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</si>
  <si>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</si>
  <si>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</si>
  <si>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</si>
  <si>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</si>
  <si>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</si>
  <si>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</si>
  <si>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</si>
  <si>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</si>
  <si>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</si>
  <si>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</si>
  <si>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</si>
  <si>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</si>
  <si>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</si>
  <si>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</si>
  <si>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</si>
  <si>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</si>
  <si>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</si>
  <si>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</si>
  <si>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</si>
  <si>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</si>
  <si>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</si>
  <si>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</si>
  <si>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</si>
  <si>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</si>
  <si>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</si>
  <si>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</si>
  <si>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</si>
  <si>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</si>
  <si>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</si>
  <si>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</si>
  <si>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</si>
  <si>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</si>
  <si>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</si>
  <si>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</si>
  <si>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</si>
  <si>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</si>
  <si>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</si>
  <si>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</si>
  <si>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</si>
  <si>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</si>
  <si>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</si>
  <si>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</si>
  <si>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</si>
  <si>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</si>
  <si>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</si>
  <si>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</si>
  <si>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</si>
  <si>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</si>
  <si>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</si>
  <si>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</si>
  <si>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</si>
  <si>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</si>
  <si>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</si>
  <si>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</si>
  <si>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</si>
  <si>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</si>
  <si>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</si>
  <si>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</si>
  <si>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</si>
  <si>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</si>
  <si>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</si>
  <si>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</si>
  <si>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</si>
  <si>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</si>
  <si>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</si>
  <si>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</si>
  <si>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</si>
  <si>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</si>
  <si>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</si>
  <si>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</si>
  <si>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</si>
  <si>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</si>
  <si>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</si>
  <si>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</si>
  <si>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</si>
  <si>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</si>
  <si>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</si>
  <si>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</si>
  <si>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</si>
  <si>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</si>
  <si>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</si>
  <si>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</si>
  <si>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</si>
  <si>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</si>
  <si>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</si>
  <si>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</si>
  <si>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</si>
  <si>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</si>
  <si>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</si>
  <si>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</si>
  <si>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</si>
  <si>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</si>
  <si>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</si>
  <si>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</si>
  <si>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</si>
  <si>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</si>
  <si>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</si>
  <si>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</si>
  <si>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</si>
  <si>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</si>
  <si>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</si>
  <si>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</si>
  <si>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</si>
  <si>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</si>
  <si>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</si>
  <si>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</si>
  <si>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</si>
  <si>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</si>
  <si>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</si>
  <si>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</si>
  <si>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</si>
  <si>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</si>
  <si>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</si>
  <si>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</si>
  <si>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</si>
  <si>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</si>
  <si>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</si>
  <si>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</si>
  <si>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</si>
  <si>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</si>
  <si>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</si>
  <si>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</si>
  <si>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</si>
  <si>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</si>
  <si>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</si>
  <si>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</si>
  <si>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</si>
  <si>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</si>
  <si>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</si>
  <si>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</si>
  <si>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</si>
  <si>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</si>
  <si>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</si>
  <si>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</si>
  <si>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</si>
  <si>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</si>
  <si>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</si>
  <si>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</si>
  <si>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</si>
  <si>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</si>
  <si>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</si>
  <si>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</si>
  <si>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</si>
  <si>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</si>
  <si>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</si>
  <si>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</si>
  <si>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</si>
  <si>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</si>
  <si>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</si>
  <si>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</si>
  <si>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</si>
  <si>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</si>
  <si>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</si>
  <si>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</si>
  <si>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</si>
  <si>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</si>
  <si>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</si>
  <si>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</si>
  <si>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</si>
  <si>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</si>
  <si>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</si>
  <si>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</si>
  <si>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</si>
  <si>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</si>
  <si>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</si>
  <si>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</si>
  <si>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</si>
  <si>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</si>
  <si>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</si>
  <si>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</si>
  <si>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</si>
  <si>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</si>
  <si>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</si>
  <si>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</si>
  <si>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</si>
  <si>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</si>
  <si>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</si>
  <si>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</si>
  <si>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</si>
  <si>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</si>
  <si>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</si>
  <si>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</si>
  <si>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</si>
  <si>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</si>
  <si>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</si>
  <si>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</si>
  <si>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</si>
  <si>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</si>
  <si>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</si>
  <si>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</si>
  <si>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</si>
  <si>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</si>
  <si>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</si>
  <si>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</si>
  <si>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</si>
  <si>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</si>
  <si>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</si>
  <si>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</si>
  <si>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</si>
  <si>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</si>
  <si>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</si>
  <si>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</si>
  <si>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</si>
  <si>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</si>
  <si>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</si>
  <si>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</si>
  <si>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</si>
  <si>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</si>
  <si>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</si>
  <si>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</si>
  <si>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</si>
  <si>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</si>
  <si>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</si>
  <si>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</si>
  <si>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</si>
  <si>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</si>
  <si>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</si>
  <si>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</si>
  <si>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</si>
  <si>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</si>
  <si>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</si>
  <si>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</si>
  <si>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</si>
  <si>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</si>
  <si>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</si>
  <si>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</si>
  <si>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</si>
  <si>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</si>
  <si>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</si>
  <si>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</si>
  <si>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</si>
  <si>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</si>
  <si>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</si>
  <si>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</si>
  <si>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</si>
  <si>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</si>
  <si>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</si>
  <si>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</si>
  <si>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</si>
  <si>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</si>
  <si>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</si>
  <si>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</si>
  <si>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</si>
  <si>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</si>
  <si>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</si>
  <si>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</si>
  <si>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</si>
  <si>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</si>
  <si>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</si>
  <si>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</si>
  <si>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</si>
  <si>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</si>
  <si>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</si>
  <si>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</si>
  <si>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</si>
  <si>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</si>
  <si>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</si>
  <si>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</si>
  <si>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</si>
  <si>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</si>
  <si>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</si>
  <si>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</si>
  <si>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</si>
  <si>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</si>
  <si>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</si>
  <si>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</si>
  <si>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</si>
  <si>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</si>
  <si>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</si>
  <si>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</si>
  <si>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</si>
  <si>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</si>
  <si>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</si>
  <si>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</si>
  <si>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</si>
  <si>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</si>
  <si>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</si>
  <si>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</si>
  <si>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</si>
  <si>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</si>
  <si>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</si>
  <si>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</si>
  <si>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</si>
  <si>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</si>
  <si>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</si>
  <si>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</si>
  <si>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</si>
  <si>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</si>
  <si>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</si>
  <si>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</si>
  <si>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</si>
  <si>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</si>
  <si>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</si>
  <si>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</si>
  <si>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</si>
  <si>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</si>
  <si>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</si>
  <si>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</si>
  <si>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</si>
  <si>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</si>
  <si>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</si>
  <si>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</si>
  <si>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</si>
  <si>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</si>
  <si>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</si>
  <si>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</si>
  <si>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</si>
  <si>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</si>
  <si>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</si>
  <si>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</si>
  <si>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</si>
  <si>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</si>
  <si>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</si>
  <si>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</si>
  <si>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</si>
  <si>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</si>
  <si>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</si>
  <si>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</si>
  <si>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</si>
  <si>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</si>
  <si>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</si>
  <si>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</si>
  <si>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</si>
  <si>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</si>
  <si>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</si>
  <si>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</si>
  <si>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</si>
  <si>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</si>
  <si>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</si>
  <si>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</si>
  <si>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</si>
  <si>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</si>
  <si>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</si>
  <si>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</si>
  <si>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</si>
  <si>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</si>
  <si>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</si>
  <si>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</si>
  <si>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</si>
  <si>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</si>
  <si>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</si>
  <si>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</si>
  <si>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</si>
  <si>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</si>
  <si>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</si>
  <si>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</si>
  <si>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</si>
  <si>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</si>
  <si>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</si>
  <si>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</si>
  <si>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</si>
  <si>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</si>
  <si>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</si>
  <si>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</si>
  <si>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</si>
  <si>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</si>
  <si>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</si>
  <si>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</si>
  <si>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</si>
  <si>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</si>
  <si>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</si>
  <si>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</si>
  <si>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</si>
  <si>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</si>
  <si>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</si>
  <si>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</si>
  <si>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</si>
  <si>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</si>
  <si>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</si>
  <si>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</si>
  <si>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</si>
  <si>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</si>
  <si>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</si>
  <si>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</si>
  <si>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</si>
  <si>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</si>
  <si>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</si>
  <si>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</si>
  <si>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</si>
  <si>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</si>
  <si>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</si>
  <si>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</si>
  <si>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</si>
  <si>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</si>
  <si>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</si>
  <si>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</si>
  <si>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</si>
  <si>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</si>
  <si>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</si>
  <si>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</si>
  <si>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</si>
  <si>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</si>
  <si>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</si>
  <si>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</si>
  <si>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</si>
  <si>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</si>
  <si>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</si>
  <si>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</si>
  <si>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</si>
  <si>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</si>
  <si>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</si>
  <si>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</si>
  <si>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</si>
  <si>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</si>
  <si>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</si>
  <si>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</si>
  <si>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</si>
  <si>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</si>
  <si>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</si>
  <si>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</si>
  <si>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</si>
  <si>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</si>
  <si>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</si>
  <si>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</si>
  <si>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</si>
  <si>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</si>
  <si>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</si>
  <si>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</si>
  <si>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</si>
  <si>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</si>
  <si>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</si>
  <si>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</si>
  <si>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</si>
  <si>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</si>
  <si>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</si>
  <si>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</si>
  <si>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</si>
  <si>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</si>
  <si>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</si>
  <si>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</si>
  <si>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</si>
  <si>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</si>
  <si>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</si>
  <si>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</si>
  <si>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</si>
  <si>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</si>
  <si>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</si>
  <si>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</si>
  <si>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</si>
  <si>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</si>
  <si>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</si>
  <si>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</si>
  <si>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</si>
  <si>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</si>
  <si>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</si>
  <si>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</si>
  <si>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</si>
  <si>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</si>
  <si>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</si>
  <si>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</si>
  <si>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</si>
  <si>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</si>
  <si>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</si>
  <si>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</si>
  <si>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</si>
  <si>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</si>
  <si>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</si>
  <si>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</si>
  <si>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</si>
  <si>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</si>
  <si>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</si>
  <si>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</si>
  <si>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</si>
  <si>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</si>
  <si>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</si>
  <si>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</si>
  <si>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</si>
  <si>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</si>
  <si>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</si>
  <si>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</si>
  <si>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</si>
  <si>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</si>
  <si>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</si>
  <si>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</si>
  <si>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</si>
  <si>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</si>
  <si>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</si>
  <si>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</si>
  <si>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</si>
  <si>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</si>
  <si>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</si>
  <si>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</si>
  <si>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</si>
  <si>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</si>
  <si>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</si>
  <si>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</si>
  <si>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</si>
  <si>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</si>
  <si>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</si>
  <si>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</si>
  <si>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</si>
  <si>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</si>
  <si>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</si>
  <si>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</si>
  <si>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</si>
  <si>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</si>
  <si>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</si>
  <si>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</si>
  <si>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</si>
  <si>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</si>
  <si>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</si>
  <si>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</si>
  <si>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</si>
  <si>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</si>
  <si>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</si>
  <si>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</si>
  <si>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</si>
  <si>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</si>
  <si>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</si>
  <si>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</si>
  <si>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</si>
  <si>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</si>
  <si>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</si>
  <si>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</si>
  <si>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</si>
  <si>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</si>
  <si>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</si>
  <si>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</si>
  <si>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</si>
  <si>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</si>
  <si>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</si>
  <si>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</si>
  <si>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</si>
  <si>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</si>
  <si>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</si>
  <si>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</si>
  <si>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</si>
  <si>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</si>
  <si>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</si>
  <si>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</si>
  <si>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</si>
  <si>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</si>
  <si>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</si>
  <si>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</si>
  <si>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</si>
  <si>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</si>
  <si>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</si>
  <si>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</si>
  <si>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</si>
  <si>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</si>
  <si>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</si>
  <si>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</si>
  <si>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</si>
  <si>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</si>
  <si>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</si>
  <si>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</si>
  <si>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</si>
  <si>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</si>
  <si>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</si>
  <si>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</si>
  <si>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</si>
  <si>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</si>
  <si>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</si>
  <si>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</si>
  <si>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</si>
  <si>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</si>
  <si>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</si>
  <si>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</si>
  <si>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</si>
  <si>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</si>
  <si>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</si>
  <si>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</si>
  <si>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</si>
  <si>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</si>
  <si>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</si>
  <si>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</si>
  <si>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</si>
  <si>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</si>
  <si>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</si>
  <si>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</si>
  <si>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</si>
  <si>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</si>
  <si>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</si>
  <si>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</si>
  <si>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</si>
  <si>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</si>
  <si>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</si>
  <si>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</si>
  <si>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</si>
  <si>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</si>
  <si>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</si>
  <si>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</si>
  <si>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</si>
  <si>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</si>
  <si>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</si>
  <si>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</si>
  <si>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</si>
  <si>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</si>
  <si>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</si>
  <si>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</si>
  <si>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</si>
  <si>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</si>
  <si>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</si>
  <si>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</si>
  <si>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</si>
  <si>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</si>
  <si>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</si>
  <si>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</si>
  <si>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</si>
  <si>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</si>
  <si>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</si>
  <si>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</si>
  <si>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</si>
  <si>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</si>
  <si>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</si>
  <si>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</si>
  <si>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</si>
  <si>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</si>
  <si>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</si>
  <si>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</si>
  <si>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</si>
  <si>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</si>
  <si>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</si>
  <si>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</si>
  <si>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</si>
  <si>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</si>
  <si>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</si>
  <si>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</si>
  <si>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</si>
  <si>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</si>
  <si>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</si>
  <si>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</si>
  <si>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</si>
  <si>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</si>
  <si>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</si>
  <si>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</si>
  <si>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</si>
  <si>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</si>
  <si>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</si>
  <si>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</si>
  <si>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</si>
  <si>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</si>
  <si>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</si>
  <si>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</si>
  <si>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</si>
  <si>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</si>
  <si>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</si>
  <si>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</si>
  <si>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</si>
  <si>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</si>
  <si>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</si>
  <si>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</si>
  <si>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</si>
  <si>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</si>
  <si>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</si>
  <si>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</si>
  <si>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</si>
  <si>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</si>
  <si>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</si>
  <si>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</si>
  <si>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</si>
  <si>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</si>
  <si>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</si>
  <si>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</si>
  <si>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</si>
  <si>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</si>
  <si>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</si>
  <si>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</si>
  <si>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</si>
  <si>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</si>
  <si>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</si>
  <si>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</si>
  <si>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</si>
  <si>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</si>
  <si>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</si>
  <si>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</si>
  <si>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</si>
  <si>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</si>
  <si>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</si>
  <si>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</si>
  <si>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</si>
  <si>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</si>
  <si>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</si>
  <si>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</si>
  <si>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</si>
  <si>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</si>
  <si>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</si>
  <si>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</si>
  <si>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</si>
  <si>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</si>
  <si>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</si>
  <si>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</si>
  <si>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</si>
  <si>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</si>
  <si>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</si>
  <si>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</si>
  <si>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</si>
  <si>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</si>
  <si>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</si>
  <si>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</si>
  <si>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</si>
  <si>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</si>
  <si>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</si>
  <si>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</si>
  <si>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</si>
  <si>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</si>
  <si>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</si>
  <si>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</si>
  <si>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</si>
  <si>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</si>
  <si>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</si>
  <si>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</si>
  <si>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</si>
  <si>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</si>
  <si>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</si>
  <si>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</si>
  <si>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</si>
  <si>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</si>
  <si>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</si>
  <si>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</si>
  <si>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</si>
  <si>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</si>
  <si>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</si>
  <si>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</si>
  <si>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</si>
  <si>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</si>
  <si>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</si>
  <si>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</si>
  <si>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</si>
  <si>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</si>
  <si>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</si>
  <si>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</si>
  <si>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</si>
  <si>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</si>
  <si>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</si>
  <si>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</si>
  <si>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</si>
  <si>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</si>
  <si>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</si>
  <si>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</si>
  <si>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</si>
  <si>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</si>
  <si>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</si>
  <si>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</si>
  <si>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</si>
  <si>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</si>
  <si>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</si>
  <si>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</si>
  <si>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</si>
  <si>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</si>
  <si>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</si>
  <si>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</si>
  <si>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</si>
  <si>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</si>
  <si>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</si>
  <si>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</si>
  <si>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</si>
  <si>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</si>
  <si>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</si>
  <si>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</si>
  <si>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</si>
  <si>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</si>
  <si>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</si>
  <si>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</si>
  <si>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</si>
  <si>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</si>
  <si>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</si>
  <si>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</si>
  <si>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</si>
  <si>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</si>
  <si>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</si>
  <si>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</si>
  <si>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</si>
  <si>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</si>
  <si>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</si>
  <si>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</si>
  <si>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</si>
  <si>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</si>
  <si>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</si>
  <si>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</si>
  <si>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</si>
  <si>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</si>
  <si>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</si>
  <si>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</si>
  <si>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</si>
  <si>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</si>
  <si>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</si>
  <si>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</si>
  <si>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</si>
  <si>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</si>
  <si>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</si>
  <si>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</si>
  <si>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</si>
  <si>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</si>
  <si>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</si>
  <si>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</si>
  <si>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</si>
  <si>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</si>
  <si>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</si>
  <si>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</si>
  <si>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</si>
  <si>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</si>
  <si>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</si>
  <si>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</si>
  <si>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</si>
  <si>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</si>
  <si>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</si>
  <si>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</si>
  <si>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</si>
  <si>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</si>
  <si>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</si>
  <si>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</si>
  <si>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</si>
  <si>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</si>
  <si>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</si>
  <si>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</si>
  <si>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</si>
  <si>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</si>
  <si>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</si>
  <si>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</si>
  <si>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</si>
  <si>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fighter_id– identifikační číslo bojovníka,</t>
  </si>
  <si>
    <t>fighter_name– jméno a příjmení bojovníka,</t>
  </si>
  <si>
    <t>weight_pounds– hmotnost bojovníka v librách,</t>
  </si>
  <si>
    <t>date_of_birth– datum narození bojovníka,</t>
  </si>
  <si>
    <t>height_feet+ height_inches– celková výška stíhačky,</t>
  </si>
  <si>
    <t>kd– počet knockdownů; určuje počet úderů, které způsobily pád soupeře na žíněnku,</t>
  </si>
  <si>
    <t>sig_str– poměr uskutečněných významných úderů k pokusům o významné údery</t>
  </si>
  <si>
    <t>total_str– poměr úspěšných úderů k pokusům o úder</t>
  </si>
  <si>
    <t>td– poměr počtu úspěšných sražení k počtu pokusů o sražení,</t>
  </si>
  <si>
    <t>sub_att– počet pokusů o podrobení (např. škrcení nebo kloubové chvaty),</t>
  </si>
  <si>
    <t>rev– počet obratů soupeře během pozemního souboje,</t>
  </si>
  <si>
    <t>ctrl– čas ovládnutí soupeře bojovníkem během boje v prvním patře (ve formátu HH:MM:SS, kde HH - hodiny, MM - minuty, SS - sekundy),</t>
  </si>
  <si>
    <t>head– poměr zasažených úderů k pokusům o úder na hlavu,</t>
  </si>
  <si>
    <t>leg– poměr počtu úderů (kopů) zasažených do nohou k počtu pokusů o jejich provedení,</t>
  </si>
  <si>
    <t>distance- poměr významných zásahů, které byly provedeny, k pokusům o významné zásahy, pokud se jedná o vzdálenost,</t>
  </si>
  <si>
    <t>clinch- poměr zasažených významných úderů k pokusům o významné údery v klinči,</t>
  </si>
  <si>
    <t>ground- poměr dopadů významných úderů k pokusům o významné údery na zemi,</t>
  </si>
  <si>
    <t>win_by– jak zápas (rvačka) skončil,</t>
  </si>
  <si>
    <t>last_round_time– čas posledního kola, po kterém byl zápas ukončen</t>
  </si>
  <si>
    <t>format– formát zápasu (počet kol + čas každého kola), např. 3 kola (5-5-5) znamená 3 kola po 5 minutách,</t>
  </si>
  <si>
    <t>format_rounds– počet kol,</t>
  </si>
  <si>
    <t>referee– rozhodčí v ringu zápasu,</t>
  </si>
  <si>
    <t>date– datum zápasu,</t>
  </si>
  <si>
    <t>fight_type– váhová kategorie, ve které se zápas konal,</t>
  </si>
  <si>
    <t>location_id– identifikační číslo místa zápasu,</t>
  </si>
  <si>
    <t>city– kde k boji došlo</t>
  </si>
  <si>
    <t>region/district– kde k boji došlo,</t>
  </si>
  <si>
    <t>country– kde k boji došlo,</t>
  </si>
  <si>
    <t>winner– vítěz zápasu (barva rohu).</t>
  </si>
  <si>
    <t>počet řádků</t>
  </si>
  <si>
    <t>duplicitní texty</t>
  </si>
  <si>
    <t>prazdne hodnoty</t>
  </si>
  <si>
    <t>Fights</t>
  </si>
  <si>
    <t>počet</t>
  </si>
  <si>
    <t>nuly</t>
  </si>
  <si>
    <t>Locations</t>
  </si>
  <si>
    <t>Fighters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</si>
</sst>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>
    <font>
      <sz val="11"/>
      <color theme="1"/>
      <name val="Calibri"/>
      <family val="2"/>
      <scheme val="minor"/>
    </font>
    <font>
      <sz val="10"/>
      <color rgb="FF1F1F1F"/>
      <name val="Google Sans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</cellXfs>
  <cellStyles count="1">
    <cellStyle name="Normální" xfId="0" builtinId="0"/>
  </cellStyles>
  <dxfs count="17"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BE3D3DF-78D2-4EA1-A8A5-01C43ADF5992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158B234-D4D7-4F52-AAFC-722A9DC6E70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78729EB-A833-4170-9B34-0CF313FFF94E}" autoFormatId="16" applyNumberFormats="0" applyBorderFormats="0" applyFontFormats="0" applyPatternFormats="0" applyAlignmentFormats="0" applyWidthHeightFormats="0">
  <queryTableRefresh nextId="41" unboundColumnsRight="2">
    <queryTableFields count="5">
      <queryTableField id="1" name="r_fighter_id" tableColumnId="1"/>
      <queryTableField id="2" name="b_fighter_id" tableColumnId="2"/>
      <queryTableField id="33" name="date" tableColumnId="33"/>
      <queryTableField id="39" dataBound="0" tableColumnId="38"/>
      <queryTableField id="40" dataBound="0" tableColumnId="3"/>
    </queryTableFields>
    <queryTableDeletedFields count="33">
      <deletedField name="fight_type"/>
      <deletedField name="r_ground"/>
      <deletedField name="b_ground"/>
      <deletedField name="win_by"/>
      <deletedField name="last_round_time"/>
      <deletedField name="format"/>
      <deletedField name="format_rounds"/>
      <deletedField name="referee"/>
      <deletedField name="location_id"/>
      <deletedField name="winner"/>
      <deletedField name="r_kd"/>
      <deletedField name="b_kd"/>
      <deletedField name="r_sig_str"/>
      <deletedField name="b_sig_str"/>
      <deletedField name="r_total_str"/>
      <deletedField name="b_total_str"/>
      <deletedField name="r_td"/>
      <deletedField name="b_td"/>
      <deletedField name="r_sub_att"/>
      <deletedField name="b_sub_att"/>
      <deletedField name="r_rev"/>
      <deletedField name="b_rev"/>
      <deletedField name="r_ctrl"/>
      <deletedField name="b_ctrl"/>
      <deletedField name="r_head"/>
      <deletedField name="b_head"/>
      <deletedField name="r_body"/>
      <deletedField name="r_leg"/>
      <deletedField name="b_leg"/>
      <deletedField name="r_distance"/>
      <deletedField name="b_distance"/>
      <deletedField name="r_clinch"/>
      <deletedField name="b_clin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" displayName="ufc_fights" ref="A1:AJ5719" tableType="queryTable" totalsRowShown="0">
  <tableColumns count="36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16"/>
    <tableColumn id="16" xr3:uid="{4C649453-F35F-42C3-AEBD-113538208B5F}" uniqueName="16" name="b_ctrl" queryTableFieldId="16" dataDxfId="15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14"/>
    <tableColumn id="29" xr3:uid="{AD4CD33F-C68C-4B1A-B280-A9AC99D2BBA6}" uniqueName="29" name="last_round_time" queryTableFieldId="29" dataDxfId="13"/>
    <tableColumn id="30" xr3:uid="{22173D95-2F32-4134-83B4-DFEEC7852CB9}" uniqueName="30" name="format" queryTableFieldId="30" dataDxfId="12"/>
    <tableColumn id="31" xr3:uid="{8FCD0288-A1BB-430D-B4DB-F82A5373DB25}" uniqueName="31" name="format_rounds" queryTableFieldId="31"/>
    <tableColumn id="32" xr3:uid="{704FBD14-D855-4023-8C4A-6EA01C1B7177}" uniqueName="32" name="referee" queryTableFieldId="32" dataDxfId="11"/>
    <tableColumn id="33" xr3:uid="{DD7BDE1C-57B5-42B0-837B-3BA28A0B931D}" uniqueName="33" name="date" queryTableFieldId="33" dataDxfId="10"/>
    <tableColumn id="34" xr3:uid="{B7886FCD-3111-45C2-B27C-11DBB97BA618}" uniqueName="34" name="fight_type" queryTableFieldId="34" dataDxfId="9"/>
    <tableColumn id="35" xr3:uid="{86D1111A-E9D4-4A00-89BB-D0EC74F87524}" uniqueName="35" name="location_id" queryTableFieldId="35"/>
    <tableColumn id="36" xr3:uid="{56946696-BF80-446C-9D4C-AA060C725BA9}" uniqueName="36" name="winner" queryTableFieldId="36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7"/>
    <tableColumn id="3" xr3:uid="{C9866048-757A-46E1-BF74-CC8B476A82CB}" uniqueName="3" name="region/district" queryTableFieldId="3" dataDxfId="6"/>
    <tableColumn id="4" xr3:uid="{A2666077-C817-4D34-9D0F-42B79F94150E}" uniqueName="4" name="country" queryTableFieldId="4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F3597" tableType="queryTable" totalsRowShown="0">
  <autoFilter ref="A1:F3597" xr:uid="{9E4F053A-0E74-4FCA-B448-87AA32981C88}"/>
  <tableColumns count="6">
    <tableColumn id="1" xr3:uid="{0F945BAE-CAEA-4046-BE85-69AA4FEEC23E}" uniqueName="1" name="id" queryTableFieldId="1"/>
    <tableColumn id="2" xr3:uid="{183E9E6E-7947-495B-B308-A73C73540227}" uniqueName="2" name="fighter_name" queryTableFieldId="2" dataDxfId="4"/>
    <tableColumn id="3" xr3:uid="{084AB153-7E62-4908-A75C-21CE51EA2281}" uniqueName="3" name="weight_pounds" queryTableFieldId="3"/>
    <tableColumn id="4" xr3:uid="{A1EAC1C0-47E8-4172-BD8B-48290C24062F}" uniqueName="4" name="date_of_birth" queryTableFieldId="4" dataDxfId="3"/>
    <tableColumn id="5" xr3:uid="{0A8D5E01-022E-445F-9261-481B06B22C3D}" uniqueName="5" name="height_feet" queryTableFieldId="5"/>
    <tableColumn id="6" xr3:uid="{525402B2-CEE6-4E45-A702-D24647CA8557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98A90F-AAF0-4967-95B6-71C1CF8E292F}" name="ufc_fights5" displayName="ufc_fights5" ref="A1:E5719" tableType="queryTable" totalsRowShown="0">
  <sortState xmlns:xlrd2="http://schemas.microsoft.com/office/spreadsheetml/2017/richdata2" ref="A2:C5730">
    <sortCondition ref="C2:C5730"/>
  </sortState>
  <tableColumns count="5">
    <tableColumn id="1" xr3:uid="{3EDE5404-BFAA-428E-8078-244C0E6D1283}" uniqueName="1" name="r_fighter_id" queryTableFieldId="1"/>
    <tableColumn id="2" xr3:uid="{2E1F1901-1E2C-4886-8A69-08ECC9AAD2F8}" uniqueName="2" name="b_fighter_id" queryTableFieldId="2"/>
    <tableColumn id="33" xr3:uid="{6B340A42-7DE7-44A8-BFF3-D448E7E002AC}" uniqueName="33" name="date" queryTableFieldId="33" dataDxfId="2"/>
    <tableColumn id="38" xr3:uid="{EB5A883B-09B8-4CC2-8413-5C9F8DDBB78D}" uniqueName="38" name="duplicitní texty" queryTableFieldId="39" dataDxfId="1">
      <calculatedColumnFormula>ufc_fights5[[#This Row],[r_fighter_id]]&amp;"/"&amp;ufc_fights5[[#This Row],[b_fighter_id]]&amp;ufc_fights5[[#This Row],[date]]</calculatedColumnFormula>
    </tableColumn>
    <tableColumn id="3" xr3:uid="{46799B8A-BE88-4104-80AA-4A31A1FC6642}" uniqueName="3" name="počet" queryTableFieldId="40" dataDxfId="0">
      <calculatedColumnFormula>COUNTIF(ufc_fights5[duplicitní texty],ufc_fights5[[#This Row],[duplicitní texty]])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7BDA-D486-4F30-A2A1-7E6F9831769C}">
  <dimension ref="A3:A31"/>
  <sheetViews>
    <sheetView topLeftCell="A10" workbookViewId="0">
      <selection activeCell="C11" sqref="C11"/>
    </sheetView>
  </sheetViews>
  <sheetFormatPr defaultRowHeight="15"/>
  <cols>
    <col min="1" max="1" width="78.85546875" style="4" customWidth="1"/>
  </cols>
  <sheetData>
    <row r="3" spans="1:1">
      <c r="A3" s="4" t="s">
        <v>4155</v>
      </c>
    </row>
    <row r="4" spans="1:1">
      <c r="A4" s="4" t="s">
        <v>4156</v>
      </c>
    </row>
    <row r="5" spans="1:1">
      <c r="A5" s="4" t="s">
        <v>4157</v>
      </c>
    </row>
    <row r="6" spans="1:1">
      <c r="A6" s="4" t="s">
        <v>4158</v>
      </c>
    </row>
    <row r="7" spans="1:1">
      <c r="A7" s="4" t="s">
        <v>4159</v>
      </c>
    </row>
    <row r="8" spans="1:1">
      <c r="A8" s="4" t="s">
        <v>4160</v>
      </c>
    </row>
    <row r="9" spans="1:1">
      <c r="A9" s="4" t="s">
        <v>4161</v>
      </c>
    </row>
    <row r="10" spans="1:1">
      <c r="A10" s="4" t="s">
        <v>4162</v>
      </c>
    </row>
    <row r="11" spans="1:1">
      <c r="A11" s="4" t="s">
        <v>4163</v>
      </c>
    </row>
    <row r="12" spans="1:1">
      <c r="A12" s="4" t="s">
        <v>4164</v>
      </c>
    </row>
    <row r="13" spans="1:1">
      <c r="A13" s="4" t="s">
        <v>4165</v>
      </c>
    </row>
    <row r="14" spans="1:1" ht="30">
      <c r="A14" s="4" t="s">
        <v>4166</v>
      </c>
    </row>
    <row r="15" spans="1:1">
      <c r="A15" s="4" t="s">
        <v>4167</v>
      </c>
    </row>
    <row r="16" spans="1:1" ht="30">
      <c r="A16" s="4" t="s">
        <v>4168</v>
      </c>
    </row>
    <row r="17" spans="1:1" ht="30">
      <c r="A17" s="4" t="s">
        <v>4169</v>
      </c>
    </row>
    <row r="18" spans="1:1">
      <c r="A18" s="4" t="s">
        <v>4170</v>
      </c>
    </row>
    <row r="19" spans="1:1">
      <c r="A19" s="4" t="s">
        <v>4171</v>
      </c>
    </row>
    <row r="20" spans="1:1">
      <c r="A20" s="4" t="s">
        <v>4172</v>
      </c>
    </row>
    <row r="21" spans="1:1">
      <c r="A21" s="4" t="s">
        <v>4173</v>
      </c>
    </row>
    <row r="22" spans="1:1" ht="30">
      <c r="A22" s="4" t="s">
        <v>4174</v>
      </c>
    </row>
    <row r="23" spans="1:1">
      <c r="A23" s="4" t="s">
        <v>4175</v>
      </c>
    </row>
    <row r="24" spans="1:1">
      <c r="A24" s="4" t="s">
        <v>4176</v>
      </c>
    </row>
    <row r="25" spans="1:1">
      <c r="A25" s="4" t="s">
        <v>4177</v>
      </c>
    </row>
    <row r="26" spans="1:1">
      <c r="A26" s="4" t="s">
        <v>4178</v>
      </c>
    </row>
    <row r="27" spans="1:1">
      <c r="A27" s="4" t="s">
        <v>4179</v>
      </c>
    </row>
    <row r="28" spans="1:1">
      <c r="A28" s="4" t="s">
        <v>4180</v>
      </c>
    </row>
    <row r="29" spans="1:1">
      <c r="A29" s="4" t="s">
        <v>4181</v>
      </c>
    </row>
    <row r="30" spans="1:1">
      <c r="A30" s="4" t="s">
        <v>4182</v>
      </c>
    </row>
    <row r="31" spans="1:1">
      <c r="A31" s="4" t="s">
        <v>4183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J5719"/>
  <sheetViews>
    <sheetView topLeftCell="A5699" workbookViewId="0">
      <selection sqref="A1:AJ1"/>
    </sheetView>
  </sheetViews>
  <sheetFormatPr defaultRowHeight="1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8.14062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5.8554687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topLeftCell="A147" workbookViewId="0">
      <selection sqref="A1:D1"/>
    </sheetView>
  </sheetViews>
  <sheetFormatPr defaultRowHeight="1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>
      <c r="A1" t="s">
        <v>3602</v>
      </c>
      <c r="B1" t="s">
        <v>3603</v>
      </c>
      <c r="C1" t="s">
        <v>3604</v>
      </c>
      <c r="D1" t="s">
        <v>3605</v>
      </c>
    </row>
    <row r="2" spans="1:4">
      <c r="A2">
        <v>1</v>
      </c>
      <c r="B2" t="s">
        <v>3606</v>
      </c>
      <c r="C2" t="s">
        <v>3607</v>
      </c>
      <c r="D2" t="s">
        <v>3608</v>
      </c>
    </row>
    <row r="3" spans="1:4">
      <c r="A3">
        <v>2</v>
      </c>
      <c r="B3" t="s">
        <v>3609</v>
      </c>
      <c r="C3" t="s">
        <v>3610</v>
      </c>
      <c r="D3" t="s">
        <v>3608</v>
      </c>
    </row>
    <row r="4" spans="1:4">
      <c r="A4">
        <v>3</v>
      </c>
      <c r="B4" t="s">
        <v>3611</v>
      </c>
      <c r="C4" t="s">
        <v>3612</v>
      </c>
      <c r="D4" t="s">
        <v>3608</v>
      </c>
    </row>
    <row r="5" spans="1:4">
      <c r="A5">
        <v>4</v>
      </c>
      <c r="B5" t="s">
        <v>3613</v>
      </c>
      <c r="C5" t="s">
        <v>3614</v>
      </c>
      <c r="D5" t="s">
        <v>3608</v>
      </c>
    </row>
    <row r="6" spans="1:4">
      <c r="A6">
        <v>5</v>
      </c>
      <c r="B6" t="s">
        <v>3615</v>
      </c>
      <c r="C6" t="s">
        <v>3616</v>
      </c>
      <c r="D6" t="s">
        <v>3617</v>
      </c>
    </row>
    <row r="7" spans="1:4">
      <c r="A7">
        <v>6</v>
      </c>
      <c r="B7" t="s">
        <v>3618</v>
      </c>
      <c r="C7" t="s">
        <v>3619</v>
      </c>
      <c r="D7" t="s">
        <v>3620</v>
      </c>
    </row>
    <row r="8" spans="1:4">
      <c r="A8">
        <v>7</v>
      </c>
      <c r="B8" t="s">
        <v>3621</v>
      </c>
      <c r="C8" t="s">
        <v>3622</v>
      </c>
      <c r="D8" t="s">
        <v>3623</v>
      </c>
    </row>
    <row r="9" spans="1:4">
      <c r="A9">
        <v>8</v>
      </c>
      <c r="B9" t="s">
        <v>3624</v>
      </c>
      <c r="C9" t="s">
        <v>3625</v>
      </c>
      <c r="D9" t="s">
        <v>3608</v>
      </c>
    </row>
    <row r="10" spans="1:4">
      <c r="A10">
        <v>9</v>
      </c>
      <c r="B10" t="s">
        <v>3626</v>
      </c>
      <c r="C10" t="s">
        <v>3627</v>
      </c>
      <c r="D10" t="s">
        <v>3608</v>
      </c>
    </row>
    <row r="11" spans="1:4">
      <c r="A11">
        <v>10</v>
      </c>
      <c r="B11" t="s">
        <v>3628</v>
      </c>
      <c r="C11" t="s">
        <v>3629</v>
      </c>
      <c r="D11" t="s">
        <v>3608</v>
      </c>
    </row>
    <row r="12" spans="1:4">
      <c r="A12">
        <v>11</v>
      </c>
      <c r="B12" t="s">
        <v>3630</v>
      </c>
      <c r="C12" t="s">
        <v>3631</v>
      </c>
      <c r="D12" t="s">
        <v>3608</v>
      </c>
    </row>
    <row r="13" spans="1:4">
      <c r="A13">
        <v>12</v>
      </c>
      <c r="B13" t="s">
        <v>3632</v>
      </c>
      <c r="C13" t="s">
        <v>3633</v>
      </c>
      <c r="D13" t="s">
        <v>3608</v>
      </c>
    </row>
    <row r="14" spans="1:4">
      <c r="A14">
        <v>13</v>
      </c>
      <c r="B14" t="s">
        <v>3634</v>
      </c>
      <c r="C14" t="s">
        <v>3635</v>
      </c>
      <c r="D14" t="s">
        <v>3620</v>
      </c>
    </row>
    <row r="15" spans="1:4">
      <c r="A15">
        <v>14</v>
      </c>
      <c r="B15" t="s">
        <v>3636</v>
      </c>
      <c r="C15" t="s">
        <v>3637</v>
      </c>
      <c r="D15" t="s">
        <v>3638</v>
      </c>
    </row>
    <row r="16" spans="1:4">
      <c r="A16">
        <v>15</v>
      </c>
      <c r="B16" t="s">
        <v>3639</v>
      </c>
      <c r="C16" t="s">
        <v>3640</v>
      </c>
      <c r="D16" t="s">
        <v>3608</v>
      </c>
    </row>
    <row r="17" spans="1:4">
      <c r="A17">
        <v>16</v>
      </c>
      <c r="B17" t="s">
        <v>3641</v>
      </c>
      <c r="C17" t="s">
        <v>3642</v>
      </c>
      <c r="D17" t="s">
        <v>3623</v>
      </c>
    </row>
    <row r="18" spans="1:4">
      <c r="A18">
        <v>17</v>
      </c>
      <c r="B18" t="s">
        <v>3643</v>
      </c>
      <c r="C18" t="s">
        <v>3644</v>
      </c>
      <c r="D18" t="s">
        <v>3608</v>
      </c>
    </row>
    <row r="19" spans="1:4">
      <c r="A19">
        <v>18</v>
      </c>
      <c r="B19" t="s">
        <v>3645</v>
      </c>
      <c r="C19" t="s">
        <v>3633</v>
      </c>
      <c r="D19" t="s">
        <v>3608</v>
      </c>
    </row>
    <row r="20" spans="1:4">
      <c r="A20">
        <v>19</v>
      </c>
      <c r="B20" t="s">
        <v>3646</v>
      </c>
      <c r="C20" t="s">
        <v>3647</v>
      </c>
      <c r="D20" t="s">
        <v>3638</v>
      </c>
    </row>
    <row r="21" spans="1:4">
      <c r="A21">
        <v>20</v>
      </c>
      <c r="B21" t="s">
        <v>3648</v>
      </c>
      <c r="C21" t="s">
        <v>3649</v>
      </c>
      <c r="D21" t="s">
        <v>3650</v>
      </c>
    </row>
    <row r="22" spans="1:4">
      <c r="A22">
        <v>21</v>
      </c>
      <c r="B22" t="s">
        <v>3651</v>
      </c>
      <c r="C22" t="s">
        <v>3652</v>
      </c>
      <c r="D22" t="s">
        <v>3608</v>
      </c>
    </row>
    <row r="23" spans="1:4">
      <c r="A23">
        <v>22</v>
      </c>
      <c r="B23" t="s">
        <v>3653</v>
      </c>
      <c r="C23" t="s">
        <v>3654</v>
      </c>
      <c r="D23" t="s">
        <v>3608</v>
      </c>
    </row>
    <row r="24" spans="1:4">
      <c r="A24">
        <v>23</v>
      </c>
      <c r="B24" t="s">
        <v>3655</v>
      </c>
      <c r="C24" t="s">
        <v>3656</v>
      </c>
      <c r="D24" t="s">
        <v>3608</v>
      </c>
    </row>
    <row r="25" spans="1:4">
      <c r="A25">
        <v>24</v>
      </c>
      <c r="B25" t="s">
        <v>3657</v>
      </c>
      <c r="C25" t="s">
        <v>3658</v>
      </c>
      <c r="D25" t="s">
        <v>3659</v>
      </c>
    </row>
    <row r="26" spans="1:4">
      <c r="A26">
        <v>25</v>
      </c>
      <c r="B26" t="s">
        <v>3660</v>
      </c>
      <c r="C26" t="s">
        <v>3661</v>
      </c>
      <c r="D26" t="s">
        <v>3623</v>
      </c>
    </row>
    <row r="27" spans="1:4">
      <c r="A27">
        <v>26</v>
      </c>
      <c r="B27" t="s">
        <v>3662</v>
      </c>
      <c r="C27" t="s">
        <v>3663</v>
      </c>
      <c r="D27" t="s">
        <v>3664</v>
      </c>
    </row>
    <row r="28" spans="1:4">
      <c r="A28">
        <v>27</v>
      </c>
      <c r="B28" t="s">
        <v>3665</v>
      </c>
      <c r="C28" t="s">
        <v>3640</v>
      </c>
      <c r="D28" t="s">
        <v>3608</v>
      </c>
    </row>
    <row r="29" spans="1:4">
      <c r="A29">
        <v>28</v>
      </c>
      <c r="B29" t="s">
        <v>3666</v>
      </c>
      <c r="C29" t="s">
        <v>3649</v>
      </c>
      <c r="D29" t="s">
        <v>3667</v>
      </c>
    </row>
    <row r="30" spans="1:4">
      <c r="A30">
        <v>29</v>
      </c>
      <c r="B30" t="s">
        <v>3668</v>
      </c>
      <c r="C30" t="s">
        <v>3631</v>
      </c>
      <c r="D30" t="s">
        <v>3608</v>
      </c>
    </row>
    <row r="31" spans="1:4">
      <c r="A31">
        <v>30</v>
      </c>
      <c r="B31" t="s">
        <v>3669</v>
      </c>
      <c r="C31" t="s">
        <v>3670</v>
      </c>
      <c r="D31" t="s">
        <v>3623</v>
      </c>
    </row>
    <row r="32" spans="1:4">
      <c r="A32">
        <v>31</v>
      </c>
      <c r="B32" t="s">
        <v>3671</v>
      </c>
      <c r="C32" t="s">
        <v>3633</v>
      </c>
      <c r="D32" t="s">
        <v>3608</v>
      </c>
    </row>
    <row r="33" spans="1:4">
      <c r="A33">
        <v>32</v>
      </c>
      <c r="B33" t="s">
        <v>3672</v>
      </c>
      <c r="C33" t="s">
        <v>3633</v>
      </c>
      <c r="D33" t="s">
        <v>3608</v>
      </c>
    </row>
    <row r="34" spans="1:4">
      <c r="A34">
        <v>33</v>
      </c>
      <c r="B34" t="s">
        <v>3673</v>
      </c>
      <c r="C34" t="s">
        <v>3674</v>
      </c>
      <c r="D34" t="s">
        <v>3664</v>
      </c>
    </row>
    <row r="35" spans="1:4">
      <c r="A35">
        <v>34</v>
      </c>
      <c r="B35" t="s">
        <v>3675</v>
      </c>
      <c r="C35" t="s">
        <v>3676</v>
      </c>
      <c r="D35" t="s">
        <v>3620</v>
      </c>
    </row>
    <row r="36" spans="1:4">
      <c r="A36">
        <v>35</v>
      </c>
      <c r="B36" t="s">
        <v>3677</v>
      </c>
      <c r="C36" t="s">
        <v>3678</v>
      </c>
      <c r="D36" t="s">
        <v>3608</v>
      </c>
    </row>
    <row r="37" spans="1:4">
      <c r="A37">
        <v>36</v>
      </c>
      <c r="B37" t="s">
        <v>3679</v>
      </c>
      <c r="C37" t="s">
        <v>3627</v>
      </c>
      <c r="D37" t="s">
        <v>3608</v>
      </c>
    </row>
    <row r="38" spans="1:4">
      <c r="A38">
        <v>37</v>
      </c>
      <c r="B38" t="s">
        <v>3680</v>
      </c>
      <c r="C38" t="s">
        <v>3681</v>
      </c>
      <c r="D38" t="s">
        <v>3620</v>
      </c>
    </row>
    <row r="39" spans="1:4">
      <c r="A39">
        <v>38</v>
      </c>
      <c r="B39" t="s">
        <v>3682</v>
      </c>
      <c r="C39" t="s">
        <v>3683</v>
      </c>
      <c r="D39" t="s">
        <v>3608</v>
      </c>
    </row>
    <row r="40" spans="1:4">
      <c r="A40">
        <v>39</v>
      </c>
      <c r="B40" t="s">
        <v>3634</v>
      </c>
      <c r="C40" t="s">
        <v>3649</v>
      </c>
      <c r="D40" t="s">
        <v>3620</v>
      </c>
    </row>
    <row r="41" spans="1:4">
      <c r="A41">
        <v>40</v>
      </c>
      <c r="B41" t="s">
        <v>3684</v>
      </c>
      <c r="C41" t="s">
        <v>3678</v>
      </c>
      <c r="D41" t="s">
        <v>3608</v>
      </c>
    </row>
    <row r="42" spans="1:4">
      <c r="A42">
        <v>41</v>
      </c>
      <c r="B42" t="s">
        <v>3685</v>
      </c>
      <c r="C42" t="s">
        <v>3686</v>
      </c>
      <c r="D42" t="s">
        <v>3687</v>
      </c>
    </row>
    <row r="43" spans="1:4">
      <c r="A43">
        <v>42</v>
      </c>
      <c r="B43" t="s">
        <v>3688</v>
      </c>
      <c r="C43" t="s">
        <v>3689</v>
      </c>
      <c r="D43" t="s">
        <v>3608</v>
      </c>
    </row>
    <row r="44" spans="1:4">
      <c r="A44">
        <v>43</v>
      </c>
      <c r="B44" t="s">
        <v>3690</v>
      </c>
      <c r="C44" t="s">
        <v>3691</v>
      </c>
      <c r="D44" t="s">
        <v>3638</v>
      </c>
    </row>
    <row r="45" spans="1:4">
      <c r="A45">
        <v>44</v>
      </c>
      <c r="B45" t="s">
        <v>3692</v>
      </c>
      <c r="C45" t="s">
        <v>3693</v>
      </c>
      <c r="D45" t="s">
        <v>3620</v>
      </c>
    </row>
    <row r="46" spans="1:4">
      <c r="A46">
        <v>45</v>
      </c>
      <c r="B46" t="s">
        <v>3694</v>
      </c>
      <c r="C46" t="s">
        <v>3695</v>
      </c>
      <c r="D46" t="s">
        <v>3608</v>
      </c>
    </row>
    <row r="47" spans="1:4">
      <c r="A47">
        <v>46</v>
      </c>
      <c r="B47" t="s">
        <v>3696</v>
      </c>
      <c r="C47" t="s">
        <v>3697</v>
      </c>
      <c r="D47" t="s">
        <v>3620</v>
      </c>
    </row>
    <row r="48" spans="1:4">
      <c r="A48">
        <v>47</v>
      </c>
      <c r="B48" t="s">
        <v>3698</v>
      </c>
      <c r="C48" t="s">
        <v>3699</v>
      </c>
      <c r="D48" t="s">
        <v>3620</v>
      </c>
    </row>
    <row r="49" spans="1:4">
      <c r="A49">
        <v>48</v>
      </c>
      <c r="B49" t="s">
        <v>3700</v>
      </c>
      <c r="C49" t="s">
        <v>3701</v>
      </c>
      <c r="D49" t="s">
        <v>3638</v>
      </c>
    </row>
    <row r="50" spans="1:4">
      <c r="A50">
        <v>49</v>
      </c>
      <c r="B50" t="s">
        <v>3702</v>
      </c>
      <c r="C50" t="s">
        <v>3629</v>
      </c>
      <c r="D50" t="s">
        <v>3608</v>
      </c>
    </row>
    <row r="51" spans="1:4">
      <c r="A51">
        <v>50</v>
      </c>
      <c r="B51" t="s">
        <v>3703</v>
      </c>
      <c r="C51" t="s">
        <v>3693</v>
      </c>
      <c r="D51" t="s">
        <v>3704</v>
      </c>
    </row>
    <row r="52" spans="1:4">
      <c r="A52">
        <v>51</v>
      </c>
      <c r="B52" t="s">
        <v>3705</v>
      </c>
      <c r="C52" t="s">
        <v>3706</v>
      </c>
      <c r="D52" t="s">
        <v>3667</v>
      </c>
    </row>
    <row r="53" spans="1:4">
      <c r="A53">
        <v>52</v>
      </c>
      <c r="B53" t="s">
        <v>3707</v>
      </c>
      <c r="C53" t="s">
        <v>3649</v>
      </c>
      <c r="D53" t="s">
        <v>3667</v>
      </c>
    </row>
    <row r="54" spans="1:4">
      <c r="A54">
        <v>53</v>
      </c>
      <c r="B54" t="s">
        <v>3708</v>
      </c>
      <c r="C54" t="s">
        <v>3709</v>
      </c>
      <c r="D54" t="s">
        <v>3710</v>
      </c>
    </row>
    <row r="55" spans="1:4">
      <c r="A55">
        <v>54</v>
      </c>
      <c r="B55" t="s">
        <v>3711</v>
      </c>
      <c r="C55" t="s">
        <v>3670</v>
      </c>
      <c r="D55" t="s">
        <v>3623</v>
      </c>
    </row>
    <row r="56" spans="1:4">
      <c r="A56">
        <v>55</v>
      </c>
      <c r="B56" t="s">
        <v>3712</v>
      </c>
      <c r="C56" t="s">
        <v>3612</v>
      </c>
      <c r="D56" t="s">
        <v>3608</v>
      </c>
    </row>
    <row r="57" spans="1:4">
      <c r="A57">
        <v>56</v>
      </c>
      <c r="B57" t="s">
        <v>3713</v>
      </c>
      <c r="C57" t="s">
        <v>3610</v>
      </c>
      <c r="D57" t="s">
        <v>3608</v>
      </c>
    </row>
    <row r="58" spans="1:4">
      <c r="A58">
        <v>57</v>
      </c>
      <c r="B58" t="s">
        <v>3714</v>
      </c>
      <c r="C58" t="s">
        <v>3649</v>
      </c>
      <c r="D58" t="s">
        <v>3715</v>
      </c>
    </row>
    <row r="59" spans="1:4">
      <c r="A59">
        <v>58</v>
      </c>
      <c r="B59" t="s">
        <v>3716</v>
      </c>
      <c r="C59" t="s">
        <v>3717</v>
      </c>
      <c r="D59" t="s">
        <v>3718</v>
      </c>
    </row>
    <row r="60" spans="1:4">
      <c r="A60">
        <v>59</v>
      </c>
      <c r="B60" t="s">
        <v>3719</v>
      </c>
      <c r="C60" t="s">
        <v>3720</v>
      </c>
      <c r="D60" t="s">
        <v>3667</v>
      </c>
    </row>
    <row r="61" spans="1:4">
      <c r="A61">
        <v>60</v>
      </c>
      <c r="B61" t="s">
        <v>3721</v>
      </c>
      <c r="C61" t="s">
        <v>3722</v>
      </c>
      <c r="D61" t="s">
        <v>3664</v>
      </c>
    </row>
    <row r="62" spans="1:4">
      <c r="A62">
        <v>61</v>
      </c>
      <c r="B62" t="s">
        <v>3723</v>
      </c>
      <c r="C62" t="s">
        <v>3724</v>
      </c>
      <c r="D62" t="s">
        <v>3608</v>
      </c>
    </row>
    <row r="63" spans="1:4">
      <c r="A63">
        <v>62</v>
      </c>
      <c r="B63" t="s">
        <v>3725</v>
      </c>
      <c r="C63" t="s">
        <v>3629</v>
      </c>
      <c r="D63" t="s">
        <v>3608</v>
      </c>
    </row>
    <row r="64" spans="1:4">
      <c r="A64">
        <v>63</v>
      </c>
      <c r="B64" t="s">
        <v>3726</v>
      </c>
      <c r="C64" t="s">
        <v>3610</v>
      </c>
      <c r="D64" t="s">
        <v>3608</v>
      </c>
    </row>
    <row r="65" spans="1:4">
      <c r="A65">
        <v>64</v>
      </c>
      <c r="B65" t="s">
        <v>3727</v>
      </c>
      <c r="C65" t="s">
        <v>3728</v>
      </c>
      <c r="D65" t="s">
        <v>3623</v>
      </c>
    </row>
    <row r="66" spans="1:4">
      <c r="A66">
        <v>65</v>
      </c>
      <c r="B66" t="s">
        <v>3729</v>
      </c>
      <c r="C66" t="s">
        <v>3642</v>
      </c>
      <c r="D66" t="s">
        <v>3623</v>
      </c>
    </row>
    <row r="67" spans="1:4">
      <c r="A67">
        <v>66</v>
      </c>
      <c r="B67" t="s">
        <v>3730</v>
      </c>
      <c r="C67" t="s">
        <v>3731</v>
      </c>
      <c r="D67" t="s">
        <v>3608</v>
      </c>
    </row>
    <row r="68" spans="1:4">
      <c r="A68">
        <v>67</v>
      </c>
      <c r="B68" t="s">
        <v>3732</v>
      </c>
      <c r="C68" t="s">
        <v>3649</v>
      </c>
      <c r="D68" t="s">
        <v>3733</v>
      </c>
    </row>
    <row r="69" spans="1:4">
      <c r="A69">
        <v>68</v>
      </c>
      <c r="B69" t="s">
        <v>3734</v>
      </c>
      <c r="C69" t="s">
        <v>3735</v>
      </c>
      <c r="D69" t="s">
        <v>3638</v>
      </c>
    </row>
    <row r="70" spans="1:4">
      <c r="A70">
        <v>69</v>
      </c>
      <c r="B70" t="s">
        <v>3736</v>
      </c>
      <c r="C70" t="s">
        <v>3629</v>
      </c>
      <c r="D70" t="s">
        <v>3608</v>
      </c>
    </row>
    <row r="71" spans="1:4">
      <c r="A71">
        <v>70</v>
      </c>
      <c r="B71" t="s">
        <v>3737</v>
      </c>
      <c r="C71" t="s">
        <v>3674</v>
      </c>
      <c r="D71" t="s">
        <v>3664</v>
      </c>
    </row>
    <row r="72" spans="1:4">
      <c r="A72">
        <v>71</v>
      </c>
      <c r="B72" t="s">
        <v>3738</v>
      </c>
      <c r="C72" t="s">
        <v>3739</v>
      </c>
      <c r="D72" t="s">
        <v>3608</v>
      </c>
    </row>
    <row r="73" spans="1:4">
      <c r="A73">
        <v>72</v>
      </c>
      <c r="B73" t="s">
        <v>3740</v>
      </c>
      <c r="C73" t="s">
        <v>3633</v>
      </c>
      <c r="D73" t="s">
        <v>3608</v>
      </c>
    </row>
    <row r="74" spans="1:4">
      <c r="A74">
        <v>73</v>
      </c>
      <c r="B74" t="s">
        <v>3741</v>
      </c>
      <c r="C74" t="s">
        <v>3742</v>
      </c>
      <c r="D74" t="s">
        <v>3608</v>
      </c>
    </row>
    <row r="75" spans="1:4">
      <c r="A75">
        <v>74</v>
      </c>
      <c r="B75" t="s">
        <v>3743</v>
      </c>
      <c r="C75" t="s">
        <v>3683</v>
      </c>
      <c r="D75" t="s">
        <v>3608</v>
      </c>
    </row>
    <row r="76" spans="1:4">
      <c r="A76">
        <v>75</v>
      </c>
      <c r="B76" t="s">
        <v>3744</v>
      </c>
      <c r="C76" t="s">
        <v>3745</v>
      </c>
      <c r="D76" t="s">
        <v>3608</v>
      </c>
    </row>
    <row r="77" spans="1:4">
      <c r="A77">
        <v>76</v>
      </c>
      <c r="B77" t="s">
        <v>3746</v>
      </c>
      <c r="C77" t="s">
        <v>3695</v>
      </c>
      <c r="D77" t="s">
        <v>3608</v>
      </c>
    </row>
    <row r="78" spans="1:4">
      <c r="A78">
        <v>77</v>
      </c>
      <c r="B78" t="s">
        <v>3747</v>
      </c>
      <c r="C78" t="s">
        <v>3748</v>
      </c>
      <c r="D78" t="s">
        <v>3608</v>
      </c>
    </row>
    <row r="79" spans="1:4">
      <c r="A79">
        <v>78</v>
      </c>
      <c r="B79" t="s">
        <v>3749</v>
      </c>
      <c r="C79" t="s">
        <v>3612</v>
      </c>
      <c r="D79" t="s">
        <v>3608</v>
      </c>
    </row>
    <row r="80" spans="1:4">
      <c r="A80">
        <v>79</v>
      </c>
      <c r="B80" t="s">
        <v>3750</v>
      </c>
      <c r="C80" t="s">
        <v>3610</v>
      </c>
      <c r="D80" t="s">
        <v>3608</v>
      </c>
    </row>
    <row r="81" spans="1:4">
      <c r="A81">
        <v>80</v>
      </c>
      <c r="B81" t="s">
        <v>3751</v>
      </c>
      <c r="C81" t="s">
        <v>3752</v>
      </c>
      <c r="D81" t="s">
        <v>3623</v>
      </c>
    </row>
    <row r="82" spans="1:4">
      <c r="A82">
        <v>81</v>
      </c>
      <c r="B82" t="s">
        <v>3753</v>
      </c>
      <c r="C82" t="s">
        <v>3619</v>
      </c>
      <c r="D82" t="s">
        <v>3620</v>
      </c>
    </row>
    <row r="83" spans="1:4">
      <c r="A83">
        <v>82</v>
      </c>
      <c r="B83" t="s">
        <v>3754</v>
      </c>
      <c r="C83" t="s">
        <v>3755</v>
      </c>
      <c r="D83" t="s">
        <v>3620</v>
      </c>
    </row>
    <row r="84" spans="1:4">
      <c r="A84">
        <v>83</v>
      </c>
      <c r="B84" t="s">
        <v>3756</v>
      </c>
      <c r="C84" t="s">
        <v>3610</v>
      </c>
      <c r="D84" t="s">
        <v>3608</v>
      </c>
    </row>
    <row r="85" spans="1:4">
      <c r="A85">
        <v>84</v>
      </c>
      <c r="B85" t="s">
        <v>3757</v>
      </c>
      <c r="C85" t="s">
        <v>3629</v>
      </c>
      <c r="D85" t="s">
        <v>3608</v>
      </c>
    </row>
    <row r="86" spans="1:4">
      <c r="A86">
        <v>85</v>
      </c>
      <c r="B86" t="s">
        <v>3758</v>
      </c>
      <c r="C86" t="s">
        <v>3759</v>
      </c>
      <c r="D86" t="s">
        <v>3608</v>
      </c>
    </row>
    <row r="87" spans="1:4">
      <c r="A87">
        <v>86</v>
      </c>
      <c r="B87" t="s">
        <v>3760</v>
      </c>
      <c r="C87" t="s">
        <v>3649</v>
      </c>
      <c r="D87" t="s">
        <v>3761</v>
      </c>
    </row>
    <row r="88" spans="1:4">
      <c r="A88">
        <v>87</v>
      </c>
      <c r="B88" t="s">
        <v>3762</v>
      </c>
      <c r="C88" t="s">
        <v>3763</v>
      </c>
      <c r="D88" t="s">
        <v>3623</v>
      </c>
    </row>
    <row r="89" spans="1:4">
      <c r="A89">
        <v>88</v>
      </c>
      <c r="B89" t="s">
        <v>3764</v>
      </c>
      <c r="C89" t="s">
        <v>3612</v>
      </c>
      <c r="D89" t="s">
        <v>3608</v>
      </c>
    </row>
    <row r="90" spans="1:4">
      <c r="A90">
        <v>89</v>
      </c>
      <c r="B90" t="s">
        <v>3765</v>
      </c>
      <c r="C90" t="s">
        <v>3674</v>
      </c>
      <c r="D90" t="s">
        <v>3664</v>
      </c>
    </row>
    <row r="91" spans="1:4">
      <c r="A91">
        <v>90</v>
      </c>
      <c r="B91" t="s">
        <v>3766</v>
      </c>
      <c r="C91" t="s">
        <v>3767</v>
      </c>
      <c r="D91" t="s">
        <v>3768</v>
      </c>
    </row>
    <row r="92" spans="1:4">
      <c r="A92">
        <v>91</v>
      </c>
      <c r="B92" t="s">
        <v>3769</v>
      </c>
      <c r="C92" t="s">
        <v>3767</v>
      </c>
      <c r="D92" t="s">
        <v>3768</v>
      </c>
    </row>
    <row r="93" spans="1:4">
      <c r="A93">
        <v>92</v>
      </c>
      <c r="B93" t="s">
        <v>3770</v>
      </c>
      <c r="C93" t="s">
        <v>3728</v>
      </c>
      <c r="D93" t="s">
        <v>3623</v>
      </c>
    </row>
    <row r="94" spans="1:4">
      <c r="A94">
        <v>93</v>
      </c>
      <c r="B94" t="s">
        <v>3771</v>
      </c>
      <c r="C94" t="s">
        <v>3772</v>
      </c>
      <c r="D94" t="s">
        <v>3608</v>
      </c>
    </row>
    <row r="95" spans="1:4">
      <c r="A95">
        <v>94</v>
      </c>
      <c r="B95" t="s">
        <v>3773</v>
      </c>
      <c r="C95" t="s">
        <v>3774</v>
      </c>
      <c r="D95" t="s">
        <v>3608</v>
      </c>
    </row>
    <row r="96" spans="1:4">
      <c r="A96">
        <v>95</v>
      </c>
      <c r="B96" t="s">
        <v>3775</v>
      </c>
      <c r="C96" t="s">
        <v>3776</v>
      </c>
      <c r="D96" t="s">
        <v>3620</v>
      </c>
    </row>
    <row r="97" spans="1:4">
      <c r="A97">
        <v>96</v>
      </c>
      <c r="B97" t="s">
        <v>3777</v>
      </c>
      <c r="C97" t="s">
        <v>3649</v>
      </c>
      <c r="D97" t="s">
        <v>3778</v>
      </c>
    </row>
    <row r="98" spans="1:4">
      <c r="A98">
        <v>97</v>
      </c>
      <c r="B98" t="s">
        <v>3779</v>
      </c>
      <c r="C98" t="s">
        <v>3649</v>
      </c>
      <c r="D98" t="s">
        <v>3768</v>
      </c>
    </row>
    <row r="99" spans="1:4">
      <c r="A99">
        <v>98</v>
      </c>
      <c r="B99" t="s">
        <v>3780</v>
      </c>
      <c r="C99" t="s">
        <v>3612</v>
      </c>
      <c r="D99" t="s">
        <v>3608</v>
      </c>
    </row>
    <row r="100" spans="1:4">
      <c r="A100">
        <v>99</v>
      </c>
      <c r="B100" t="s">
        <v>3781</v>
      </c>
      <c r="C100" t="s">
        <v>3674</v>
      </c>
      <c r="D100" t="s">
        <v>3664</v>
      </c>
    </row>
    <row r="101" spans="1:4">
      <c r="A101">
        <v>100</v>
      </c>
      <c r="B101" t="s">
        <v>3782</v>
      </c>
      <c r="C101" t="s">
        <v>3783</v>
      </c>
      <c r="D101" t="s">
        <v>3784</v>
      </c>
    </row>
    <row r="102" spans="1:4">
      <c r="A102">
        <v>101</v>
      </c>
      <c r="B102" t="s">
        <v>3785</v>
      </c>
      <c r="C102" t="s">
        <v>3701</v>
      </c>
      <c r="D102" t="s">
        <v>3638</v>
      </c>
    </row>
    <row r="103" spans="1:4">
      <c r="A103">
        <v>102</v>
      </c>
      <c r="B103" t="s">
        <v>3786</v>
      </c>
      <c r="C103" t="s">
        <v>3649</v>
      </c>
      <c r="D103" t="s">
        <v>3787</v>
      </c>
    </row>
    <row r="104" spans="1:4">
      <c r="A104">
        <v>103</v>
      </c>
      <c r="B104" t="s">
        <v>3788</v>
      </c>
      <c r="C104" t="s">
        <v>3649</v>
      </c>
      <c r="D104" t="s">
        <v>3789</v>
      </c>
    </row>
    <row r="105" spans="1:4">
      <c r="A105">
        <v>104</v>
      </c>
      <c r="B105" t="s">
        <v>3790</v>
      </c>
      <c r="C105" t="s">
        <v>3791</v>
      </c>
      <c r="D105" t="s">
        <v>3620</v>
      </c>
    </row>
    <row r="106" spans="1:4">
      <c r="A106">
        <v>105</v>
      </c>
      <c r="B106" t="s">
        <v>3792</v>
      </c>
      <c r="C106" t="s">
        <v>3793</v>
      </c>
      <c r="D106" t="s">
        <v>3623</v>
      </c>
    </row>
    <row r="107" spans="1:4">
      <c r="A107">
        <v>106</v>
      </c>
      <c r="B107" t="s">
        <v>3794</v>
      </c>
      <c r="C107" t="s">
        <v>3795</v>
      </c>
      <c r="D107" t="s">
        <v>3608</v>
      </c>
    </row>
    <row r="108" spans="1:4">
      <c r="A108">
        <v>107</v>
      </c>
      <c r="B108" t="s">
        <v>3796</v>
      </c>
      <c r="C108" t="s">
        <v>3797</v>
      </c>
      <c r="D108" t="s">
        <v>3608</v>
      </c>
    </row>
    <row r="109" spans="1:4">
      <c r="A109">
        <v>108</v>
      </c>
      <c r="B109" t="s">
        <v>3798</v>
      </c>
      <c r="C109" t="s">
        <v>3799</v>
      </c>
      <c r="D109" t="s">
        <v>3768</v>
      </c>
    </row>
    <row r="110" spans="1:4">
      <c r="A110">
        <v>109</v>
      </c>
      <c r="B110" t="s">
        <v>3800</v>
      </c>
      <c r="C110" t="s">
        <v>3801</v>
      </c>
      <c r="D110" t="s">
        <v>3608</v>
      </c>
    </row>
    <row r="111" spans="1:4">
      <c r="A111">
        <v>110</v>
      </c>
      <c r="B111" t="s">
        <v>3802</v>
      </c>
      <c r="C111" t="s">
        <v>3649</v>
      </c>
      <c r="D111" t="s">
        <v>3803</v>
      </c>
    </row>
    <row r="112" spans="1:4">
      <c r="A112">
        <v>111</v>
      </c>
      <c r="B112" t="s">
        <v>3804</v>
      </c>
      <c r="C112" t="s">
        <v>3805</v>
      </c>
      <c r="D112" t="s">
        <v>3608</v>
      </c>
    </row>
    <row r="113" spans="1:4">
      <c r="A113">
        <v>112</v>
      </c>
      <c r="B113" t="s">
        <v>3806</v>
      </c>
      <c r="C113" t="s">
        <v>3748</v>
      </c>
      <c r="D113" t="s">
        <v>3608</v>
      </c>
    </row>
    <row r="114" spans="1:4">
      <c r="A114">
        <v>113</v>
      </c>
      <c r="B114" t="s">
        <v>3807</v>
      </c>
      <c r="C114" t="s">
        <v>3808</v>
      </c>
      <c r="D114" t="s">
        <v>3704</v>
      </c>
    </row>
    <row r="115" spans="1:4">
      <c r="A115">
        <v>114</v>
      </c>
      <c r="B115" t="s">
        <v>3809</v>
      </c>
      <c r="C115" t="s">
        <v>3649</v>
      </c>
      <c r="D115" t="s">
        <v>3715</v>
      </c>
    </row>
    <row r="116" spans="1:4">
      <c r="A116">
        <v>115</v>
      </c>
      <c r="B116" t="s">
        <v>3810</v>
      </c>
      <c r="C116" t="s">
        <v>3811</v>
      </c>
      <c r="D116" t="s">
        <v>3620</v>
      </c>
    </row>
    <row r="117" spans="1:4">
      <c r="A117">
        <v>116</v>
      </c>
      <c r="B117" t="s">
        <v>3812</v>
      </c>
      <c r="C117" t="s">
        <v>3610</v>
      </c>
      <c r="D117" t="s">
        <v>3608</v>
      </c>
    </row>
    <row r="118" spans="1:4">
      <c r="A118">
        <v>117</v>
      </c>
      <c r="B118" t="s">
        <v>3708</v>
      </c>
      <c r="C118" t="s">
        <v>3649</v>
      </c>
      <c r="D118" t="s">
        <v>3710</v>
      </c>
    </row>
    <row r="119" spans="1:4">
      <c r="A119">
        <v>118</v>
      </c>
      <c r="B119" t="s">
        <v>3615</v>
      </c>
      <c r="C119" t="s">
        <v>3649</v>
      </c>
      <c r="D119" t="s">
        <v>3617</v>
      </c>
    </row>
    <row r="120" spans="1:4">
      <c r="A120">
        <v>119</v>
      </c>
      <c r="B120" t="s">
        <v>3813</v>
      </c>
      <c r="C120" t="s">
        <v>3612</v>
      </c>
      <c r="D120" t="s">
        <v>3608</v>
      </c>
    </row>
    <row r="121" spans="1:4">
      <c r="A121">
        <v>120</v>
      </c>
      <c r="B121" t="s">
        <v>3814</v>
      </c>
      <c r="C121" t="s">
        <v>3649</v>
      </c>
      <c r="D121" t="s">
        <v>3815</v>
      </c>
    </row>
    <row r="122" spans="1:4">
      <c r="A122">
        <v>121</v>
      </c>
      <c r="B122" t="s">
        <v>3816</v>
      </c>
      <c r="C122" t="s">
        <v>3633</v>
      </c>
      <c r="D122" t="s">
        <v>3608</v>
      </c>
    </row>
    <row r="123" spans="1:4">
      <c r="A123">
        <v>122</v>
      </c>
      <c r="B123" t="s">
        <v>3817</v>
      </c>
      <c r="C123" t="s">
        <v>3731</v>
      </c>
      <c r="D123" t="s">
        <v>3608</v>
      </c>
    </row>
    <row r="124" spans="1:4">
      <c r="A124">
        <v>123</v>
      </c>
      <c r="B124" t="s">
        <v>3818</v>
      </c>
      <c r="C124" t="s">
        <v>3791</v>
      </c>
      <c r="D124" t="s">
        <v>3620</v>
      </c>
    </row>
    <row r="125" spans="1:4">
      <c r="A125">
        <v>124</v>
      </c>
      <c r="B125" t="s">
        <v>3819</v>
      </c>
      <c r="C125" t="s">
        <v>3649</v>
      </c>
      <c r="D125" t="s">
        <v>3778</v>
      </c>
    </row>
    <row r="126" spans="1:4">
      <c r="A126">
        <v>125</v>
      </c>
      <c r="B126" t="s">
        <v>3820</v>
      </c>
      <c r="C126" t="s">
        <v>3821</v>
      </c>
      <c r="D126" t="s">
        <v>3608</v>
      </c>
    </row>
    <row r="127" spans="1:4">
      <c r="A127">
        <v>126</v>
      </c>
      <c r="B127" t="s">
        <v>3822</v>
      </c>
      <c r="C127" t="s">
        <v>3805</v>
      </c>
      <c r="D127" t="s">
        <v>3608</v>
      </c>
    </row>
    <row r="128" spans="1:4">
      <c r="A128">
        <v>127</v>
      </c>
      <c r="B128" t="s">
        <v>3823</v>
      </c>
      <c r="C128" t="s">
        <v>3652</v>
      </c>
      <c r="D128" t="s">
        <v>3608</v>
      </c>
    </row>
    <row r="129" spans="1:4">
      <c r="A129">
        <v>128</v>
      </c>
      <c r="B129" t="s">
        <v>3824</v>
      </c>
      <c r="C129" t="s">
        <v>3825</v>
      </c>
      <c r="D129" t="s">
        <v>3608</v>
      </c>
    </row>
    <row r="130" spans="1:4">
      <c r="A130">
        <v>129</v>
      </c>
      <c r="B130" t="s">
        <v>3826</v>
      </c>
      <c r="C130" t="s">
        <v>3801</v>
      </c>
      <c r="D130" t="s">
        <v>3608</v>
      </c>
    </row>
    <row r="131" spans="1:4">
      <c r="A131">
        <v>130</v>
      </c>
      <c r="B131" t="s">
        <v>3827</v>
      </c>
      <c r="C131" t="s">
        <v>3627</v>
      </c>
      <c r="D131" t="s">
        <v>3608</v>
      </c>
    </row>
    <row r="132" spans="1:4">
      <c r="A132">
        <v>131</v>
      </c>
      <c r="B132" t="s">
        <v>3828</v>
      </c>
      <c r="C132" t="s">
        <v>3829</v>
      </c>
      <c r="D132" t="s">
        <v>3687</v>
      </c>
    </row>
    <row r="133" spans="1:4">
      <c r="A133">
        <v>132</v>
      </c>
      <c r="B133" t="s">
        <v>3830</v>
      </c>
      <c r="C133" t="s">
        <v>3649</v>
      </c>
      <c r="D133" t="s">
        <v>3831</v>
      </c>
    </row>
    <row r="134" spans="1:4">
      <c r="A134">
        <v>133</v>
      </c>
      <c r="B134" t="s">
        <v>3832</v>
      </c>
      <c r="C134" t="s">
        <v>3774</v>
      </c>
      <c r="D134" t="s">
        <v>3608</v>
      </c>
    </row>
    <row r="135" spans="1:4">
      <c r="A135">
        <v>134</v>
      </c>
      <c r="B135" t="s">
        <v>3833</v>
      </c>
      <c r="C135" t="s">
        <v>3834</v>
      </c>
      <c r="D135" t="s">
        <v>3608</v>
      </c>
    </row>
    <row r="136" spans="1:4">
      <c r="A136">
        <v>135</v>
      </c>
      <c r="B136" t="s">
        <v>3618</v>
      </c>
      <c r="C136" t="s">
        <v>3649</v>
      </c>
      <c r="D136" t="s">
        <v>3620</v>
      </c>
    </row>
    <row r="137" spans="1:4">
      <c r="A137">
        <v>136</v>
      </c>
      <c r="B137" t="s">
        <v>3779</v>
      </c>
      <c r="C137" t="s">
        <v>3835</v>
      </c>
      <c r="D137" t="s">
        <v>3768</v>
      </c>
    </row>
    <row r="138" spans="1:4">
      <c r="A138">
        <v>137</v>
      </c>
      <c r="B138" t="s">
        <v>3836</v>
      </c>
      <c r="C138" t="s">
        <v>3772</v>
      </c>
      <c r="D138" t="s">
        <v>3608</v>
      </c>
    </row>
    <row r="139" spans="1:4">
      <c r="A139">
        <v>138</v>
      </c>
      <c r="B139" t="s">
        <v>3837</v>
      </c>
      <c r="C139" t="s">
        <v>3838</v>
      </c>
      <c r="D139" t="s">
        <v>3608</v>
      </c>
    </row>
    <row r="140" spans="1:4">
      <c r="A140">
        <v>139</v>
      </c>
      <c r="B140" t="s">
        <v>3839</v>
      </c>
      <c r="C140" t="s">
        <v>3625</v>
      </c>
      <c r="D140" t="s">
        <v>3608</v>
      </c>
    </row>
    <row r="141" spans="1:4">
      <c r="A141">
        <v>140</v>
      </c>
      <c r="B141" t="s">
        <v>3840</v>
      </c>
      <c r="C141" t="s">
        <v>3649</v>
      </c>
      <c r="D141" t="s">
        <v>3789</v>
      </c>
    </row>
    <row r="142" spans="1:4">
      <c r="A142">
        <v>141</v>
      </c>
      <c r="B142" t="s">
        <v>3841</v>
      </c>
      <c r="C142" t="s">
        <v>3842</v>
      </c>
      <c r="D142" t="s">
        <v>3608</v>
      </c>
    </row>
    <row r="143" spans="1:4">
      <c r="A143">
        <v>142</v>
      </c>
      <c r="B143" t="s">
        <v>3843</v>
      </c>
      <c r="C143" t="s">
        <v>3610</v>
      </c>
      <c r="D143" t="s">
        <v>3608</v>
      </c>
    </row>
    <row r="144" spans="1:4">
      <c r="A144">
        <v>143</v>
      </c>
      <c r="B144" t="s">
        <v>3844</v>
      </c>
      <c r="C144" t="s">
        <v>3774</v>
      </c>
      <c r="D144" t="s">
        <v>3608</v>
      </c>
    </row>
    <row r="145" spans="1:4">
      <c r="A145">
        <v>144</v>
      </c>
      <c r="B145" t="s">
        <v>3845</v>
      </c>
      <c r="C145" t="s">
        <v>3834</v>
      </c>
      <c r="D145" t="s">
        <v>3608</v>
      </c>
    </row>
    <row r="146" spans="1:4">
      <c r="A146">
        <v>145</v>
      </c>
      <c r="B146" t="s">
        <v>3846</v>
      </c>
      <c r="C146" t="s">
        <v>3739</v>
      </c>
      <c r="D146" t="s">
        <v>3608</v>
      </c>
    </row>
    <row r="147" spans="1:4">
      <c r="A147">
        <v>146</v>
      </c>
      <c r="B147" t="s">
        <v>3847</v>
      </c>
      <c r="C147" t="s">
        <v>3842</v>
      </c>
      <c r="D147" t="s">
        <v>3608</v>
      </c>
    </row>
    <row r="148" spans="1:4">
      <c r="A148">
        <v>147</v>
      </c>
      <c r="B148" t="s">
        <v>3848</v>
      </c>
      <c r="C148" t="s">
        <v>3633</v>
      </c>
      <c r="D148" t="s">
        <v>3608</v>
      </c>
    </row>
    <row r="149" spans="1:4">
      <c r="A149">
        <v>148</v>
      </c>
      <c r="B149" t="s">
        <v>3849</v>
      </c>
      <c r="C149" t="s">
        <v>3850</v>
      </c>
      <c r="D149" t="s">
        <v>3608</v>
      </c>
    </row>
    <row r="150" spans="1:4">
      <c r="A150">
        <v>149</v>
      </c>
      <c r="B150" t="s">
        <v>3851</v>
      </c>
      <c r="C150" t="s">
        <v>3614</v>
      </c>
      <c r="D150" t="s">
        <v>3608</v>
      </c>
    </row>
    <row r="151" spans="1:4">
      <c r="A151">
        <v>150</v>
      </c>
      <c r="B151" t="s">
        <v>3852</v>
      </c>
      <c r="C151" t="s">
        <v>3674</v>
      </c>
      <c r="D151" t="s">
        <v>3664</v>
      </c>
    </row>
    <row r="152" spans="1:4">
      <c r="A152">
        <v>151</v>
      </c>
      <c r="B152" t="s">
        <v>3853</v>
      </c>
      <c r="C152" t="s">
        <v>3649</v>
      </c>
      <c r="D152" t="s">
        <v>3854</v>
      </c>
    </row>
    <row r="153" spans="1:4">
      <c r="A153">
        <v>152</v>
      </c>
      <c r="B153" t="s">
        <v>3855</v>
      </c>
      <c r="C153" t="s">
        <v>3842</v>
      </c>
      <c r="D153" t="s">
        <v>3608</v>
      </c>
    </row>
    <row r="154" spans="1:4">
      <c r="A154">
        <v>153</v>
      </c>
      <c r="B154" t="s">
        <v>3856</v>
      </c>
      <c r="C154" t="s">
        <v>3674</v>
      </c>
      <c r="D154" t="s">
        <v>3664</v>
      </c>
    </row>
    <row r="155" spans="1:4">
      <c r="A155">
        <v>154</v>
      </c>
      <c r="B155" t="s">
        <v>3857</v>
      </c>
      <c r="C155" t="s">
        <v>3858</v>
      </c>
      <c r="D155" t="s">
        <v>3608</v>
      </c>
    </row>
    <row r="156" spans="1:4">
      <c r="A156">
        <v>155</v>
      </c>
      <c r="B156" t="s">
        <v>3852</v>
      </c>
      <c r="C156" t="s">
        <v>3859</v>
      </c>
      <c r="D156" t="s">
        <v>3608</v>
      </c>
    </row>
    <row r="157" spans="1:4">
      <c r="A157">
        <v>156</v>
      </c>
      <c r="B157" t="s">
        <v>3860</v>
      </c>
      <c r="C157" t="s">
        <v>3859</v>
      </c>
      <c r="D157" t="s">
        <v>3608</v>
      </c>
    </row>
    <row r="158" spans="1:4">
      <c r="A158">
        <v>157</v>
      </c>
      <c r="B158" t="s">
        <v>3861</v>
      </c>
      <c r="C158" t="s">
        <v>3862</v>
      </c>
      <c r="D158" t="s">
        <v>3608</v>
      </c>
    </row>
    <row r="159" spans="1:4">
      <c r="A159">
        <v>158</v>
      </c>
      <c r="B159" t="s">
        <v>3863</v>
      </c>
      <c r="C159" t="s">
        <v>3629</v>
      </c>
      <c r="D159" t="s">
        <v>3608</v>
      </c>
    </row>
    <row r="160" spans="1:4">
      <c r="A160">
        <v>159</v>
      </c>
      <c r="B160" t="s">
        <v>3864</v>
      </c>
      <c r="C160" t="s">
        <v>3748</v>
      </c>
      <c r="D160" t="s">
        <v>3608</v>
      </c>
    </row>
    <row r="161" spans="1:4">
      <c r="A161">
        <v>160</v>
      </c>
      <c r="B161" t="s">
        <v>3865</v>
      </c>
      <c r="C161" t="s">
        <v>3649</v>
      </c>
      <c r="D161" t="s">
        <v>3710</v>
      </c>
    </row>
    <row r="162" spans="1:4">
      <c r="A162">
        <v>161</v>
      </c>
      <c r="B162" t="s">
        <v>3866</v>
      </c>
      <c r="C162" t="s">
        <v>3695</v>
      </c>
      <c r="D162" t="s">
        <v>3608</v>
      </c>
    </row>
    <row r="163" spans="1:4">
      <c r="A163">
        <v>162</v>
      </c>
      <c r="B163" t="s">
        <v>3867</v>
      </c>
      <c r="C163" t="s">
        <v>3868</v>
      </c>
      <c r="D163" t="s">
        <v>3710</v>
      </c>
    </row>
    <row r="164" spans="1:4">
      <c r="A164">
        <v>163</v>
      </c>
      <c r="B164" t="s">
        <v>3869</v>
      </c>
      <c r="C164" t="s">
        <v>3870</v>
      </c>
      <c r="D164" t="s">
        <v>3608</v>
      </c>
    </row>
    <row r="165" spans="1:4">
      <c r="A165">
        <v>164</v>
      </c>
      <c r="B165" t="s">
        <v>3871</v>
      </c>
      <c r="C165" t="s">
        <v>3859</v>
      </c>
      <c r="D165" t="s">
        <v>3608</v>
      </c>
    </row>
    <row r="166" spans="1:4">
      <c r="A166">
        <v>165</v>
      </c>
      <c r="B166" t="s">
        <v>3872</v>
      </c>
      <c r="C166" t="s">
        <v>3649</v>
      </c>
      <c r="D166" t="s">
        <v>3873</v>
      </c>
    </row>
    <row r="167" spans="1:4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F3597"/>
  <sheetViews>
    <sheetView topLeftCell="A3577" workbookViewId="0">
      <selection sqref="A1:F1"/>
    </sheetView>
  </sheetViews>
  <sheetFormatPr defaultRowHeight="1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155</v>
      </c>
      <c r="D2" s="1">
        <v>28684</v>
      </c>
    </row>
    <row r="3" spans="1:6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>
      <c r="A36">
        <v>35</v>
      </c>
      <c r="B36" t="s">
        <v>40</v>
      </c>
      <c r="C36">
        <v>225</v>
      </c>
      <c r="D36" s="1"/>
    </row>
    <row r="37" spans="1:6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>
      <c r="A42">
        <v>41</v>
      </c>
      <c r="B42" t="s">
        <v>46</v>
      </c>
      <c r="C42">
        <v>185</v>
      </c>
      <c r="D42" s="1"/>
    </row>
    <row r="43" spans="1:6">
      <c r="A43">
        <v>42</v>
      </c>
      <c r="B43" t="s">
        <v>47</v>
      </c>
      <c r="D43" s="1"/>
    </row>
    <row r="44" spans="1:6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>
      <c r="A59">
        <v>58</v>
      </c>
      <c r="B59" t="s">
        <v>63</v>
      </c>
      <c r="D59" s="1"/>
    </row>
    <row r="60" spans="1:6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>
      <c r="A83">
        <v>82</v>
      </c>
      <c r="B83" t="s">
        <v>87</v>
      </c>
      <c r="D83" s="1"/>
    </row>
    <row r="84" spans="1:6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>
      <c r="A93">
        <v>92</v>
      </c>
      <c r="B93" t="s">
        <v>97</v>
      </c>
      <c r="C93">
        <v>185</v>
      </c>
      <c r="D93" s="1"/>
    </row>
    <row r="94" spans="1:6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>
      <c r="A117">
        <v>116</v>
      </c>
      <c r="B117" t="s">
        <v>121</v>
      </c>
      <c r="C117">
        <v>205</v>
      </c>
      <c r="D117" s="1"/>
    </row>
    <row r="118" spans="1:6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>
      <c r="A133">
        <v>132</v>
      </c>
      <c r="B133" t="s">
        <v>137</v>
      </c>
      <c r="C133">
        <v>155</v>
      </c>
      <c r="D133" s="1"/>
    </row>
    <row r="134" spans="1:6">
      <c r="A134">
        <v>133</v>
      </c>
      <c r="B134" t="s">
        <v>138</v>
      </c>
      <c r="D134" s="1"/>
    </row>
    <row r="135" spans="1:6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>
      <c r="A197">
        <v>196</v>
      </c>
      <c r="B197" t="s">
        <v>201</v>
      </c>
      <c r="D197" s="1"/>
    </row>
    <row r="198" spans="1:6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>
      <c r="A207">
        <v>206</v>
      </c>
      <c r="B207" t="s">
        <v>211</v>
      </c>
      <c r="D207" s="1"/>
    </row>
    <row r="208" spans="1:6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>
      <c r="A212">
        <v>211</v>
      </c>
      <c r="B212" t="s">
        <v>216</v>
      </c>
      <c r="C212">
        <v>185</v>
      </c>
      <c r="D212" s="1"/>
    </row>
    <row r="213" spans="1:6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>
      <c r="A220">
        <v>219</v>
      </c>
      <c r="B220" t="s">
        <v>224</v>
      </c>
      <c r="C220">
        <v>155</v>
      </c>
      <c r="D220" s="1">
        <v>33670</v>
      </c>
    </row>
    <row r="221" spans="1:6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>
      <c r="A224">
        <v>223</v>
      </c>
      <c r="B224" t="s">
        <v>228</v>
      </c>
      <c r="C224">
        <v>155</v>
      </c>
      <c r="D224" s="1"/>
    </row>
    <row r="225" spans="1:6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>
      <c r="A265">
        <v>264</v>
      </c>
      <c r="B265" t="s">
        <v>269</v>
      </c>
      <c r="D265" s="1"/>
    </row>
    <row r="266" spans="1:6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>
      <c r="A276">
        <v>275</v>
      </c>
      <c r="B276" t="s">
        <v>280</v>
      </c>
      <c r="C276">
        <v>170</v>
      </c>
      <c r="D276" s="1">
        <v>29290</v>
      </c>
    </row>
    <row r="277" spans="1:6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>
      <c r="A285">
        <v>284</v>
      </c>
      <c r="B285" t="s">
        <v>289</v>
      </c>
      <c r="C285">
        <v>205</v>
      </c>
      <c r="D285" s="1">
        <v>33333</v>
      </c>
    </row>
    <row r="286" spans="1:6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>
      <c r="A289">
        <v>288</v>
      </c>
      <c r="B289" t="s">
        <v>293</v>
      </c>
      <c r="C289">
        <v>205</v>
      </c>
      <c r="D289" s="1"/>
    </row>
    <row r="290" spans="1:6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>
      <c r="A292">
        <v>291</v>
      </c>
      <c r="B292" t="s">
        <v>296</v>
      </c>
      <c r="D292" s="1"/>
    </row>
    <row r="293" spans="1:6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>
      <c r="A304">
        <v>303</v>
      </c>
      <c r="B304" t="s">
        <v>308</v>
      </c>
      <c r="D304" s="1"/>
    </row>
    <row r="305" spans="1:6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>
      <c r="A306">
        <v>305</v>
      </c>
      <c r="B306" t="s">
        <v>310</v>
      </c>
      <c r="C306">
        <v>145</v>
      </c>
      <c r="D306" s="1"/>
    </row>
    <row r="307" spans="1:6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>
      <c r="A326">
        <v>325</v>
      </c>
      <c r="B326" t="s">
        <v>330</v>
      </c>
      <c r="D326" s="1"/>
    </row>
    <row r="327" spans="1:6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>
      <c r="A333">
        <v>332</v>
      </c>
      <c r="B333" t="s">
        <v>337</v>
      </c>
      <c r="C333">
        <v>155</v>
      </c>
      <c r="D333" s="1"/>
    </row>
    <row r="334" spans="1:6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>
      <c r="A349">
        <v>348</v>
      </c>
      <c r="B349" t="s">
        <v>353</v>
      </c>
      <c r="C349">
        <v>155</v>
      </c>
      <c r="D349" s="1"/>
    </row>
    <row r="350" spans="1:6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>
      <c r="A358">
        <v>357</v>
      </c>
      <c r="B358" t="s">
        <v>362</v>
      </c>
      <c r="C358">
        <v>205</v>
      </c>
      <c r="D358" s="1"/>
    </row>
    <row r="359" spans="1:6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>
      <c r="A364">
        <v>363</v>
      </c>
      <c r="B364" t="s">
        <v>368</v>
      </c>
      <c r="D364" s="1"/>
    </row>
    <row r="365" spans="1:6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>
      <c r="A371">
        <v>370</v>
      </c>
      <c r="B371" t="s">
        <v>375</v>
      </c>
      <c r="C371">
        <v>185</v>
      </c>
      <c r="D371" s="1">
        <v>30419</v>
      </c>
    </row>
    <row r="372" spans="1:6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>
      <c r="A374">
        <v>373</v>
      </c>
      <c r="B374" t="s">
        <v>378</v>
      </c>
      <c r="C374">
        <v>170</v>
      </c>
      <c r="D374" s="1"/>
    </row>
    <row r="375" spans="1:6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>
      <c r="A415">
        <v>414</v>
      </c>
      <c r="B415" t="s">
        <v>419</v>
      </c>
      <c r="C415">
        <v>155</v>
      </c>
      <c r="D415" s="1"/>
    </row>
    <row r="416" spans="1:6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>
      <c r="A426">
        <v>425</v>
      </c>
      <c r="B426" t="s">
        <v>430</v>
      </c>
      <c r="D426" s="1"/>
    </row>
    <row r="427" spans="1:6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>
      <c r="A450">
        <v>449</v>
      </c>
      <c r="B450" t="s">
        <v>454</v>
      </c>
      <c r="D450" s="1"/>
    </row>
    <row r="451" spans="1:6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>
      <c r="A470">
        <v>469</v>
      </c>
      <c r="B470" t="s">
        <v>474</v>
      </c>
      <c r="D470" s="1"/>
    </row>
    <row r="471" spans="1:6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>
      <c r="A474">
        <v>473</v>
      </c>
      <c r="B474" t="s">
        <v>478</v>
      </c>
      <c r="C474">
        <v>135</v>
      </c>
      <c r="D474" s="1"/>
    </row>
    <row r="475" spans="1:6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>
      <c r="A476">
        <v>475</v>
      </c>
      <c r="B476" t="s">
        <v>480</v>
      </c>
      <c r="C476">
        <v>145</v>
      </c>
      <c r="D476" s="1"/>
    </row>
    <row r="477" spans="1:6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>
      <c r="A478">
        <v>477</v>
      </c>
      <c r="B478" t="s">
        <v>482</v>
      </c>
      <c r="C478">
        <v>125</v>
      </c>
      <c r="D478" s="1"/>
    </row>
    <row r="479" spans="1:6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>
      <c r="A480">
        <v>479</v>
      </c>
      <c r="B480" t="s">
        <v>484</v>
      </c>
      <c r="C480">
        <v>170</v>
      </c>
      <c r="D480" s="1"/>
    </row>
    <row r="481" spans="1:6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>
      <c r="A536">
        <v>535</v>
      </c>
      <c r="B536" t="s">
        <v>540</v>
      </c>
      <c r="C536">
        <v>205</v>
      </c>
      <c r="D536" s="1"/>
    </row>
    <row r="537" spans="1:6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>
      <c r="A558">
        <v>557</v>
      </c>
      <c r="B558" t="s">
        <v>562</v>
      </c>
      <c r="D558" s="1"/>
    </row>
    <row r="559" spans="1:6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>
      <c r="A571">
        <v>570</v>
      </c>
      <c r="B571" t="s">
        <v>575</v>
      </c>
      <c r="C571">
        <v>170</v>
      </c>
      <c r="D571" s="1">
        <v>28352</v>
      </c>
    </row>
    <row r="572" spans="1:6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>
      <c r="A575">
        <v>574</v>
      </c>
      <c r="B575" t="s">
        <v>579</v>
      </c>
      <c r="C575">
        <v>160</v>
      </c>
      <c r="D575" s="1"/>
    </row>
    <row r="576" spans="1:6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>
      <c r="A581">
        <v>580</v>
      </c>
      <c r="B581" t="s">
        <v>585</v>
      </c>
      <c r="C581">
        <v>185</v>
      </c>
      <c r="D581" s="1">
        <v>26361</v>
      </c>
    </row>
    <row r="582" spans="1:6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>
      <c r="A585">
        <v>584</v>
      </c>
      <c r="B585" t="s">
        <v>589</v>
      </c>
      <c r="D585" s="1"/>
    </row>
    <row r="586" spans="1:6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>
      <c r="A589">
        <v>588</v>
      </c>
      <c r="B589" t="s">
        <v>593</v>
      </c>
      <c r="C589">
        <v>185</v>
      </c>
      <c r="D589" s="1">
        <v>32622</v>
      </c>
    </row>
    <row r="590" spans="1:6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>
      <c r="A603">
        <v>602</v>
      </c>
      <c r="B603" t="s">
        <v>607</v>
      </c>
      <c r="C603">
        <v>155</v>
      </c>
      <c r="D603" s="1"/>
    </row>
    <row r="604" spans="1:6">
      <c r="A604">
        <v>603</v>
      </c>
      <c r="B604" t="s">
        <v>608</v>
      </c>
      <c r="C604">
        <v>205</v>
      </c>
      <c r="D604" s="1">
        <v>30202</v>
      </c>
    </row>
    <row r="605" spans="1:6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>
      <c r="A606">
        <v>605</v>
      </c>
      <c r="B606" t="s">
        <v>610</v>
      </c>
      <c r="C606">
        <v>205</v>
      </c>
      <c r="D606" s="1"/>
    </row>
    <row r="607" spans="1:6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>
      <c r="A610">
        <v>609</v>
      </c>
      <c r="B610" t="s">
        <v>614</v>
      </c>
      <c r="C610">
        <v>155</v>
      </c>
      <c r="D610" s="1">
        <v>30807</v>
      </c>
    </row>
    <row r="611" spans="1:6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>
      <c r="A620">
        <v>619</v>
      </c>
      <c r="B620" t="s">
        <v>624</v>
      </c>
      <c r="C620">
        <v>155</v>
      </c>
      <c r="D620" s="1"/>
    </row>
    <row r="621" spans="1:6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>
      <c r="A628">
        <v>627</v>
      </c>
      <c r="B628" t="s">
        <v>632</v>
      </c>
      <c r="C628">
        <v>155</v>
      </c>
      <c r="D628" s="1"/>
    </row>
    <row r="629" spans="1:6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>
      <c r="A649">
        <v>648</v>
      </c>
      <c r="B649" t="s">
        <v>653</v>
      </c>
      <c r="C649">
        <v>145</v>
      </c>
      <c r="D649" s="1"/>
    </row>
    <row r="650" spans="1:6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>
      <c r="A652">
        <v>651</v>
      </c>
      <c r="B652" t="s">
        <v>656</v>
      </c>
      <c r="C652">
        <v>155</v>
      </c>
      <c r="D652" s="1"/>
    </row>
    <row r="653" spans="1:6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>
      <c r="A656">
        <v>655</v>
      </c>
      <c r="B656" t="s">
        <v>660</v>
      </c>
      <c r="C656">
        <v>155</v>
      </c>
      <c r="D656" s="1"/>
    </row>
    <row r="657" spans="1:6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>
      <c r="A663">
        <v>662</v>
      </c>
      <c r="B663" t="s">
        <v>667</v>
      </c>
      <c r="C663">
        <v>145</v>
      </c>
      <c r="D663" s="1">
        <v>31496</v>
      </c>
    </row>
    <row r="664" spans="1:6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>
      <c r="A665">
        <v>664</v>
      </c>
      <c r="B665" t="s">
        <v>669</v>
      </c>
      <c r="C665">
        <v>205</v>
      </c>
      <c r="D665" s="1"/>
    </row>
    <row r="666" spans="1:6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>
      <c r="A694">
        <v>693</v>
      </c>
      <c r="B694" t="s">
        <v>698</v>
      </c>
      <c r="C694">
        <v>155</v>
      </c>
      <c r="D694" s="1"/>
    </row>
    <row r="695" spans="1:6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>
      <c r="A736">
        <v>735</v>
      </c>
      <c r="B736" t="s">
        <v>740</v>
      </c>
      <c r="C736">
        <v>170</v>
      </c>
      <c r="D736" s="1"/>
    </row>
    <row r="737" spans="1:6">
      <c r="A737">
        <v>736</v>
      </c>
      <c r="B737" t="s">
        <v>741</v>
      </c>
      <c r="C737">
        <v>145</v>
      </c>
      <c r="D737" s="1"/>
    </row>
    <row r="738" spans="1:6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>
      <c r="A740">
        <v>739</v>
      </c>
      <c r="B740" t="s">
        <v>744</v>
      </c>
      <c r="C740">
        <v>135</v>
      </c>
      <c r="D740" s="1">
        <v>32824</v>
      </c>
    </row>
    <row r="741" spans="1:6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>
      <c r="A749">
        <v>748</v>
      </c>
      <c r="B749" t="s">
        <v>753</v>
      </c>
      <c r="C749">
        <v>170</v>
      </c>
      <c r="D749" s="1">
        <v>31229</v>
      </c>
    </row>
    <row r="750" spans="1:6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>
      <c r="A760">
        <v>759</v>
      </c>
      <c r="B760" t="s">
        <v>764</v>
      </c>
      <c r="D760" s="1"/>
    </row>
    <row r="761" spans="1:6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>
      <c r="A774">
        <v>773</v>
      </c>
      <c r="B774" t="s">
        <v>778</v>
      </c>
      <c r="C774">
        <v>260</v>
      </c>
      <c r="D774" s="1"/>
    </row>
    <row r="775" spans="1:6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>
      <c r="A777">
        <v>776</v>
      </c>
      <c r="B777" t="s">
        <v>781</v>
      </c>
      <c r="C777">
        <v>145</v>
      </c>
      <c r="D777" s="1"/>
    </row>
    <row r="778" spans="1:6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>
      <c r="A783">
        <v>782</v>
      </c>
      <c r="B783" t="s">
        <v>787</v>
      </c>
      <c r="C783">
        <v>185</v>
      </c>
      <c r="D783" s="1"/>
    </row>
    <row r="784" spans="1:6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>
      <c r="A796">
        <v>795</v>
      </c>
      <c r="B796" t="s">
        <v>800</v>
      </c>
      <c r="D796" s="1"/>
    </row>
    <row r="797" spans="1:6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>
      <c r="A799">
        <v>798</v>
      </c>
      <c r="B799" t="s">
        <v>803</v>
      </c>
      <c r="C799">
        <v>145</v>
      </c>
      <c r="D799" s="1">
        <v>31488</v>
      </c>
    </row>
    <row r="800" spans="1:6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>
      <c r="A811">
        <v>810</v>
      </c>
      <c r="B811" t="s">
        <v>815</v>
      </c>
      <c r="C811">
        <v>170</v>
      </c>
      <c r="D811" s="1"/>
    </row>
    <row r="812" spans="1:6">
      <c r="A812">
        <v>811</v>
      </c>
      <c r="B812" t="s">
        <v>816</v>
      </c>
      <c r="C812">
        <v>170</v>
      </c>
      <c r="D812" s="1"/>
    </row>
    <row r="813" spans="1:6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>
      <c r="A814">
        <v>813</v>
      </c>
      <c r="B814" t="s">
        <v>818</v>
      </c>
      <c r="D814" s="1"/>
    </row>
    <row r="815" spans="1:6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>
      <c r="A824">
        <v>823</v>
      </c>
      <c r="B824" t="s">
        <v>828</v>
      </c>
      <c r="C824">
        <v>155</v>
      </c>
      <c r="D824" s="1">
        <v>28150</v>
      </c>
    </row>
    <row r="825" spans="1:6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>
      <c r="A858">
        <v>857</v>
      </c>
      <c r="B858" t="s">
        <v>862</v>
      </c>
      <c r="C858">
        <v>145</v>
      </c>
      <c r="D858" s="1">
        <v>32748</v>
      </c>
    </row>
    <row r="859" spans="1:6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>
      <c r="A866">
        <v>865</v>
      </c>
      <c r="B866" t="s">
        <v>870</v>
      </c>
      <c r="D866" s="1"/>
    </row>
    <row r="867" spans="1:6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>
      <c r="A896">
        <v>895</v>
      </c>
      <c r="B896" t="s">
        <v>900</v>
      </c>
      <c r="C896">
        <v>130</v>
      </c>
      <c r="D896" s="1">
        <v>31647</v>
      </c>
    </row>
    <row r="897" spans="1:6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>
      <c r="A902">
        <v>901</v>
      </c>
      <c r="B902" t="s">
        <v>906</v>
      </c>
      <c r="C902">
        <v>130</v>
      </c>
      <c r="D902" s="1"/>
    </row>
    <row r="903" spans="1:6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>
      <c r="A904">
        <v>903</v>
      </c>
      <c r="B904" t="s">
        <v>908</v>
      </c>
      <c r="C904">
        <v>205</v>
      </c>
      <c r="D904" s="1"/>
    </row>
    <row r="905" spans="1:6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>
      <c r="A906">
        <v>905</v>
      </c>
      <c r="B906" t="s">
        <v>910</v>
      </c>
      <c r="C906">
        <v>145</v>
      </c>
      <c r="D906" s="1"/>
    </row>
    <row r="907" spans="1:6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>
      <c r="A914">
        <v>913</v>
      </c>
      <c r="B914" t="s">
        <v>918</v>
      </c>
      <c r="C914">
        <v>135</v>
      </c>
      <c r="D914" s="1"/>
    </row>
    <row r="915" spans="1:6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>
      <c r="A924">
        <v>923</v>
      </c>
      <c r="B924" t="s">
        <v>928</v>
      </c>
      <c r="C924">
        <v>185</v>
      </c>
      <c r="D924" s="1">
        <v>31320</v>
      </c>
    </row>
    <row r="925" spans="1:6">
      <c r="A925">
        <v>924</v>
      </c>
      <c r="B925" t="s">
        <v>929</v>
      </c>
      <c r="C925">
        <v>155</v>
      </c>
      <c r="D925" s="1">
        <v>30878</v>
      </c>
    </row>
    <row r="926" spans="1:6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>
      <c r="A946">
        <v>945</v>
      </c>
      <c r="B946" t="s">
        <v>950</v>
      </c>
      <c r="C946">
        <v>170</v>
      </c>
      <c r="D946" s="1">
        <v>28973</v>
      </c>
    </row>
    <row r="947" spans="1:6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>
      <c r="A984">
        <v>983</v>
      </c>
      <c r="B984" t="s">
        <v>988</v>
      </c>
      <c r="D984" s="1">
        <v>32342</v>
      </c>
    </row>
    <row r="985" spans="1:6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>
      <c r="A986">
        <v>985</v>
      </c>
      <c r="B986" t="s">
        <v>990</v>
      </c>
      <c r="C986">
        <v>170</v>
      </c>
      <c r="D986" s="1"/>
    </row>
    <row r="987" spans="1:6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>
      <c r="A1019">
        <v>1018</v>
      </c>
      <c r="B1019" t="s">
        <v>1023</v>
      </c>
      <c r="C1019">
        <v>205</v>
      </c>
      <c r="D1019" s="1"/>
    </row>
    <row r="1020" spans="1:6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>
      <c r="A1036">
        <v>1035</v>
      </c>
      <c r="B1036" t="s">
        <v>1040</v>
      </c>
      <c r="D1036" s="1"/>
    </row>
    <row r="1037" spans="1:6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>
      <c r="A1042">
        <v>1041</v>
      </c>
      <c r="B1042" t="s">
        <v>1046</v>
      </c>
      <c r="C1042">
        <v>178</v>
      </c>
      <c r="D1042" s="1"/>
    </row>
    <row r="1043" spans="1:6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>
      <c r="A1057">
        <v>1056</v>
      </c>
      <c r="B1057" t="s">
        <v>1061</v>
      </c>
      <c r="C1057">
        <v>155</v>
      </c>
      <c r="D1057" s="1"/>
    </row>
    <row r="1058" spans="1:6">
      <c r="A1058">
        <v>1057</v>
      </c>
      <c r="B1058" t="s">
        <v>1062</v>
      </c>
      <c r="C1058">
        <v>170</v>
      </c>
      <c r="D1058" s="1"/>
    </row>
    <row r="1059" spans="1:6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>
      <c r="A1109">
        <v>1108</v>
      </c>
      <c r="B1109" t="s">
        <v>1113</v>
      </c>
      <c r="C1109">
        <v>185</v>
      </c>
      <c r="D1109" s="1"/>
    </row>
    <row r="1110" spans="1:6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>
      <c r="A1111">
        <v>1110</v>
      </c>
      <c r="B1111" t="s">
        <v>1115</v>
      </c>
      <c r="D1111" s="1"/>
    </row>
    <row r="1112" spans="1:6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>
      <c r="A1116">
        <v>1115</v>
      </c>
      <c r="B1116" t="s">
        <v>1120</v>
      </c>
      <c r="D1116" s="1"/>
    </row>
    <row r="1117" spans="1:6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>
      <c r="A1121">
        <v>1120</v>
      </c>
      <c r="B1121" t="s">
        <v>1125</v>
      </c>
      <c r="C1121">
        <v>205</v>
      </c>
      <c r="D1121" s="1">
        <v>28407</v>
      </c>
    </row>
    <row r="1122" spans="1:6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>
      <c r="A1130">
        <v>1129</v>
      </c>
      <c r="B1130" t="s">
        <v>1134</v>
      </c>
      <c r="C1130">
        <v>155</v>
      </c>
      <c r="D1130" s="1"/>
    </row>
    <row r="1131" spans="1:6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>
      <c r="A1133">
        <v>1132</v>
      </c>
      <c r="B1133" t="s">
        <v>1137</v>
      </c>
      <c r="C1133">
        <v>155</v>
      </c>
      <c r="D1133" s="1">
        <v>30536</v>
      </c>
    </row>
    <row r="1134" spans="1:6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>
      <c r="A1149">
        <v>1148</v>
      </c>
      <c r="B1149" t="s">
        <v>1153</v>
      </c>
      <c r="C1149">
        <v>155</v>
      </c>
      <c r="D1149" s="1">
        <v>31523</v>
      </c>
    </row>
    <row r="1150" spans="1:6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>
      <c r="A1154">
        <v>1153</v>
      </c>
      <c r="B1154" t="s">
        <v>1158</v>
      </c>
      <c r="C1154">
        <v>155</v>
      </c>
      <c r="D1154" s="1"/>
    </row>
    <row r="1155" spans="1:6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>
      <c r="A1168">
        <v>1167</v>
      </c>
      <c r="B1168" t="s">
        <v>1172</v>
      </c>
      <c r="C1168">
        <v>145</v>
      </c>
      <c r="D1168" s="1"/>
    </row>
    <row r="1169" spans="1:6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>
      <c r="A1171">
        <v>1170</v>
      </c>
      <c r="B1171" t="s">
        <v>1175</v>
      </c>
      <c r="D1171" s="1"/>
    </row>
    <row r="1172" spans="1:6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>
      <c r="A1255">
        <v>1254</v>
      </c>
      <c r="B1255" t="s">
        <v>1259</v>
      </c>
      <c r="D1255" s="1"/>
    </row>
    <row r="1256" spans="1:6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>
      <c r="A1260">
        <v>1259</v>
      </c>
      <c r="B1260" t="s">
        <v>1264</v>
      </c>
      <c r="C1260">
        <v>185</v>
      </c>
      <c r="D1260" s="1">
        <v>31000</v>
      </c>
    </row>
    <row r="1261" spans="1:6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>
      <c r="A1268">
        <v>1267</v>
      </c>
      <c r="B1268" t="s">
        <v>1272</v>
      </c>
      <c r="C1268">
        <v>155</v>
      </c>
      <c r="D1268" s="1"/>
    </row>
    <row r="1269" spans="1:6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>
      <c r="A1270">
        <v>1269</v>
      </c>
      <c r="B1270" t="s">
        <v>1274</v>
      </c>
      <c r="C1270">
        <v>135</v>
      </c>
      <c r="D1270" s="1"/>
    </row>
    <row r="1271" spans="1:6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>
      <c r="A1272">
        <v>1271</v>
      </c>
      <c r="B1272" t="s">
        <v>1276</v>
      </c>
      <c r="C1272">
        <v>265</v>
      </c>
      <c r="D1272" s="1"/>
    </row>
    <row r="1273" spans="1:6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>
      <c r="A1278">
        <v>1277</v>
      </c>
      <c r="B1278" t="s">
        <v>1282</v>
      </c>
      <c r="C1278">
        <v>257</v>
      </c>
      <c r="D1278" s="1">
        <v>28341</v>
      </c>
    </row>
    <row r="1279" spans="1:6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>
      <c r="A1285">
        <v>1284</v>
      </c>
      <c r="B1285" t="s">
        <v>1289</v>
      </c>
      <c r="D1285" s="1"/>
    </row>
    <row r="1286" spans="1:6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>
      <c r="A1298">
        <v>1297</v>
      </c>
      <c r="B1298" t="s">
        <v>1302</v>
      </c>
      <c r="D1298" s="1"/>
    </row>
    <row r="1299" spans="1:6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>
      <c r="A1302">
        <v>1301</v>
      </c>
      <c r="B1302" t="s">
        <v>1306</v>
      </c>
      <c r="D1302" s="1"/>
      <c r="E1302">
        <v>5</v>
      </c>
      <c r="F1302">
        <v>10</v>
      </c>
    </row>
    <row r="1303" spans="1:6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>
      <c r="A1322">
        <v>1321</v>
      </c>
      <c r="B1322" t="s">
        <v>1326</v>
      </c>
      <c r="C1322">
        <v>155</v>
      </c>
      <c r="D1322" s="1"/>
    </row>
    <row r="1323" spans="1:6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>
      <c r="A1330">
        <v>1329</v>
      </c>
      <c r="B1330" t="s">
        <v>1334</v>
      </c>
      <c r="D1330" s="1"/>
    </row>
    <row r="1331" spans="1:6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>
      <c r="A1333">
        <v>1332</v>
      </c>
      <c r="B1333" t="s">
        <v>1337</v>
      </c>
      <c r="D1333" s="1"/>
    </row>
    <row r="1334" spans="1:6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>
      <c r="A1350">
        <v>1349</v>
      </c>
      <c r="B1350" t="s">
        <v>1354</v>
      </c>
      <c r="C1350">
        <v>155</v>
      </c>
      <c r="D1350" s="1">
        <v>29416</v>
      </c>
    </row>
    <row r="1351" spans="1:6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>
      <c r="A1404">
        <v>1403</v>
      </c>
      <c r="B1404" t="s">
        <v>1408</v>
      </c>
      <c r="D1404" s="1"/>
    </row>
    <row r="1405" spans="1:6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>
      <c r="A1407">
        <v>1406</v>
      </c>
      <c r="B1407" t="s">
        <v>1411</v>
      </c>
      <c r="C1407">
        <v>185</v>
      </c>
      <c r="D1407" s="1"/>
    </row>
    <row r="1408" spans="1:6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>
      <c r="A1424">
        <v>1423</v>
      </c>
      <c r="B1424" t="s">
        <v>1428</v>
      </c>
      <c r="C1424">
        <v>265</v>
      </c>
      <c r="D1424" s="1"/>
    </row>
    <row r="1425" spans="1:6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>
      <c r="A1447">
        <v>1446</v>
      </c>
      <c r="B1447" t="s">
        <v>1451</v>
      </c>
      <c r="D1447" s="1"/>
    </row>
    <row r="1448" spans="1:6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>
      <c r="A1474">
        <v>1473</v>
      </c>
      <c r="B1474" t="s">
        <v>1478</v>
      </c>
      <c r="C1474">
        <v>205</v>
      </c>
      <c r="D1474" s="1">
        <v>30124</v>
      </c>
    </row>
    <row r="1475" spans="1:6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>
      <c r="A1484">
        <v>1483</v>
      </c>
      <c r="B1484" t="s">
        <v>1488</v>
      </c>
      <c r="C1484">
        <v>155</v>
      </c>
      <c r="D1484" s="1"/>
    </row>
    <row r="1485" spans="1:6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>
      <c r="A1496">
        <v>1495</v>
      </c>
      <c r="B1496" t="s">
        <v>1500</v>
      </c>
      <c r="D1496" s="1"/>
    </row>
    <row r="1497" spans="1:6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>
      <c r="A1512">
        <v>1511</v>
      </c>
      <c r="B1512" t="s">
        <v>1516</v>
      </c>
      <c r="C1512">
        <v>155</v>
      </c>
      <c r="D1512" s="1"/>
    </row>
    <row r="1513" spans="1:6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>
      <c r="A1519">
        <v>1518</v>
      </c>
      <c r="B1519" t="s">
        <v>1523</v>
      </c>
      <c r="C1519">
        <v>205</v>
      </c>
      <c r="D1519" s="1"/>
    </row>
    <row r="1520" spans="1:6">
      <c r="A1520">
        <v>1519</v>
      </c>
      <c r="B1520" t="s">
        <v>1524</v>
      </c>
      <c r="D1520" s="1"/>
    </row>
    <row r="1521" spans="1:6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>
      <c r="A1527">
        <v>1526</v>
      </c>
      <c r="B1527" t="s">
        <v>1531</v>
      </c>
      <c r="C1527">
        <v>167</v>
      </c>
      <c r="D1527" s="1"/>
    </row>
    <row r="1528" spans="1:6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>
      <c r="A1547">
        <v>1546</v>
      </c>
      <c r="B1547" t="s">
        <v>1551</v>
      </c>
      <c r="C1547">
        <v>205</v>
      </c>
      <c r="D1547" s="1">
        <v>30615</v>
      </c>
    </row>
    <row r="1548" spans="1:6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>
      <c r="A1549">
        <v>1548</v>
      </c>
      <c r="B1549" t="s">
        <v>1553</v>
      </c>
      <c r="C1549">
        <v>185</v>
      </c>
      <c r="D1549" s="1"/>
    </row>
    <row r="1550" spans="1:6">
      <c r="A1550">
        <v>1549</v>
      </c>
      <c r="B1550" t="s">
        <v>1554</v>
      </c>
      <c r="C1550">
        <v>145</v>
      </c>
      <c r="D1550" s="1"/>
    </row>
    <row r="1551" spans="1:6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>
      <c r="A1562">
        <v>1561</v>
      </c>
      <c r="B1562" t="s">
        <v>1566</v>
      </c>
      <c r="C1562">
        <v>205</v>
      </c>
      <c r="D1562" s="1"/>
    </row>
    <row r="1563" spans="1:6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>
      <c r="A1571">
        <v>1570</v>
      </c>
      <c r="B1571" t="s">
        <v>1575</v>
      </c>
      <c r="C1571">
        <v>155</v>
      </c>
      <c r="D1571" s="1"/>
    </row>
    <row r="1572" spans="1:6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>
      <c r="A1600">
        <v>1599</v>
      </c>
      <c r="B1600" t="s">
        <v>1604</v>
      </c>
      <c r="C1600">
        <v>155</v>
      </c>
      <c r="D1600" s="1"/>
    </row>
    <row r="1601" spans="1:6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>
      <c r="A1613">
        <v>1612</v>
      </c>
      <c r="B1613" t="s">
        <v>1617</v>
      </c>
      <c r="D1613" s="1"/>
    </row>
    <row r="1614" spans="1:6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>
      <c r="A1628">
        <v>1627</v>
      </c>
      <c r="B1628" t="s">
        <v>1632</v>
      </c>
      <c r="D1628" s="1"/>
    </row>
    <row r="1629" spans="1:6">
      <c r="A1629">
        <v>1628</v>
      </c>
      <c r="B1629" t="s">
        <v>1633</v>
      </c>
      <c r="C1629">
        <v>185</v>
      </c>
      <c r="D1629" s="1"/>
    </row>
    <row r="1630" spans="1:6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>
      <c r="A1666">
        <v>1665</v>
      </c>
      <c r="B1666" t="s">
        <v>1670</v>
      </c>
      <c r="C1666">
        <v>185</v>
      </c>
      <c r="D1666" s="1"/>
    </row>
    <row r="1667" spans="1:6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>
      <c r="A1687">
        <v>1686</v>
      </c>
      <c r="B1687" t="s">
        <v>1691</v>
      </c>
      <c r="C1687">
        <v>170</v>
      </c>
      <c r="D1687" s="1"/>
    </row>
    <row r="1688" spans="1:6">
      <c r="A1688">
        <v>1687</v>
      </c>
      <c r="B1688" t="s">
        <v>1692</v>
      </c>
      <c r="C1688">
        <v>135</v>
      </c>
      <c r="D1688" s="1"/>
    </row>
    <row r="1689" spans="1:6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>
      <c r="A1693">
        <v>1692</v>
      </c>
      <c r="B1693" t="s">
        <v>1697</v>
      </c>
      <c r="C1693">
        <v>155</v>
      </c>
      <c r="D1693" s="1"/>
    </row>
    <row r="1694" spans="1:6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>
      <c r="A1701">
        <v>1700</v>
      </c>
      <c r="B1701" t="s">
        <v>1705</v>
      </c>
      <c r="C1701">
        <v>135</v>
      </c>
      <c r="D1701" s="1"/>
    </row>
    <row r="1702" spans="1:6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>
      <c r="A1704">
        <v>1703</v>
      </c>
      <c r="B1704" t="s">
        <v>1708</v>
      </c>
      <c r="C1704">
        <v>170</v>
      </c>
      <c r="D1704" s="1">
        <v>30236</v>
      </c>
    </row>
    <row r="1705" spans="1:6">
      <c r="A1705">
        <v>1704</v>
      </c>
      <c r="B1705" t="s">
        <v>1709</v>
      </c>
      <c r="C1705">
        <v>135</v>
      </c>
      <c r="D1705" s="1"/>
    </row>
    <row r="1706" spans="1:6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>
      <c r="A1715">
        <v>1714</v>
      </c>
      <c r="B1715" t="s">
        <v>1719</v>
      </c>
      <c r="C1715">
        <v>170</v>
      </c>
      <c r="D1715" s="1"/>
    </row>
    <row r="1716" spans="1:6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>
      <c r="A1724">
        <v>1723</v>
      </c>
      <c r="B1724" t="s">
        <v>1728</v>
      </c>
      <c r="C1724">
        <v>170</v>
      </c>
      <c r="D1724" s="1"/>
    </row>
    <row r="1725" spans="1:6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>
      <c r="A1734">
        <v>1733</v>
      </c>
      <c r="B1734" t="s">
        <v>1738</v>
      </c>
      <c r="C1734">
        <v>155</v>
      </c>
      <c r="D1734" s="1">
        <v>31650</v>
      </c>
    </row>
    <row r="1735" spans="1:6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>
      <c r="A1740">
        <v>1739</v>
      </c>
      <c r="B1740" t="s">
        <v>1744</v>
      </c>
      <c r="C1740">
        <v>205</v>
      </c>
      <c r="D1740" s="1">
        <v>29464</v>
      </c>
    </row>
    <row r="1741" spans="1:6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>
      <c r="A1748">
        <v>1747</v>
      </c>
      <c r="B1748" t="s">
        <v>1752</v>
      </c>
      <c r="C1748">
        <v>170</v>
      </c>
      <c r="D1748" s="1">
        <v>29585</v>
      </c>
    </row>
    <row r="1749" spans="1:6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>
      <c r="A1778">
        <v>1777</v>
      </c>
      <c r="B1778" t="s">
        <v>1782</v>
      </c>
      <c r="D1778" s="1"/>
    </row>
    <row r="1779" spans="1:6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>
      <c r="A1782">
        <v>1781</v>
      </c>
      <c r="B1782" t="s">
        <v>1786</v>
      </c>
      <c r="D1782" s="1"/>
    </row>
    <row r="1783" spans="1:6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>
      <c r="A1803">
        <v>1802</v>
      </c>
      <c r="B1803" t="s">
        <v>1807</v>
      </c>
      <c r="D1803" s="1"/>
    </row>
    <row r="1804" spans="1:6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>
      <c r="A1805">
        <v>1804</v>
      </c>
      <c r="B1805" t="s">
        <v>1809</v>
      </c>
      <c r="C1805">
        <v>170</v>
      </c>
      <c r="D1805" s="1">
        <v>29895</v>
      </c>
    </row>
    <row r="1806" spans="1:6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>
      <c r="A1813">
        <v>1812</v>
      </c>
      <c r="B1813" t="s">
        <v>1817</v>
      </c>
      <c r="D1813" s="1"/>
    </row>
    <row r="1814" spans="1:6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>
      <c r="A1820">
        <v>1819</v>
      </c>
      <c r="B1820" t="s">
        <v>1824</v>
      </c>
      <c r="D1820" s="1"/>
    </row>
    <row r="1821" spans="1:6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>
      <c r="A1832">
        <v>1831</v>
      </c>
      <c r="B1832" t="s">
        <v>1836</v>
      </c>
      <c r="D1832" s="1"/>
    </row>
    <row r="1833" spans="1:6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>
      <c r="A1853">
        <v>1852</v>
      </c>
      <c r="B1853" t="s">
        <v>1857</v>
      </c>
      <c r="C1853">
        <v>145</v>
      </c>
      <c r="D1853" s="1">
        <v>28539</v>
      </c>
    </row>
    <row r="1854" spans="1:6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>
      <c r="A1868">
        <v>1867</v>
      </c>
      <c r="B1868" t="s">
        <v>1872</v>
      </c>
      <c r="C1868">
        <v>155</v>
      </c>
      <c r="D1868" s="1"/>
    </row>
    <row r="1869" spans="1:6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>
      <c r="A1872">
        <v>1871</v>
      </c>
      <c r="B1872" t="s">
        <v>1876</v>
      </c>
      <c r="C1872">
        <v>155</v>
      </c>
      <c r="D1872" s="1"/>
    </row>
    <row r="1873" spans="1:6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>
      <c r="A1896">
        <v>1895</v>
      </c>
      <c r="B1896" t="s">
        <v>1900</v>
      </c>
      <c r="C1896">
        <v>170</v>
      </c>
      <c r="D1896" s="1"/>
    </row>
    <row r="1897" spans="1:6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>
      <c r="A1907">
        <v>1906</v>
      </c>
      <c r="B1907" t="s">
        <v>1911</v>
      </c>
      <c r="C1907">
        <v>145</v>
      </c>
      <c r="D1907" s="1">
        <v>26144</v>
      </c>
    </row>
    <row r="1908" spans="1:6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>
      <c r="A1910">
        <v>1909</v>
      </c>
      <c r="B1910" t="s">
        <v>1914</v>
      </c>
      <c r="D1910" s="1"/>
    </row>
    <row r="1911" spans="1:6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>
      <c r="A1912">
        <v>1911</v>
      </c>
      <c r="B1912" t="s">
        <v>1916</v>
      </c>
      <c r="C1912">
        <v>170</v>
      </c>
      <c r="D1912" s="1"/>
    </row>
    <row r="1913" spans="1:6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>
      <c r="A1921">
        <v>1920</v>
      </c>
      <c r="B1921" t="s">
        <v>1925</v>
      </c>
      <c r="D1921" s="1"/>
    </row>
    <row r="1922" spans="1:6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>
      <c r="A1923">
        <v>1922</v>
      </c>
      <c r="B1923" t="s">
        <v>1927</v>
      </c>
      <c r="C1923">
        <v>145</v>
      </c>
      <c r="D1923" s="1"/>
    </row>
    <row r="1924" spans="1:6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>
      <c r="A1941">
        <v>1940</v>
      </c>
      <c r="B1941" t="s">
        <v>1945</v>
      </c>
      <c r="C1941">
        <v>155</v>
      </c>
      <c r="D1941" s="1"/>
    </row>
    <row r="1942" spans="1:6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>
      <c r="A1963">
        <v>1962</v>
      </c>
      <c r="B1963" t="s">
        <v>1967</v>
      </c>
      <c r="D1963" s="1"/>
    </row>
    <row r="1964" spans="1:6">
      <c r="A1964">
        <v>1963</v>
      </c>
      <c r="B1964" t="s">
        <v>1968</v>
      </c>
      <c r="D1964" s="1"/>
    </row>
    <row r="1965" spans="1:6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>
      <c r="A1971">
        <v>1970</v>
      </c>
      <c r="B1971" t="s">
        <v>1975</v>
      </c>
      <c r="D1971" s="1"/>
    </row>
    <row r="1972" spans="1:6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>
      <c r="A1994">
        <v>1993</v>
      </c>
      <c r="B1994" t="s">
        <v>1998</v>
      </c>
      <c r="C1994">
        <v>155</v>
      </c>
      <c r="D1994" s="1"/>
    </row>
    <row r="1995" spans="1:6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>
      <c r="A2004">
        <v>2003</v>
      </c>
      <c r="B2004" t="s">
        <v>2008</v>
      </c>
      <c r="C2004">
        <v>185</v>
      </c>
      <c r="D2004" s="1"/>
    </row>
    <row r="2005" spans="1:6">
      <c r="A2005">
        <v>2004</v>
      </c>
      <c r="B2005" t="s">
        <v>2009</v>
      </c>
      <c r="D2005" s="1"/>
    </row>
    <row r="2006" spans="1:6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>
      <c r="A2021">
        <v>2020</v>
      </c>
      <c r="B2021" t="s">
        <v>2025</v>
      </c>
      <c r="D2021" s="1"/>
    </row>
    <row r="2022" spans="1:6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>
      <c r="A2032">
        <v>2031</v>
      </c>
      <c r="B2032" t="s">
        <v>2036</v>
      </c>
      <c r="D2032" s="1"/>
    </row>
    <row r="2033" spans="1:6">
      <c r="A2033">
        <v>2032</v>
      </c>
      <c r="B2033" t="s">
        <v>2037</v>
      </c>
      <c r="C2033">
        <v>185</v>
      </c>
      <c r="D2033" s="1"/>
    </row>
    <row r="2034" spans="1:6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>
      <c r="A2043">
        <v>2042</v>
      </c>
      <c r="B2043" t="s">
        <v>2047</v>
      </c>
      <c r="D2043" s="1"/>
    </row>
    <row r="2044" spans="1:6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>
      <c r="A2056">
        <v>2055</v>
      </c>
      <c r="B2056" t="s">
        <v>2060</v>
      </c>
      <c r="D2056" s="1"/>
    </row>
    <row r="2057" spans="1:6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>
      <c r="A2073">
        <v>2072</v>
      </c>
      <c r="B2073" t="s">
        <v>2077</v>
      </c>
      <c r="C2073">
        <v>205</v>
      </c>
      <c r="D2073" s="1"/>
    </row>
    <row r="2074" spans="1:6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>
      <c r="A2084">
        <v>2083</v>
      </c>
      <c r="B2084" t="s">
        <v>2088</v>
      </c>
      <c r="C2084">
        <v>155</v>
      </c>
      <c r="D2084" s="1"/>
    </row>
    <row r="2085" spans="1:6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>
      <c r="A2125">
        <v>2124</v>
      </c>
      <c r="B2125" t="s">
        <v>2129</v>
      </c>
      <c r="D2125" s="1"/>
    </row>
    <row r="2126" spans="1:6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>
      <c r="A2128">
        <v>2127</v>
      </c>
      <c r="B2128" t="s">
        <v>2132</v>
      </c>
      <c r="C2128">
        <v>155</v>
      </c>
      <c r="D2128" s="1"/>
    </row>
    <row r="2129" spans="1:6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>
      <c r="A2136">
        <v>2135</v>
      </c>
      <c r="B2136" t="s">
        <v>2140</v>
      </c>
      <c r="D2136" s="1"/>
    </row>
    <row r="2137" spans="1:6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>
      <c r="A2155">
        <v>2154</v>
      </c>
      <c r="B2155" t="s">
        <v>2159</v>
      </c>
      <c r="C2155">
        <v>135</v>
      </c>
      <c r="D2155" s="1"/>
    </row>
    <row r="2156" spans="1:6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>
      <c r="A2167">
        <v>2166</v>
      </c>
      <c r="B2167" t="s">
        <v>2171</v>
      </c>
      <c r="C2167">
        <v>185</v>
      </c>
      <c r="D2167" s="1"/>
    </row>
    <row r="2168" spans="1:6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>
      <c r="A2219">
        <v>2218</v>
      </c>
      <c r="B2219" t="s">
        <v>2223</v>
      </c>
      <c r="C2219">
        <v>135</v>
      </c>
      <c r="D2219" s="1"/>
    </row>
    <row r="2220" spans="1:6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>
      <c r="A2251">
        <v>2250</v>
      </c>
      <c r="B2251" t="s">
        <v>2255</v>
      </c>
      <c r="C2251">
        <v>115</v>
      </c>
      <c r="D2251" s="1">
        <v>35273</v>
      </c>
    </row>
    <row r="2252" spans="1:6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>
      <c r="A2254">
        <v>2253</v>
      </c>
      <c r="B2254" t="s">
        <v>2258</v>
      </c>
      <c r="C2254">
        <v>185</v>
      </c>
      <c r="D2254" s="1">
        <v>32679</v>
      </c>
    </row>
    <row r="2255" spans="1:6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>
      <c r="A2316">
        <v>2315</v>
      </c>
      <c r="B2316" t="s">
        <v>2320</v>
      </c>
      <c r="D2316" s="1"/>
    </row>
    <row r="2317" spans="1:6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>
      <c r="A2326">
        <v>2325</v>
      </c>
      <c r="B2326" t="s">
        <v>2330</v>
      </c>
      <c r="C2326">
        <v>205</v>
      </c>
      <c r="D2326" s="1"/>
    </row>
    <row r="2327" spans="1:6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>
      <c r="A2341">
        <v>2340</v>
      </c>
      <c r="B2341" t="s">
        <v>2345</v>
      </c>
      <c r="C2341">
        <v>135</v>
      </c>
      <c r="D2341" s="1">
        <v>34326</v>
      </c>
    </row>
    <row r="2342" spans="1:6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>
      <c r="A2373">
        <v>2372</v>
      </c>
      <c r="B2373" t="s">
        <v>2377</v>
      </c>
      <c r="D2373" s="1"/>
    </row>
    <row r="2374" spans="1:6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>
      <c r="A2399">
        <v>2398</v>
      </c>
      <c r="B2399" t="s">
        <v>2403</v>
      </c>
      <c r="C2399">
        <v>185</v>
      </c>
      <c r="D2399" s="1"/>
    </row>
    <row r="2400" spans="1:6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>
      <c r="A2436">
        <v>2435</v>
      </c>
      <c r="B2436" t="s">
        <v>2440</v>
      </c>
      <c r="C2436">
        <v>180</v>
      </c>
      <c r="D2436" s="1"/>
    </row>
    <row r="2437" spans="1:6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>
      <c r="A2475">
        <v>2474</v>
      </c>
      <c r="B2475" t="s">
        <v>2479</v>
      </c>
      <c r="D2475" s="1"/>
    </row>
    <row r="2476" spans="1:6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>
      <c r="A2484">
        <v>2483</v>
      </c>
      <c r="B2484" t="s">
        <v>2488</v>
      </c>
      <c r="C2484">
        <v>145</v>
      </c>
      <c r="D2484" s="1">
        <v>30658</v>
      </c>
    </row>
    <row r="2485" spans="1:6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>
      <c r="A2491">
        <v>2490</v>
      </c>
      <c r="B2491" t="s">
        <v>2495</v>
      </c>
      <c r="D2491" s="1"/>
      <c r="E2491">
        <v>5</v>
      </c>
      <c r="F2491">
        <v>4</v>
      </c>
    </row>
    <row r="2492" spans="1:6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>
      <c r="A2497">
        <v>2496</v>
      </c>
      <c r="B2497" t="s">
        <v>2501</v>
      </c>
      <c r="C2497">
        <v>185</v>
      </c>
      <c r="D2497" s="1">
        <v>31965</v>
      </c>
    </row>
    <row r="2498" spans="1:6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>
      <c r="A2505">
        <v>2504</v>
      </c>
      <c r="B2505" t="s">
        <v>2509</v>
      </c>
      <c r="D2505" s="1"/>
    </row>
    <row r="2506" spans="1:6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>
      <c r="A2515">
        <v>2514</v>
      </c>
      <c r="B2515" t="s">
        <v>2519</v>
      </c>
      <c r="C2515">
        <v>155</v>
      </c>
      <c r="D2515" s="1"/>
    </row>
    <row r="2516" spans="1:6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>
      <c r="A2523">
        <v>2522</v>
      </c>
      <c r="B2523" t="s">
        <v>2527</v>
      </c>
      <c r="C2523">
        <v>205</v>
      </c>
      <c r="D2523" s="1"/>
    </row>
    <row r="2524" spans="1:6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>
      <c r="A2526">
        <v>2525</v>
      </c>
      <c r="B2526" t="s">
        <v>2530</v>
      </c>
      <c r="C2526">
        <v>185</v>
      </c>
      <c r="D2526" s="1">
        <v>30484</v>
      </c>
    </row>
    <row r="2527" spans="1:6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>
      <c r="A2555">
        <v>2554</v>
      </c>
      <c r="B2555" t="s">
        <v>2559</v>
      </c>
      <c r="C2555">
        <v>125</v>
      </c>
      <c r="D2555" s="1"/>
    </row>
    <row r="2556" spans="1:6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>
      <c r="A2561">
        <v>2560</v>
      </c>
      <c r="B2561" t="s">
        <v>2565</v>
      </c>
      <c r="C2561">
        <v>170</v>
      </c>
      <c r="D2561" s="1">
        <v>32104</v>
      </c>
    </row>
    <row r="2562" spans="1:6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>
      <c r="A2619">
        <v>2618</v>
      </c>
      <c r="B2619" t="s">
        <v>2623</v>
      </c>
      <c r="C2619">
        <v>135</v>
      </c>
      <c r="D2619" s="1">
        <v>33038</v>
      </c>
    </row>
    <row r="2620" spans="1:6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>
      <c r="A2633">
        <v>2632</v>
      </c>
      <c r="B2633" t="s">
        <v>2637</v>
      </c>
      <c r="C2633">
        <v>170</v>
      </c>
      <c r="D2633" s="1">
        <v>31033</v>
      </c>
    </row>
    <row r="2634" spans="1:6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>
      <c r="A2635">
        <v>2634</v>
      </c>
      <c r="B2635" t="s">
        <v>2639</v>
      </c>
      <c r="C2635">
        <v>165</v>
      </c>
      <c r="D2635" s="1"/>
    </row>
    <row r="2636" spans="1:6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>
      <c r="A2642">
        <v>2641</v>
      </c>
      <c r="B2642" t="s">
        <v>2646</v>
      </c>
      <c r="C2642">
        <v>205</v>
      </c>
      <c r="D2642" s="1"/>
    </row>
    <row r="2643" spans="1:6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>
      <c r="A2671">
        <v>2670</v>
      </c>
      <c r="B2671" t="s">
        <v>2675</v>
      </c>
      <c r="C2671">
        <v>155</v>
      </c>
      <c r="D2671" s="1">
        <v>31847</v>
      </c>
    </row>
    <row r="2672" spans="1:6">
      <c r="A2672">
        <v>2671</v>
      </c>
      <c r="B2672" t="s">
        <v>2676</v>
      </c>
      <c r="C2672">
        <v>205</v>
      </c>
      <c r="D2672" s="1">
        <v>30093</v>
      </c>
    </row>
    <row r="2673" spans="1:6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>
      <c r="A2688">
        <v>2687</v>
      </c>
      <c r="B2688" t="s">
        <v>2692</v>
      </c>
      <c r="C2688">
        <v>150</v>
      </c>
      <c r="D2688" s="1"/>
    </row>
    <row r="2689" spans="1:6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>
      <c r="A2694">
        <v>2693</v>
      </c>
      <c r="B2694" t="s">
        <v>2698</v>
      </c>
      <c r="C2694">
        <v>155</v>
      </c>
      <c r="D2694" s="1"/>
    </row>
    <row r="2695" spans="1:6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>
      <c r="A2754">
        <v>2753</v>
      </c>
      <c r="B2754" t="s">
        <v>2758</v>
      </c>
      <c r="C2754">
        <v>135</v>
      </c>
      <c r="D2754" s="1">
        <v>36592</v>
      </c>
    </row>
    <row r="2755" spans="1:6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>
      <c r="A2765">
        <v>2764</v>
      </c>
      <c r="B2765" t="s">
        <v>2769</v>
      </c>
      <c r="C2765">
        <v>243</v>
      </c>
      <c r="D2765" s="1"/>
    </row>
    <row r="2766" spans="1:6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>
      <c r="A2776">
        <v>2775</v>
      </c>
      <c r="B2776" t="s">
        <v>2780</v>
      </c>
      <c r="C2776">
        <v>185</v>
      </c>
      <c r="D2776" s="1"/>
    </row>
    <row r="2777" spans="1:6">
      <c r="A2777">
        <v>2776</v>
      </c>
      <c r="B2777" t="s">
        <v>2781</v>
      </c>
      <c r="C2777">
        <v>135</v>
      </c>
      <c r="D2777" s="1"/>
    </row>
    <row r="2778" spans="1:6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>
      <c r="A2788">
        <v>2787</v>
      </c>
      <c r="B2788" t="s">
        <v>2792</v>
      </c>
      <c r="C2788">
        <v>185</v>
      </c>
      <c r="D2788" s="1"/>
    </row>
    <row r="2789" spans="1:6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>
      <c r="A2791">
        <v>2790</v>
      </c>
      <c r="B2791" t="s">
        <v>2795</v>
      </c>
      <c r="C2791">
        <v>135</v>
      </c>
      <c r="D2791" s="1"/>
    </row>
    <row r="2792" spans="1:6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>
      <c r="A2840">
        <v>2839</v>
      </c>
      <c r="B2840" t="s">
        <v>2844</v>
      </c>
      <c r="C2840">
        <v>135</v>
      </c>
      <c r="D2840" s="1"/>
    </row>
    <row r="2841" spans="1:6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>
      <c r="A2843">
        <v>2842</v>
      </c>
      <c r="B2843" t="s">
        <v>2847</v>
      </c>
      <c r="C2843">
        <v>130</v>
      </c>
      <c r="D2843" s="1"/>
    </row>
    <row r="2844" spans="1:6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>
      <c r="A2855">
        <v>2854</v>
      </c>
      <c r="B2855" t="s">
        <v>2859</v>
      </c>
      <c r="C2855">
        <v>155</v>
      </c>
      <c r="D2855" s="1">
        <v>29238</v>
      </c>
    </row>
    <row r="2856" spans="1:6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>
      <c r="A2857">
        <v>2856</v>
      </c>
      <c r="B2857" t="s">
        <v>2861</v>
      </c>
      <c r="D2857" s="1"/>
    </row>
    <row r="2858" spans="1:6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>
      <c r="A2860">
        <v>2859</v>
      </c>
      <c r="B2860" t="s">
        <v>2864</v>
      </c>
      <c r="D2860" s="1"/>
    </row>
    <row r="2861" spans="1:6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>
      <c r="A2903">
        <v>2902</v>
      </c>
      <c r="B2903" t="s">
        <v>2907</v>
      </c>
      <c r="C2903">
        <v>185</v>
      </c>
      <c r="D2903" s="1"/>
    </row>
    <row r="2904" spans="1:6">
      <c r="A2904">
        <v>2903</v>
      </c>
      <c r="B2904" t="s">
        <v>2908</v>
      </c>
      <c r="C2904">
        <v>135</v>
      </c>
      <c r="D2904" s="1"/>
    </row>
    <row r="2905" spans="1:6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>
      <c r="A2913">
        <v>2912</v>
      </c>
      <c r="B2913" t="s">
        <v>2917</v>
      </c>
      <c r="C2913">
        <v>205</v>
      </c>
      <c r="D2913" s="1"/>
    </row>
    <row r="2914" spans="1:6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>
      <c r="A2935">
        <v>2934</v>
      </c>
      <c r="B2935" t="s">
        <v>2939</v>
      </c>
      <c r="C2935">
        <v>170</v>
      </c>
      <c r="D2935" s="1"/>
    </row>
    <row r="2936" spans="1:6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>
      <c r="A2951">
        <v>2950</v>
      </c>
      <c r="B2951" t="s">
        <v>2955</v>
      </c>
      <c r="C2951">
        <v>205</v>
      </c>
      <c r="D2951" s="1"/>
    </row>
    <row r="2952" spans="1:6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>
      <c r="A2962">
        <v>2961</v>
      </c>
      <c r="B2962" t="s">
        <v>2966</v>
      </c>
      <c r="D2962" s="1"/>
      <c r="E2962">
        <v>6</v>
      </c>
      <c r="F2962">
        <v>8</v>
      </c>
    </row>
    <row r="2963" spans="1:6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>
      <c r="A2981">
        <v>2980</v>
      </c>
      <c r="B2981" t="s">
        <v>2985</v>
      </c>
      <c r="C2981">
        <v>205</v>
      </c>
      <c r="D2981" s="1"/>
    </row>
    <row r="2982" spans="1:6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>
      <c r="A3008">
        <v>3007</v>
      </c>
      <c r="B3008" t="s">
        <v>3012</v>
      </c>
      <c r="C3008">
        <v>170</v>
      </c>
      <c r="D3008" s="1"/>
    </row>
    <row r="3009" spans="1:6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>
      <c r="A3028">
        <v>3027</v>
      </c>
      <c r="B3028" t="s">
        <v>3032</v>
      </c>
      <c r="D3028" s="1"/>
    </row>
    <row r="3029" spans="1:6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>
      <c r="A3030">
        <v>3029</v>
      </c>
      <c r="B3030" t="s">
        <v>3034</v>
      </c>
      <c r="D3030" s="1"/>
    </row>
    <row r="3031" spans="1:6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>
      <c r="A3032">
        <v>3031</v>
      </c>
      <c r="B3032" t="s">
        <v>3036</v>
      </c>
      <c r="C3032">
        <v>155</v>
      </c>
      <c r="D3032" s="1"/>
    </row>
    <row r="3033" spans="1:6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>
      <c r="A3042">
        <v>3041</v>
      </c>
      <c r="B3042" t="s">
        <v>3046</v>
      </c>
      <c r="C3042">
        <v>145</v>
      </c>
      <c r="D3042" s="1"/>
    </row>
    <row r="3043" spans="1:6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>
      <c r="A3055">
        <v>3054</v>
      </c>
      <c r="B3055" t="s">
        <v>3059</v>
      </c>
      <c r="C3055">
        <v>185</v>
      </c>
      <c r="D3055" s="1"/>
    </row>
    <row r="3056" spans="1:6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>
      <c r="A3089">
        <v>3088</v>
      </c>
      <c r="B3089" t="s">
        <v>3093</v>
      </c>
      <c r="C3089">
        <v>135</v>
      </c>
      <c r="D3089" s="1"/>
    </row>
    <row r="3090" spans="1:6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>
      <c r="A3107">
        <v>3106</v>
      </c>
      <c r="B3107" t="s">
        <v>3111</v>
      </c>
      <c r="C3107">
        <v>155</v>
      </c>
      <c r="D3107" s="1"/>
    </row>
    <row r="3108" spans="1:6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>
      <c r="A3111">
        <v>3110</v>
      </c>
      <c r="B3111" t="s">
        <v>3115</v>
      </c>
      <c r="C3111">
        <v>170</v>
      </c>
      <c r="D3111" s="1"/>
    </row>
    <row r="3112" spans="1:6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>
      <c r="A3116">
        <v>3115</v>
      </c>
      <c r="B3116" t="s">
        <v>3120</v>
      </c>
      <c r="C3116">
        <v>155</v>
      </c>
      <c r="D3116" s="1">
        <v>30489</v>
      </c>
    </row>
    <row r="3117" spans="1:6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>
      <c r="A3145">
        <v>3144</v>
      </c>
      <c r="B3145" t="s">
        <v>3149</v>
      </c>
      <c r="D3145" s="1"/>
    </row>
    <row r="3146" spans="1:6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>
      <c r="A3183">
        <v>3182</v>
      </c>
      <c r="B3183" t="s">
        <v>3187</v>
      </c>
      <c r="C3183">
        <v>115</v>
      </c>
      <c r="D3183" s="1"/>
    </row>
    <row r="3184" spans="1:6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>
      <c r="A3198">
        <v>3197</v>
      </c>
      <c r="B3198" t="s">
        <v>3202</v>
      </c>
      <c r="D3198" s="1"/>
    </row>
    <row r="3199" spans="1:6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>
      <c r="A3206">
        <v>3205</v>
      </c>
      <c r="B3206" t="s">
        <v>3210</v>
      </c>
      <c r="C3206">
        <v>135</v>
      </c>
      <c r="D3206" s="1"/>
    </row>
    <row r="3207" spans="1:6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>
      <c r="A3219">
        <v>3218</v>
      </c>
      <c r="B3219" t="s">
        <v>3223</v>
      </c>
      <c r="D3219" s="1"/>
      <c r="E3219">
        <v>5</v>
      </c>
      <c r="F3219">
        <v>10</v>
      </c>
    </row>
    <row r="3220" spans="1:6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>
      <c r="A3226">
        <v>3225</v>
      </c>
      <c r="B3226" t="s">
        <v>3230</v>
      </c>
      <c r="C3226">
        <v>170</v>
      </c>
      <c r="D3226" s="1"/>
    </row>
    <row r="3227" spans="1:6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>
      <c r="A3237">
        <v>3236</v>
      </c>
      <c r="B3237" t="s">
        <v>3241</v>
      </c>
      <c r="C3237">
        <v>185</v>
      </c>
      <c r="D3237" s="1"/>
    </row>
    <row r="3238" spans="1:6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>
      <c r="A3254">
        <v>3253</v>
      </c>
      <c r="B3254" t="s">
        <v>3258</v>
      </c>
      <c r="C3254">
        <v>155</v>
      </c>
      <c r="D3254" s="1"/>
    </row>
    <row r="3255" spans="1:6">
      <c r="A3255">
        <v>3254</v>
      </c>
      <c r="B3255" t="s">
        <v>3259</v>
      </c>
      <c r="C3255">
        <v>145</v>
      </c>
      <c r="D3255" s="1"/>
    </row>
    <row r="3256" spans="1:6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>
      <c r="A3266">
        <v>3265</v>
      </c>
      <c r="B3266" t="s">
        <v>3270</v>
      </c>
      <c r="D3266" s="1"/>
    </row>
    <row r="3267" spans="1:6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>
      <c r="A3270">
        <v>3269</v>
      </c>
      <c r="B3270" t="s">
        <v>3274</v>
      </c>
      <c r="C3270">
        <v>125</v>
      </c>
      <c r="D3270" s="1"/>
    </row>
    <row r="3271" spans="1:6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>
      <c r="A3279">
        <v>3278</v>
      </c>
      <c r="B3279" t="s">
        <v>3283</v>
      </c>
      <c r="C3279">
        <v>170</v>
      </c>
      <c r="D3279" s="1"/>
    </row>
    <row r="3280" spans="1:6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>
      <c r="A3281">
        <v>3280</v>
      </c>
      <c r="B3281" t="s">
        <v>3285</v>
      </c>
      <c r="C3281">
        <v>155</v>
      </c>
      <c r="D3281" s="1">
        <v>30417</v>
      </c>
    </row>
    <row r="3282" spans="1:6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>
      <c r="A3318">
        <v>3317</v>
      </c>
      <c r="B3318" t="s">
        <v>3322</v>
      </c>
      <c r="C3318">
        <v>160</v>
      </c>
      <c r="D3318" s="1"/>
    </row>
    <row r="3319" spans="1:6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>
      <c r="A3333">
        <v>3332</v>
      </c>
      <c r="B3333" t="s">
        <v>3337</v>
      </c>
      <c r="C3333">
        <v>135</v>
      </c>
      <c r="D3333" s="1"/>
    </row>
    <row r="3334" spans="1:6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>
      <c r="A3374">
        <v>3373</v>
      </c>
      <c r="B3374" t="s">
        <v>3378</v>
      </c>
      <c r="C3374">
        <v>205</v>
      </c>
      <c r="D3374" s="1"/>
    </row>
    <row r="3375" spans="1:6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>
      <c r="A3400">
        <v>3399</v>
      </c>
      <c r="B3400" t="s">
        <v>3404</v>
      </c>
      <c r="C3400">
        <v>220</v>
      </c>
      <c r="D3400" s="1"/>
    </row>
    <row r="3401" spans="1:6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>
      <c r="A3415">
        <v>3414</v>
      </c>
      <c r="B3415" t="s">
        <v>3419</v>
      </c>
      <c r="D3415" s="1"/>
      <c r="E3415">
        <v>5</v>
      </c>
      <c r="F3415">
        <v>9</v>
      </c>
    </row>
    <row r="3416" spans="1:6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>
      <c r="A3423">
        <v>3422</v>
      </c>
      <c r="B3423" t="s">
        <v>3427</v>
      </c>
      <c r="C3423">
        <v>205</v>
      </c>
      <c r="D3423" s="1"/>
    </row>
    <row r="3424" spans="1:6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>
      <c r="A3439">
        <v>3438</v>
      </c>
      <c r="B3439" t="s">
        <v>3443</v>
      </c>
      <c r="C3439">
        <v>155</v>
      </c>
      <c r="D3439" s="1"/>
    </row>
    <row r="3440" spans="1:6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>
      <c r="A3441">
        <v>3440</v>
      </c>
      <c r="B3441" t="s">
        <v>3445</v>
      </c>
      <c r="C3441">
        <v>185</v>
      </c>
      <c r="D3441" s="1"/>
    </row>
    <row r="3442" spans="1:6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>
      <c r="A3443">
        <v>3442</v>
      </c>
      <c r="B3443" t="s">
        <v>3447</v>
      </c>
      <c r="C3443">
        <v>155</v>
      </c>
      <c r="D3443" s="1">
        <v>30947</v>
      </c>
    </row>
    <row r="3444" spans="1:6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>
      <c r="A3446">
        <v>3445</v>
      </c>
      <c r="B3446" t="s">
        <v>3450</v>
      </c>
      <c r="C3446">
        <v>185</v>
      </c>
      <c r="D3446" s="1"/>
    </row>
    <row r="3447" spans="1:6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>
      <c r="A3461">
        <v>3460</v>
      </c>
      <c r="B3461" t="s">
        <v>3465</v>
      </c>
      <c r="C3461">
        <v>170</v>
      </c>
      <c r="D3461" s="1"/>
    </row>
    <row r="3462" spans="1:6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>
      <c r="A3490">
        <v>3489</v>
      </c>
      <c r="B3490" t="s">
        <v>3494</v>
      </c>
      <c r="D3490" s="1"/>
    </row>
    <row r="3491" spans="1:6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>
      <c r="A3493">
        <v>3492</v>
      </c>
      <c r="B3493" t="s">
        <v>3497</v>
      </c>
      <c r="C3493">
        <v>155</v>
      </c>
      <c r="D3493" s="1">
        <v>32418</v>
      </c>
    </row>
    <row r="3494" spans="1:6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>
      <c r="A3505">
        <v>3504</v>
      </c>
      <c r="B3505" t="s">
        <v>3509</v>
      </c>
      <c r="D3505" s="1"/>
    </row>
    <row r="3506" spans="1:6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>
      <c r="A3513">
        <v>3512</v>
      </c>
      <c r="B3513" t="s">
        <v>3517</v>
      </c>
      <c r="C3513">
        <v>185</v>
      </c>
      <c r="D3513" s="1"/>
    </row>
    <row r="3514" spans="1:6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>
      <c r="A3516">
        <v>3515</v>
      </c>
      <c r="B3516" t="s">
        <v>3520</v>
      </c>
      <c r="C3516">
        <v>130</v>
      </c>
      <c r="D3516" s="1">
        <v>27771</v>
      </c>
    </row>
    <row r="3517" spans="1:6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>
      <c r="A3518">
        <v>3517</v>
      </c>
      <c r="B3518" t="s">
        <v>3522</v>
      </c>
      <c r="D3518" s="1"/>
    </row>
    <row r="3519" spans="1:6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>
      <c r="A3551">
        <v>3550</v>
      </c>
      <c r="B3551" t="s">
        <v>3555</v>
      </c>
      <c r="C3551">
        <v>135</v>
      </c>
      <c r="D3551" s="1"/>
    </row>
    <row r="3552" spans="1:6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>
      <c r="A3557">
        <v>3556</v>
      </c>
      <c r="B3557" t="s">
        <v>3561</v>
      </c>
      <c r="C3557">
        <v>205</v>
      </c>
      <c r="D3557" s="1">
        <v>29418</v>
      </c>
    </row>
    <row r="3558" spans="1:6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>
      <c r="A3568">
        <v>3567</v>
      </c>
      <c r="B3568" t="s">
        <v>3572</v>
      </c>
      <c r="C3568">
        <v>205</v>
      </c>
      <c r="D3568" s="1">
        <v>34044</v>
      </c>
    </row>
    <row r="3569" spans="1:6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>
      <c r="A3585">
        <v>3584</v>
      </c>
      <c r="B3585" t="s">
        <v>3589</v>
      </c>
      <c r="C3585">
        <v>205</v>
      </c>
      <c r="D3585" s="1"/>
    </row>
    <row r="3586" spans="1:6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>
      <c r="A3591">
        <v>3590</v>
      </c>
      <c r="B3591" t="s">
        <v>3595</v>
      </c>
      <c r="C3591">
        <v>170</v>
      </c>
      <c r="D3591" s="1">
        <v>29285</v>
      </c>
    </row>
    <row r="3592" spans="1:6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>
      <c r="A3594">
        <v>3593</v>
      </c>
      <c r="B3594" t="s">
        <v>3598</v>
      </c>
      <c r="C3594">
        <v>145</v>
      </c>
      <c r="D3594" s="1"/>
    </row>
    <row r="3595" spans="1:6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EF3-70F3-4F11-BBBD-6363EE4EA344}">
  <dimension ref="A1:I5719"/>
  <sheetViews>
    <sheetView workbookViewId="0">
      <selection activeCell="E2" sqref="E2"/>
    </sheetView>
  </sheetViews>
  <sheetFormatPr defaultRowHeight="15"/>
  <cols>
    <col min="1" max="1" width="13.7109375" bestFit="1" customWidth="1"/>
    <col min="2" max="3" width="15.42578125" customWidth="1"/>
    <col min="4" max="4" width="17.85546875" customWidth="1"/>
  </cols>
  <sheetData>
    <row r="1" spans="1:9">
      <c r="A1" t="s">
        <v>3875</v>
      </c>
      <c r="B1" t="s">
        <v>3876</v>
      </c>
      <c r="C1" t="s">
        <v>3907</v>
      </c>
      <c r="D1" t="s">
        <v>4185</v>
      </c>
      <c r="E1" t="s">
        <v>4188</v>
      </c>
      <c r="G1" t="s">
        <v>4184</v>
      </c>
      <c r="I1">
        <f>COUNTA(ufc_fights5[date])</f>
        <v>5718</v>
      </c>
    </row>
    <row r="2" spans="1:9">
      <c r="A2">
        <v>1174</v>
      </c>
      <c r="B2">
        <v>745</v>
      </c>
      <c r="C2" s="3">
        <v>34404</v>
      </c>
      <c r="D2" s="5" t="str">
        <f>ufc_fights5[[#This Row],[r_fighter_id]]&amp;"/"&amp;ufc_fights5[[#This Row],[b_fighter_id]]&amp;ufc_fights5[[#This Row],[date]]</f>
        <v>1174/74534404</v>
      </c>
      <c r="E2">
        <f>COUNTIF(ufc_fights5[duplicitní texty],ufc_fights5[[#This Row],[duplicitní texty]])</f>
        <v>1</v>
      </c>
    </row>
    <row r="3" spans="1:9">
      <c r="A3">
        <v>1174</v>
      </c>
      <c r="B3">
        <v>2442</v>
      </c>
      <c r="C3" s="3">
        <v>34404</v>
      </c>
      <c r="D3" s="5" t="str">
        <f>ufc_fights5[[#This Row],[r_fighter_id]]&amp;"/"&amp;ufc_fights5[[#This Row],[b_fighter_id]]&amp;ufc_fights5[[#This Row],[date]]</f>
        <v>1174/244234404</v>
      </c>
      <c r="E3">
        <f>COUNTIF(ufc_fights5[duplicitní texty],ufc_fights5[[#This Row],[duplicitní texty]])</f>
        <v>1</v>
      </c>
    </row>
    <row r="4" spans="1:9">
      <c r="A4">
        <v>1174</v>
      </c>
      <c r="B4">
        <v>1434</v>
      </c>
      <c r="C4" s="3">
        <v>34404</v>
      </c>
      <c r="D4" s="5" t="str">
        <f>ufc_fights5[[#This Row],[r_fighter_id]]&amp;"/"&amp;ufc_fights5[[#This Row],[b_fighter_id]]&amp;ufc_fights5[[#This Row],[date]]</f>
        <v>1174/143434404</v>
      </c>
      <c r="E4">
        <f>COUNTIF(ufc_fights5[duplicitní texty],ufc_fights5[[#This Row],[duplicitní texty]])</f>
        <v>1</v>
      </c>
    </row>
    <row r="5" spans="1:9">
      <c r="A5">
        <v>2442</v>
      </c>
      <c r="B5">
        <v>3474</v>
      </c>
      <c r="C5" s="3">
        <v>34404</v>
      </c>
      <c r="D5" s="5" t="str">
        <f>ufc_fights5[[#This Row],[r_fighter_id]]&amp;"/"&amp;ufc_fights5[[#This Row],[b_fighter_id]]&amp;ufc_fights5[[#This Row],[date]]</f>
        <v>2442/347434404</v>
      </c>
      <c r="E5">
        <f>COUNTIF(ufc_fights5[duplicitní texty],ufc_fights5[[#This Row],[duplicitní texty]])</f>
        <v>1</v>
      </c>
    </row>
    <row r="6" spans="1:9">
      <c r="A6">
        <v>2442</v>
      </c>
      <c r="B6">
        <v>1797</v>
      </c>
      <c r="C6" s="3">
        <v>34404</v>
      </c>
      <c r="D6" s="5" t="str">
        <f>ufc_fights5[[#This Row],[r_fighter_id]]&amp;"/"&amp;ufc_fights5[[#This Row],[b_fighter_id]]&amp;ufc_fights5[[#This Row],[date]]</f>
        <v>2442/179734404</v>
      </c>
      <c r="E6">
        <f>COUNTIF(ufc_fights5[duplicitní texty],ufc_fights5[[#This Row],[duplicitní texty]])</f>
        <v>1</v>
      </c>
    </row>
    <row r="7" spans="1:9">
      <c r="A7">
        <v>3023</v>
      </c>
      <c r="B7">
        <v>2204</v>
      </c>
      <c r="C7" s="3">
        <v>34404</v>
      </c>
      <c r="D7" s="5" t="str">
        <f>ufc_fights5[[#This Row],[r_fighter_id]]&amp;"/"&amp;ufc_fights5[[#This Row],[b_fighter_id]]&amp;ufc_fights5[[#This Row],[date]]</f>
        <v>3023/220434404</v>
      </c>
      <c r="E7">
        <f>COUNTIF(ufc_fights5[duplicitní texty],ufc_fights5[[#This Row],[duplicitní texty]])</f>
        <v>1</v>
      </c>
    </row>
    <row r="8" spans="1:9">
      <c r="A8">
        <v>3023</v>
      </c>
      <c r="B8">
        <v>2660</v>
      </c>
      <c r="C8" s="3">
        <v>34404</v>
      </c>
      <c r="D8" s="5" t="str">
        <f>ufc_fights5[[#This Row],[r_fighter_id]]&amp;"/"&amp;ufc_fights5[[#This Row],[b_fighter_id]]&amp;ufc_fights5[[#This Row],[date]]</f>
        <v>3023/266034404</v>
      </c>
      <c r="E8">
        <f>COUNTIF(ufc_fights5[duplicitní texty],ufc_fights5[[#This Row],[duplicitní texty]])</f>
        <v>1</v>
      </c>
    </row>
    <row r="9" spans="1:9">
      <c r="A9">
        <v>3023</v>
      </c>
      <c r="B9">
        <v>3504</v>
      </c>
      <c r="C9" s="3">
        <v>34404</v>
      </c>
      <c r="D9" s="5" t="str">
        <f>ufc_fights5[[#This Row],[r_fighter_id]]&amp;"/"&amp;ufc_fights5[[#This Row],[b_fighter_id]]&amp;ufc_fights5[[#This Row],[date]]</f>
        <v>3023/350434404</v>
      </c>
      <c r="E9">
        <f>COUNTIF(ufc_fights5[duplicitní texty],ufc_fights5[[#This Row],[duplicitní texty]])</f>
        <v>1</v>
      </c>
    </row>
    <row r="10" spans="1:9">
      <c r="A10">
        <v>2660</v>
      </c>
      <c r="B10">
        <v>911</v>
      </c>
      <c r="C10" s="3">
        <v>34404</v>
      </c>
      <c r="D10" s="5" t="str">
        <f>ufc_fights5[[#This Row],[r_fighter_id]]&amp;"/"&amp;ufc_fights5[[#This Row],[b_fighter_id]]&amp;ufc_fights5[[#This Row],[date]]</f>
        <v>2660/91134404</v>
      </c>
      <c r="E10">
        <f>COUNTIF(ufc_fights5[duplicitní texty],ufc_fights5[[#This Row],[duplicitní texty]])</f>
        <v>1</v>
      </c>
    </row>
    <row r="11" spans="1:9">
      <c r="A11">
        <v>2660</v>
      </c>
      <c r="B11">
        <v>1811</v>
      </c>
      <c r="C11" s="3">
        <v>34404</v>
      </c>
      <c r="D11" s="5" t="str">
        <f>ufc_fights5[[#This Row],[r_fighter_id]]&amp;"/"&amp;ufc_fights5[[#This Row],[b_fighter_id]]&amp;ufc_fights5[[#This Row],[date]]</f>
        <v>2660/181134404</v>
      </c>
      <c r="E11">
        <f>COUNTIF(ufc_fights5[duplicitní texty],ufc_fights5[[#This Row],[duplicitní texty]])</f>
        <v>1</v>
      </c>
    </row>
    <row r="12" spans="1:9">
      <c r="A12">
        <v>1254</v>
      </c>
      <c r="B12">
        <v>1878</v>
      </c>
      <c r="C12" s="3">
        <v>34404</v>
      </c>
      <c r="D12" s="5" t="str">
        <f>ufc_fights5[[#This Row],[r_fighter_id]]&amp;"/"&amp;ufc_fights5[[#This Row],[b_fighter_id]]&amp;ufc_fights5[[#This Row],[date]]</f>
        <v>1254/187834404</v>
      </c>
      <c r="E12">
        <f>COUNTIF(ufc_fights5[duplicitní texty],ufc_fights5[[#This Row],[duplicitní texty]])</f>
        <v>1</v>
      </c>
    </row>
    <row r="13" spans="1:9">
      <c r="A13">
        <v>745</v>
      </c>
      <c r="B13">
        <v>191</v>
      </c>
      <c r="C13" s="3">
        <v>34404</v>
      </c>
      <c r="D13" s="5" t="str">
        <f>ufc_fights5[[#This Row],[r_fighter_id]]&amp;"/"&amp;ufc_fights5[[#This Row],[b_fighter_id]]&amp;ufc_fights5[[#This Row],[date]]</f>
        <v>745/19134404</v>
      </c>
      <c r="E13">
        <f>COUNTIF(ufc_fights5[duplicitní texty],ufc_fights5[[#This Row],[duplicitní texty]])</f>
        <v>1</v>
      </c>
    </row>
    <row r="14" spans="1:9">
      <c r="A14">
        <v>3474</v>
      </c>
      <c r="B14">
        <v>1873</v>
      </c>
      <c r="C14" s="3">
        <v>34404</v>
      </c>
      <c r="D14" s="5" t="str">
        <f>ufc_fights5[[#This Row],[r_fighter_id]]&amp;"/"&amp;ufc_fights5[[#This Row],[b_fighter_id]]&amp;ufc_fights5[[#This Row],[date]]</f>
        <v>3474/187334404</v>
      </c>
      <c r="E14">
        <f>COUNTIF(ufc_fights5[duplicitní texty],ufc_fights5[[#This Row],[duplicitní texty]])</f>
        <v>1</v>
      </c>
    </row>
    <row r="15" spans="1:9">
      <c r="A15">
        <v>2204</v>
      </c>
      <c r="B15">
        <v>701</v>
      </c>
      <c r="C15" s="3">
        <v>34404</v>
      </c>
      <c r="D15" s="5" t="str">
        <f>ufc_fights5[[#This Row],[r_fighter_id]]&amp;"/"&amp;ufc_fights5[[#This Row],[b_fighter_id]]&amp;ufc_fights5[[#This Row],[date]]</f>
        <v>2204/70134404</v>
      </c>
      <c r="E15">
        <f>COUNTIF(ufc_fights5[duplicitní texty],ufc_fights5[[#This Row],[duplicitní texty]])</f>
        <v>1</v>
      </c>
    </row>
    <row r="16" spans="1:9">
      <c r="A16">
        <v>2947</v>
      </c>
      <c r="B16">
        <v>2135</v>
      </c>
      <c r="C16" s="3">
        <v>34586</v>
      </c>
      <c r="D16" s="5" t="str">
        <f>ufc_fights5[[#This Row],[r_fighter_id]]&amp;"/"&amp;ufc_fights5[[#This Row],[b_fighter_id]]&amp;ufc_fights5[[#This Row],[date]]</f>
        <v>2947/213534586</v>
      </c>
      <c r="E16">
        <f>COUNTIF(ufc_fights5[duplicitní texty],ufc_fights5[[#This Row],[duplicitní texty]])</f>
        <v>1</v>
      </c>
    </row>
    <row r="17" spans="1:5">
      <c r="A17">
        <v>2947</v>
      </c>
      <c r="B17">
        <v>1792</v>
      </c>
      <c r="C17" s="3">
        <v>34586</v>
      </c>
      <c r="D17" s="5" t="str">
        <f>ufc_fights5[[#This Row],[r_fighter_id]]&amp;"/"&amp;ufc_fights5[[#This Row],[b_fighter_id]]&amp;ufc_fights5[[#This Row],[date]]</f>
        <v>2947/179234586</v>
      </c>
      <c r="E17">
        <f>COUNTIF(ufc_fights5[duplicitní texty],ufc_fights5[[#This Row],[duplicitní texty]])</f>
        <v>1</v>
      </c>
    </row>
    <row r="18" spans="1:5">
      <c r="A18">
        <v>1174</v>
      </c>
      <c r="B18">
        <v>1803</v>
      </c>
      <c r="C18" s="3">
        <v>34586</v>
      </c>
      <c r="D18" s="5" t="str">
        <f>ufc_fights5[[#This Row],[r_fighter_id]]&amp;"/"&amp;ufc_fights5[[#This Row],[b_fighter_id]]&amp;ufc_fights5[[#This Row],[date]]</f>
        <v>1174/180334586</v>
      </c>
      <c r="E18">
        <f>COUNTIF(ufc_fights5[duplicitní texty],ufc_fights5[[#This Row],[duplicitní texty]])</f>
        <v>1</v>
      </c>
    </row>
    <row r="19" spans="1:5">
      <c r="A19">
        <v>1241</v>
      </c>
      <c r="B19">
        <v>3541</v>
      </c>
      <c r="C19" s="3">
        <v>34586</v>
      </c>
      <c r="D19" s="5" t="str">
        <f>ufc_fights5[[#This Row],[r_fighter_id]]&amp;"/"&amp;ufc_fights5[[#This Row],[b_fighter_id]]&amp;ufc_fights5[[#This Row],[date]]</f>
        <v>1241/354134586</v>
      </c>
      <c r="E19">
        <f>COUNTIF(ufc_fights5[duplicitní texty],ufc_fights5[[#This Row],[duplicitní texty]])</f>
        <v>1</v>
      </c>
    </row>
    <row r="20" spans="1:5">
      <c r="A20">
        <v>1411</v>
      </c>
      <c r="B20">
        <v>2468</v>
      </c>
      <c r="C20" s="3">
        <v>34586</v>
      </c>
      <c r="D20" s="5" t="str">
        <f>ufc_fights5[[#This Row],[r_fighter_id]]&amp;"/"&amp;ufc_fights5[[#This Row],[b_fighter_id]]&amp;ufc_fights5[[#This Row],[date]]</f>
        <v>1411/246834586</v>
      </c>
      <c r="E20">
        <f>COUNTIF(ufc_fights5[duplicitní texty],ufc_fights5[[#This Row],[duplicitní texty]])</f>
        <v>1</v>
      </c>
    </row>
    <row r="21" spans="1:5">
      <c r="A21">
        <v>1174</v>
      </c>
      <c r="B21">
        <v>1241</v>
      </c>
      <c r="C21" s="3">
        <v>34684</v>
      </c>
      <c r="D21" s="5" t="str">
        <f>ufc_fights5[[#This Row],[r_fighter_id]]&amp;"/"&amp;ufc_fights5[[#This Row],[b_fighter_id]]&amp;ufc_fights5[[#This Row],[date]]</f>
        <v>1174/124134684</v>
      </c>
      <c r="E21">
        <f>COUNTIF(ufc_fights5[duplicitní texty],ufc_fights5[[#This Row],[duplicitní texty]])</f>
        <v>1</v>
      </c>
    </row>
    <row r="22" spans="1:5">
      <c r="A22">
        <v>1174</v>
      </c>
      <c r="B22">
        <v>3337</v>
      </c>
      <c r="C22" s="3">
        <v>34684</v>
      </c>
      <c r="D22" s="5" t="str">
        <f>ufc_fights5[[#This Row],[r_fighter_id]]&amp;"/"&amp;ufc_fights5[[#This Row],[b_fighter_id]]&amp;ufc_fights5[[#This Row],[date]]</f>
        <v>1174/333734684</v>
      </c>
      <c r="E22">
        <f>COUNTIF(ufc_fights5[duplicitní texty],ufc_fights5[[#This Row],[duplicitní texty]])</f>
        <v>1</v>
      </c>
    </row>
    <row r="23" spans="1:5">
      <c r="A23">
        <v>2096</v>
      </c>
      <c r="B23">
        <v>930</v>
      </c>
      <c r="C23" s="3">
        <v>34684</v>
      </c>
      <c r="D23" s="5" t="str">
        <f>ufc_fights5[[#This Row],[r_fighter_id]]&amp;"/"&amp;ufc_fights5[[#This Row],[b_fighter_id]]&amp;ufc_fights5[[#This Row],[date]]</f>
        <v>2096/93034684</v>
      </c>
      <c r="E23">
        <f>COUNTIF(ufc_fights5[duplicitní texty],ufc_fights5[[#This Row],[duplicitní texty]])</f>
        <v>1</v>
      </c>
    </row>
    <row r="24" spans="1:5">
      <c r="A24">
        <v>2941</v>
      </c>
      <c r="B24">
        <v>1897</v>
      </c>
      <c r="C24" s="3">
        <v>34684</v>
      </c>
      <c r="D24" s="5" t="str">
        <f>ufc_fights5[[#This Row],[r_fighter_id]]&amp;"/"&amp;ufc_fights5[[#This Row],[b_fighter_id]]&amp;ufc_fights5[[#This Row],[date]]</f>
        <v>2941/189734684</v>
      </c>
      <c r="E24">
        <f>COUNTIF(ufc_fights5[duplicitní texty],ufc_fights5[[#This Row],[duplicitní texty]])</f>
        <v>1</v>
      </c>
    </row>
    <row r="25" spans="1:5">
      <c r="A25">
        <v>2941</v>
      </c>
      <c r="B25">
        <v>324</v>
      </c>
      <c r="C25" s="3">
        <v>34684</v>
      </c>
      <c r="D25" s="5" t="str">
        <f>ufc_fights5[[#This Row],[r_fighter_id]]&amp;"/"&amp;ufc_fights5[[#This Row],[b_fighter_id]]&amp;ufc_fights5[[#This Row],[date]]</f>
        <v>2941/32434684</v>
      </c>
      <c r="E25">
        <f>COUNTIF(ufc_fights5[duplicitní texty],ufc_fights5[[#This Row],[duplicitní texty]])</f>
        <v>1</v>
      </c>
    </row>
    <row r="26" spans="1:5">
      <c r="A26">
        <v>1505</v>
      </c>
      <c r="B26">
        <v>334</v>
      </c>
      <c r="C26" s="3">
        <v>34684</v>
      </c>
      <c r="D26" s="5" t="str">
        <f>ufc_fights5[[#This Row],[r_fighter_id]]&amp;"/"&amp;ufc_fights5[[#This Row],[b_fighter_id]]&amp;ufc_fights5[[#This Row],[date]]</f>
        <v>1505/33434684</v>
      </c>
      <c r="E26">
        <f>COUNTIF(ufc_fights5[duplicitní texty],ufc_fights5[[#This Row],[duplicitní texty]])</f>
        <v>1</v>
      </c>
    </row>
    <row r="27" spans="1:5">
      <c r="A27">
        <v>1241</v>
      </c>
      <c r="B27">
        <v>3055</v>
      </c>
      <c r="C27" s="3">
        <v>34684</v>
      </c>
      <c r="D27" s="5" t="str">
        <f>ufc_fights5[[#This Row],[r_fighter_id]]&amp;"/"&amp;ufc_fights5[[#This Row],[b_fighter_id]]&amp;ufc_fights5[[#This Row],[date]]</f>
        <v>1241/305534684</v>
      </c>
      <c r="E27">
        <f>COUNTIF(ufc_fights5[duplicitní texty],ufc_fights5[[#This Row],[duplicitní texty]])</f>
        <v>1</v>
      </c>
    </row>
    <row r="28" spans="1:5">
      <c r="A28">
        <v>2096</v>
      </c>
      <c r="B28">
        <v>813</v>
      </c>
      <c r="C28" s="3">
        <v>34796</v>
      </c>
      <c r="D28" s="5" t="str">
        <f>ufc_fights5[[#This Row],[r_fighter_id]]&amp;"/"&amp;ufc_fights5[[#This Row],[b_fighter_id]]&amp;ufc_fights5[[#This Row],[date]]</f>
        <v>2096/81334796</v>
      </c>
      <c r="E28">
        <f>COUNTIF(ufc_fights5[duplicitní texty],ufc_fights5[[#This Row],[duplicitní texty]])</f>
        <v>1</v>
      </c>
    </row>
    <row r="29" spans="1:5">
      <c r="A29">
        <v>2941</v>
      </c>
      <c r="B29">
        <v>527</v>
      </c>
      <c r="C29" s="3">
        <v>34796</v>
      </c>
      <c r="D29" s="5" t="str">
        <f>ufc_fights5[[#This Row],[r_fighter_id]]&amp;"/"&amp;ufc_fights5[[#This Row],[b_fighter_id]]&amp;ufc_fights5[[#This Row],[date]]</f>
        <v>2941/52734796</v>
      </c>
      <c r="E29">
        <f>COUNTIF(ufc_fights5[duplicitní texty],ufc_fights5[[#This Row],[duplicitní texty]])</f>
        <v>1</v>
      </c>
    </row>
    <row r="30" spans="1:5">
      <c r="A30">
        <v>2941</v>
      </c>
      <c r="B30">
        <v>3194</v>
      </c>
      <c r="C30" s="3">
        <v>34796</v>
      </c>
      <c r="D30" s="5" t="str">
        <f>ufc_fights5[[#This Row],[r_fighter_id]]&amp;"/"&amp;ufc_fights5[[#This Row],[b_fighter_id]]&amp;ufc_fights5[[#This Row],[date]]</f>
        <v>2941/319434796</v>
      </c>
      <c r="E30">
        <f>COUNTIF(ufc_fights5[duplicitní texty],ufc_fights5[[#This Row],[duplicitní texty]])</f>
        <v>1</v>
      </c>
    </row>
    <row r="31" spans="1:5">
      <c r="A31">
        <v>3194</v>
      </c>
      <c r="B31">
        <v>3366</v>
      </c>
      <c r="C31" s="3">
        <v>34796</v>
      </c>
      <c r="D31" s="5" t="str">
        <f>ufc_fights5[[#This Row],[r_fighter_id]]&amp;"/"&amp;ufc_fights5[[#This Row],[b_fighter_id]]&amp;ufc_fights5[[#This Row],[date]]</f>
        <v>3194/336634796</v>
      </c>
      <c r="E31">
        <f>COUNTIF(ufc_fights5[duplicitní texty],ufc_fights5[[#This Row],[duplicitní texty]])</f>
        <v>1</v>
      </c>
    </row>
    <row r="32" spans="1:5">
      <c r="A32">
        <v>249</v>
      </c>
      <c r="B32">
        <v>2064</v>
      </c>
      <c r="C32" s="3">
        <v>34796</v>
      </c>
      <c r="D32" s="5" t="str">
        <f>ufc_fights5[[#This Row],[r_fighter_id]]&amp;"/"&amp;ufc_fights5[[#This Row],[b_fighter_id]]&amp;ufc_fights5[[#This Row],[date]]</f>
        <v>249/206434796</v>
      </c>
      <c r="E32">
        <f>COUNTIF(ufc_fights5[duplicitní texty],ufc_fights5[[#This Row],[duplicitní texty]])</f>
        <v>1</v>
      </c>
    </row>
    <row r="33" spans="1:5">
      <c r="A33">
        <v>249</v>
      </c>
      <c r="B33">
        <v>457</v>
      </c>
      <c r="C33" s="3">
        <v>34796</v>
      </c>
      <c r="D33" s="5" t="str">
        <f>ufc_fights5[[#This Row],[r_fighter_id]]&amp;"/"&amp;ufc_fights5[[#This Row],[b_fighter_id]]&amp;ufc_fights5[[#This Row],[date]]</f>
        <v>249/45734796</v>
      </c>
      <c r="E33">
        <f>COUNTIF(ufc_fights5[duplicitní texty],ufc_fights5[[#This Row],[duplicitní texty]])</f>
        <v>1</v>
      </c>
    </row>
    <row r="34" spans="1:5">
      <c r="A34">
        <v>2064</v>
      </c>
      <c r="B34">
        <v>670</v>
      </c>
      <c r="C34" s="3">
        <v>34796</v>
      </c>
      <c r="D34" s="5" t="str">
        <f>ufc_fights5[[#This Row],[r_fighter_id]]&amp;"/"&amp;ufc_fights5[[#This Row],[b_fighter_id]]&amp;ufc_fights5[[#This Row],[date]]</f>
        <v>2064/67034796</v>
      </c>
      <c r="E34">
        <f>COUNTIF(ufc_fights5[duplicitní texty],ufc_fights5[[#This Row],[duplicitní texty]])</f>
        <v>1</v>
      </c>
    </row>
    <row r="35" spans="1:5">
      <c r="A35">
        <v>1342</v>
      </c>
      <c r="B35">
        <v>98</v>
      </c>
      <c r="C35" s="3">
        <v>34796</v>
      </c>
      <c r="D35" s="5" t="str">
        <f>ufc_fights5[[#This Row],[r_fighter_id]]&amp;"/"&amp;ufc_fights5[[#This Row],[b_fighter_id]]&amp;ufc_fights5[[#This Row],[date]]</f>
        <v>1342/9834796</v>
      </c>
      <c r="E35">
        <f>COUNTIF(ufc_fights5[duplicitní texty],ufc_fights5[[#This Row],[duplicitní texty]])</f>
        <v>1</v>
      </c>
    </row>
    <row r="36" spans="1:5">
      <c r="A36">
        <v>3194</v>
      </c>
      <c r="B36">
        <v>249</v>
      </c>
      <c r="C36" s="3">
        <v>34894</v>
      </c>
      <c r="D36" s="5" t="str">
        <f>ufc_fights5[[#This Row],[r_fighter_id]]&amp;"/"&amp;ufc_fights5[[#This Row],[b_fighter_id]]&amp;ufc_fights5[[#This Row],[date]]</f>
        <v>3194/24934894</v>
      </c>
      <c r="E36">
        <f>COUNTIF(ufc_fights5[duplicitní texty],ufc_fights5[[#This Row],[duplicitní texty]])</f>
        <v>1</v>
      </c>
    </row>
    <row r="37" spans="1:5">
      <c r="A37">
        <v>3194</v>
      </c>
      <c r="B37">
        <v>1897</v>
      </c>
      <c r="C37" s="3">
        <v>34894</v>
      </c>
      <c r="D37" s="5" t="str">
        <f>ufc_fights5[[#This Row],[r_fighter_id]]&amp;"/"&amp;ufc_fights5[[#This Row],[b_fighter_id]]&amp;ufc_fights5[[#This Row],[date]]</f>
        <v>3194/189734894</v>
      </c>
      <c r="E37">
        <f>COUNTIF(ufc_fights5[duplicitní texty],ufc_fights5[[#This Row],[duplicitní texty]])</f>
        <v>1</v>
      </c>
    </row>
    <row r="38" spans="1:5">
      <c r="A38">
        <v>8</v>
      </c>
      <c r="B38">
        <v>3343</v>
      </c>
      <c r="C38" s="3">
        <v>34894</v>
      </c>
      <c r="D38" s="5" t="str">
        <f>ufc_fights5[[#This Row],[r_fighter_id]]&amp;"/"&amp;ufc_fights5[[#This Row],[b_fighter_id]]&amp;ufc_fights5[[#This Row],[date]]</f>
        <v>8/334334894</v>
      </c>
      <c r="E38">
        <f>COUNTIF(ufc_fights5[duplicitní texty],ufc_fights5[[#This Row],[duplicitní texty]])</f>
        <v>1</v>
      </c>
    </row>
    <row r="39" spans="1:5">
      <c r="A39">
        <v>8</v>
      </c>
      <c r="B39">
        <v>2005</v>
      </c>
      <c r="C39" s="3">
        <v>34894</v>
      </c>
      <c r="D39" s="5" t="str">
        <f>ufc_fights5[[#This Row],[r_fighter_id]]&amp;"/"&amp;ufc_fights5[[#This Row],[b_fighter_id]]&amp;ufc_fights5[[#This Row],[date]]</f>
        <v>8/200534894</v>
      </c>
      <c r="E39">
        <f>COUNTIF(ufc_fights5[duplicitní texty],ufc_fights5[[#This Row],[duplicitní texty]])</f>
        <v>1</v>
      </c>
    </row>
    <row r="40" spans="1:5">
      <c r="A40">
        <v>3023</v>
      </c>
      <c r="B40">
        <v>2160</v>
      </c>
      <c r="C40" s="3">
        <v>34894</v>
      </c>
      <c r="D40" s="5" t="str">
        <f>ufc_fights5[[#This Row],[r_fighter_id]]&amp;"/"&amp;ufc_fights5[[#This Row],[b_fighter_id]]&amp;ufc_fights5[[#This Row],[date]]</f>
        <v>3023/216034894</v>
      </c>
      <c r="E40">
        <f>COUNTIF(ufc_fights5[duplicitní texty],ufc_fights5[[#This Row],[duplicitní texty]])</f>
        <v>1</v>
      </c>
    </row>
    <row r="41" spans="1:5">
      <c r="A41">
        <v>3343</v>
      </c>
      <c r="B41">
        <v>3511</v>
      </c>
      <c r="C41" s="3">
        <v>34894</v>
      </c>
      <c r="D41" s="5" t="str">
        <f>ufc_fights5[[#This Row],[r_fighter_id]]&amp;"/"&amp;ufc_fights5[[#This Row],[b_fighter_id]]&amp;ufc_fights5[[#This Row],[date]]</f>
        <v>3343/351134894</v>
      </c>
      <c r="E41">
        <f>COUNTIF(ufc_fights5[duplicitní texty],ufc_fights5[[#This Row],[duplicitní texty]])</f>
        <v>1</v>
      </c>
    </row>
    <row r="42" spans="1:5">
      <c r="A42">
        <v>2779</v>
      </c>
      <c r="B42">
        <v>670</v>
      </c>
      <c r="C42" s="3">
        <v>34950</v>
      </c>
      <c r="D42" s="5" t="str">
        <f>ufc_fights5[[#This Row],[r_fighter_id]]&amp;"/"&amp;ufc_fights5[[#This Row],[b_fighter_id]]&amp;ufc_fights5[[#This Row],[date]]</f>
        <v>2779/67034950</v>
      </c>
      <c r="E42">
        <f>COUNTIF(ufc_fights5[duplicitní texty],ufc_fights5[[#This Row],[duplicitní texty]])</f>
        <v>1</v>
      </c>
    </row>
    <row r="43" spans="1:5">
      <c r="A43">
        <v>2779</v>
      </c>
      <c r="B43">
        <v>2442</v>
      </c>
      <c r="C43" s="3">
        <v>34950</v>
      </c>
      <c r="D43" s="5" t="str">
        <f>ufc_fights5[[#This Row],[r_fighter_id]]&amp;"/"&amp;ufc_fights5[[#This Row],[b_fighter_id]]&amp;ufc_fights5[[#This Row],[date]]</f>
        <v>2779/244234950</v>
      </c>
      <c r="E43">
        <f>COUNTIF(ufc_fights5[duplicitní texty],ufc_fights5[[#This Row],[duplicitní texty]])</f>
        <v>1</v>
      </c>
    </row>
    <row r="44" spans="1:5">
      <c r="A44">
        <v>2442</v>
      </c>
      <c r="B44">
        <v>2450</v>
      </c>
      <c r="C44" s="3">
        <v>34950</v>
      </c>
      <c r="D44" s="5" t="str">
        <f>ufc_fights5[[#This Row],[r_fighter_id]]&amp;"/"&amp;ufc_fights5[[#This Row],[b_fighter_id]]&amp;ufc_fights5[[#This Row],[date]]</f>
        <v>2442/245034950</v>
      </c>
      <c r="E44">
        <f>COUNTIF(ufc_fights5[duplicitní texty],ufc_fights5[[#This Row],[duplicitní texty]])</f>
        <v>1</v>
      </c>
    </row>
    <row r="45" spans="1:5">
      <c r="A45">
        <v>1250</v>
      </c>
      <c r="B45">
        <v>1411</v>
      </c>
      <c r="C45" s="3">
        <v>34950</v>
      </c>
      <c r="D45" s="5" t="str">
        <f>ufc_fights5[[#This Row],[r_fighter_id]]&amp;"/"&amp;ufc_fights5[[#This Row],[b_fighter_id]]&amp;ufc_fights5[[#This Row],[date]]</f>
        <v>1250/141134950</v>
      </c>
      <c r="E45">
        <f>COUNTIF(ufc_fights5[duplicitní texty],ufc_fights5[[#This Row],[duplicitní texty]])</f>
        <v>1</v>
      </c>
    </row>
    <row r="46" spans="1:5">
      <c r="A46">
        <v>3343</v>
      </c>
      <c r="B46">
        <v>1250</v>
      </c>
      <c r="C46" s="3">
        <v>34950</v>
      </c>
      <c r="D46" s="5" t="str">
        <f>ufc_fights5[[#This Row],[r_fighter_id]]&amp;"/"&amp;ufc_fights5[[#This Row],[b_fighter_id]]&amp;ufc_fights5[[#This Row],[date]]</f>
        <v>3343/125034950</v>
      </c>
      <c r="E46">
        <f>COUNTIF(ufc_fights5[duplicitní texty],ufc_fights5[[#This Row],[duplicitní texty]])</f>
        <v>1</v>
      </c>
    </row>
    <row r="47" spans="1:5">
      <c r="A47">
        <v>3343</v>
      </c>
      <c r="B47">
        <v>1275</v>
      </c>
      <c r="C47" s="3">
        <v>34950</v>
      </c>
      <c r="D47" s="5" t="str">
        <f>ufc_fights5[[#This Row],[r_fighter_id]]&amp;"/"&amp;ufc_fights5[[#This Row],[b_fighter_id]]&amp;ufc_fights5[[#This Row],[date]]</f>
        <v>3343/127534950</v>
      </c>
      <c r="E47">
        <f>COUNTIF(ufc_fights5[duplicitní texty],ufc_fights5[[#This Row],[duplicitní texty]])</f>
        <v>1</v>
      </c>
    </row>
    <row r="48" spans="1:5">
      <c r="A48">
        <v>274</v>
      </c>
      <c r="B48">
        <v>1390</v>
      </c>
      <c r="C48" s="3">
        <v>34950</v>
      </c>
      <c r="D48" s="5" t="str">
        <f>ufc_fights5[[#This Row],[r_fighter_id]]&amp;"/"&amp;ufc_fights5[[#This Row],[b_fighter_id]]&amp;ufc_fights5[[#This Row],[date]]</f>
        <v>274/139034950</v>
      </c>
      <c r="E48">
        <f>COUNTIF(ufc_fights5[duplicitní texty],ufc_fights5[[#This Row],[duplicitní texty]])</f>
        <v>1</v>
      </c>
    </row>
    <row r="49" spans="1:5">
      <c r="A49">
        <v>2941</v>
      </c>
      <c r="B49">
        <v>8</v>
      </c>
      <c r="C49" s="3">
        <v>35049</v>
      </c>
      <c r="D49" s="5" t="str">
        <f>ufc_fights5[[#This Row],[r_fighter_id]]&amp;"/"&amp;ufc_fights5[[#This Row],[b_fighter_id]]&amp;ufc_fights5[[#This Row],[date]]</f>
        <v>2941/835049</v>
      </c>
      <c r="E49">
        <f>COUNTIF(ufc_fights5[duplicitní texty],ufc_fights5[[#This Row],[duplicitní texty]])</f>
        <v>1</v>
      </c>
    </row>
    <row r="50" spans="1:5">
      <c r="A50">
        <v>2941</v>
      </c>
      <c r="B50">
        <v>3343</v>
      </c>
      <c r="C50" s="3">
        <v>35049</v>
      </c>
      <c r="D50" s="5" t="str">
        <f>ufc_fights5[[#This Row],[r_fighter_id]]&amp;"/"&amp;ufc_fights5[[#This Row],[b_fighter_id]]&amp;ufc_fights5[[#This Row],[date]]</f>
        <v>2941/334335049</v>
      </c>
      <c r="E50">
        <f>COUNTIF(ufc_fights5[duplicitní texty],ufc_fights5[[#This Row],[duplicitní texty]])</f>
        <v>1</v>
      </c>
    </row>
    <row r="51" spans="1:5">
      <c r="A51">
        <v>3194</v>
      </c>
      <c r="B51">
        <v>2779</v>
      </c>
      <c r="C51" s="3">
        <v>35049</v>
      </c>
      <c r="D51" s="5" t="str">
        <f>ufc_fights5[[#This Row],[r_fighter_id]]&amp;"/"&amp;ufc_fights5[[#This Row],[b_fighter_id]]&amp;ufc_fights5[[#This Row],[date]]</f>
        <v>3194/277935049</v>
      </c>
      <c r="E51">
        <f>COUNTIF(ufc_fights5[duplicitní texty],ufc_fights5[[#This Row],[duplicitní texty]])</f>
        <v>1</v>
      </c>
    </row>
    <row r="52" spans="1:5">
      <c r="A52">
        <v>3194</v>
      </c>
      <c r="B52">
        <v>249</v>
      </c>
      <c r="C52" s="3">
        <v>35049</v>
      </c>
      <c r="D52" s="5" t="str">
        <f>ufc_fights5[[#This Row],[r_fighter_id]]&amp;"/"&amp;ufc_fights5[[#This Row],[b_fighter_id]]&amp;ufc_fights5[[#This Row],[date]]</f>
        <v>3194/24935049</v>
      </c>
      <c r="E52">
        <f>COUNTIF(ufc_fights5[duplicitní texty],ufc_fights5[[#This Row],[duplicitní texty]])</f>
        <v>1</v>
      </c>
    </row>
    <row r="53" spans="1:5">
      <c r="A53">
        <v>8</v>
      </c>
      <c r="B53">
        <v>1505</v>
      </c>
      <c r="C53" s="3">
        <v>35049</v>
      </c>
      <c r="D53" s="5" t="str">
        <f>ufc_fights5[[#This Row],[r_fighter_id]]&amp;"/"&amp;ufc_fights5[[#This Row],[b_fighter_id]]&amp;ufc_fights5[[#This Row],[date]]</f>
        <v>8/150535049</v>
      </c>
      <c r="E53">
        <f>COUNTIF(ufc_fights5[duplicitní texty],ufc_fights5[[#This Row],[duplicitní texty]])</f>
        <v>1</v>
      </c>
    </row>
    <row r="54" spans="1:5">
      <c r="A54">
        <v>2779</v>
      </c>
      <c r="B54">
        <v>1241</v>
      </c>
      <c r="C54" s="3">
        <v>35049</v>
      </c>
      <c r="D54" s="5" t="str">
        <f>ufc_fights5[[#This Row],[r_fighter_id]]&amp;"/"&amp;ufc_fights5[[#This Row],[b_fighter_id]]&amp;ufc_fights5[[#This Row],[date]]</f>
        <v>2779/124135049</v>
      </c>
      <c r="E54">
        <f>COUNTIF(ufc_fights5[duplicitní texty],ufc_fights5[[#This Row],[duplicitní texty]])</f>
        <v>1</v>
      </c>
    </row>
    <row r="55" spans="1:5">
      <c r="A55">
        <v>1026</v>
      </c>
      <c r="B55">
        <v>14</v>
      </c>
      <c r="C55" s="3">
        <v>35111</v>
      </c>
      <c r="D55" s="5" t="str">
        <f>ufc_fights5[[#This Row],[r_fighter_id]]&amp;"/"&amp;ufc_fights5[[#This Row],[b_fighter_id]]&amp;ufc_fights5[[#This Row],[date]]</f>
        <v>1026/1435111</v>
      </c>
      <c r="E55">
        <f>COUNTIF(ufc_fights5[duplicitní texty],ufc_fights5[[#This Row],[duplicitní texty]])</f>
        <v>1</v>
      </c>
    </row>
    <row r="56" spans="1:5">
      <c r="A56">
        <v>1026</v>
      </c>
      <c r="B56">
        <v>2614</v>
      </c>
      <c r="C56" s="3">
        <v>35111</v>
      </c>
      <c r="D56" s="5" t="str">
        <f>ufc_fights5[[#This Row],[r_fighter_id]]&amp;"/"&amp;ufc_fights5[[#This Row],[b_fighter_id]]&amp;ufc_fights5[[#This Row],[date]]</f>
        <v>1026/261435111</v>
      </c>
      <c r="E56">
        <f>COUNTIF(ufc_fights5[duplicitní texty],ufc_fights5[[#This Row],[duplicitní texty]])</f>
        <v>1</v>
      </c>
    </row>
    <row r="57" spans="1:5">
      <c r="A57">
        <v>309</v>
      </c>
      <c r="B57">
        <v>955</v>
      </c>
      <c r="C57" s="3">
        <v>35111</v>
      </c>
      <c r="D57" s="5" t="str">
        <f>ufc_fights5[[#This Row],[r_fighter_id]]&amp;"/"&amp;ufc_fights5[[#This Row],[b_fighter_id]]&amp;ufc_fights5[[#This Row],[date]]</f>
        <v>309/95535111</v>
      </c>
      <c r="E57">
        <f>COUNTIF(ufc_fights5[duplicitní texty],ufc_fights5[[#This Row],[duplicitní texty]])</f>
        <v>1</v>
      </c>
    </row>
    <row r="58" spans="1:5">
      <c r="A58">
        <v>3343</v>
      </c>
      <c r="B58">
        <v>2188</v>
      </c>
      <c r="C58" s="3">
        <v>35111</v>
      </c>
      <c r="D58" s="5" t="str">
        <f>ufc_fights5[[#This Row],[r_fighter_id]]&amp;"/"&amp;ufc_fights5[[#This Row],[b_fighter_id]]&amp;ufc_fights5[[#This Row],[date]]</f>
        <v>3343/218835111</v>
      </c>
      <c r="E58">
        <f>COUNTIF(ufc_fights5[duplicitní texty],ufc_fights5[[#This Row],[duplicitní texty]])</f>
        <v>1</v>
      </c>
    </row>
    <row r="59" spans="1:5">
      <c r="A59">
        <v>1154</v>
      </c>
      <c r="B59">
        <v>309</v>
      </c>
      <c r="C59" s="3">
        <v>35111</v>
      </c>
      <c r="D59" s="5" t="str">
        <f>ufc_fights5[[#This Row],[r_fighter_id]]&amp;"/"&amp;ufc_fights5[[#This Row],[b_fighter_id]]&amp;ufc_fights5[[#This Row],[date]]</f>
        <v>1154/30935111</v>
      </c>
      <c r="E59">
        <f>COUNTIF(ufc_fights5[duplicitní texty],ufc_fights5[[#This Row],[duplicitní texty]])</f>
        <v>1</v>
      </c>
    </row>
    <row r="60" spans="1:5">
      <c r="A60">
        <v>1154</v>
      </c>
      <c r="B60">
        <v>1336</v>
      </c>
      <c r="C60" s="3">
        <v>35111</v>
      </c>
      <c r="D60" s="5" t="str">
        <f>ufc_fights5[[#This Row],[r_fighter_id]]&amp;"/"&amp;ufc_fights5[[#This Row],[b_fighter_id]]&amp;ufc_fights5[[#This Row],[date]]</f>
        <v>1154/133635111</v>
      </c>
      <c r="E60">
        <f>COUNTIF(ufc_fights5[duplicitní texty],ufc_fights5[[#This Row],[duplicitní texty]])</f>
        <v>1</v>
      </c>
    </row>
    <row r="61" spans="1:5">
      <c r="A61">
        <v>2910</v>
      </c>
      <c r="B61">
        <v>1154</v>
      </c>
      <c r="C61" s="3">
        <v>35202</v>
      </c>
      <c r="D61" s="5" t="str">
        <f>ufc_fights5[[#This Row],[r_fighter_id]]&amp;"/"&amp;ufc_fights5[[#This Row],[b_fighter_id]]&amp;ufc_fights5[[#This Row],[date]]</f>
        <v>2910/115435202</v>
      </c>
      <c r="E61">
        <f>COUNTIF(ufc_fights5[duplicitní texty],ufc_fights5[[#This Row],[duplicitní texty]])</f>
        <v>1</v>
      </c>
    </row>
    <row r="62" spans="1:5">
      <c r="A62">
        <v>1026</v>
      </c>
      <c r="B62">
        <v>285</v>
      </c>
      <c r="C62" s="3">
        <v>35202</v>
      </c>
      <c r="D62" s="5" t="str">
        <f>ufc_fights5[[#This Row],[r_fighter_id]]&amp;"/"&amp;ufc_fights5[[#This Row],[b_fighter_id]]&amp;ufc_fights5[[#This Row],[date]]</f>
        <v>1026/28535202</v>
      </c>
      <c r="E62">
        <f>COUNTIF(ufc_fights5[duplicitní texty],ufc_fights5[[#This Row],[duplicitní texty]])</f>
        <v>1</v>
      </c>
    </row>
    <row r="63" spans="1:5">
      <c r="A63">
        <v>2289</v>
      </c>
      <c r="B63">
        <v>333</v>
      </c>
      <c r="C63" s="3">
        <v>35202</v>
      </c>
      <c r="D63" s="5" t="str">
        <f>ufc_fights5[[#This Row],[r_fighter_id]]&amp;"/"&amp;ufc_fights5[[#This Row],[b_fighter_id]]&amp;ufc_fights5[[#This Row],[date]]</f>
        <v>2289/33335202</v>
      </c>
      <c r="E63">
        <f>COUNTIF(ufc_fights5[duplicitní texty],ufc_fights5[[#This Row],[duplicitní texty]])</f>
        <v>1</v>
      </c>
    </row>
    <row r="64" spans="1:5">
      <c r="A64">
        <v>1250</v>
      </c>
      <c r="B64">
        <v>1661</v>
      </c>
      <c r="C64" s="3">
        <v>35202</v>
      </c>
      <c r="D64" s="5" t="str">
        <f>ufc_fights5[[#This Row],[r_fighter_id]]&amp;"/"&amp;ufc_fights5[[#This Row],[b_fighter_id]]&amp;ufc_fights5[[#This Row],[date]]</f>
        <v>1250/166135202</v>
      </c>
      <c r="E64">
        <f>COUNTIF(ufc_fights5[duplicitní texty],ufc_fights5[[#This Row],[duplicitní texty]])</f>
        <v>1</v>
      </c>
    </row>
    <row r="65" spans="1:5">
      <c r="A65">
        <v>3511</v>
      </c>
      <c r="B65">
        <v>1007</v>
      </c>
      <c r="C65" s="3">
        <v>35202</v>
      </c>
      <c r="D65" s="5" t="str">
        <f>ufc_fights5[[#This Row],[r_fighter_id]]&amp;"/"&amp;ufc_fights5[[#This Row],[b_fighter_id]]&amp;ufc_fights5[[#This Row],[date]]</f>
        <v>3511/100735202</v>
      </c>
      <c r="E65">
        <f>COUNTIF(ufc_fights5[duplicitní texty],ufc_fights5[[#This Row],[duplicitní texty]])</f>
        <v>1</v>
      </c>
    </row>
    <row r="66" spans="1:5">
      <c r="A66">
        <v>478</v>
      </c>
      <c r="B66">
        <v>100</v>
      </c>
      <c r="C66" s="3">
        <v>35202</v>
      </c>
      <c r="D66" s="5" t="str">
        <f>ufc_fights5[[#This Row],[r_fighter_id]]&amp;"/"&amp;ufc_fights5[[#This Row],[b_fighter_id]]&amp;ufc_fights5[[#This Row],[date]]</f>
        <v>478/10035202</v>
      </c>
      <c r="E66">
        <f>COUNTIF(ufc_fights5[duplicitní texty],ufc_fights5[[#This Row],[duplicitní texty]])</f>
        <v>1</v>
      </c>
    </row>
    <row r="67" spans="1:5">
      <c r="A67">
        <v>590</v>
      </c>
      <c r="B67">
        <v>1394</v>
      </c>
      <c r="C67" s="3">
        <v>35258</v>
      </c>
      <c r="D67" s="5" t="str">
        <f>ufc_fights5[[#This Row],[r_fighter_id]]&amp;"/"&amp;ufc_fights5[[#This Row],[b_fighter_id]]&amp;ufc_fights5[[#This Row],[date]]</f>
        <v>590/139435258</v>
      </c>
      <c r="E67">
        <f>COUNTIF(ufc_fights5[duplicitní texty],ufc_fights5[[#This Row],[duplicitní texty]])</f>
        <v>1</v>
      </c>
    </row>
    <row r="68" spans="1:5">
      <c r="A68">
        <v>590</v>
      </c>
      <c r="B68">
        <v>1154</v>
      </c>
      <c r="C68" s="3">
        <v>35258</v>
      </c>
      <c r="D68" s="5" t="str">
        <f>ufc_fights5[[#This Row],[r_fighter_id]]&amp;"/"&amp;ufc_fights5[[#This Row],[b_fighter_id]]&amp;ufc_fights5[[#This Row],[date]]</f>
        <v>590/115435258</v>
      </c>
      <c r="E68">
        <f>COUNTIF(ufc_fights5[duplicitní texty],ufc_fights5[[#This Row],[duplicitní texty]])</f>
        <v>1</v>
      </c>
    </row>
    <row r="69" spans="1:5">
      <c r="A69">
        <v>1026</v>
      </c>
      <c r="B69">
        <v>1536</v>
      </c>
      <c r="C69" s="3">
        <v>35258</v>
      </c>
      <c r="D69" s="5" t="str">
        <f>ufc_fights5[[#This Row],[r_fighter_id]]&amp;"/"&amp;ufc_fights5[[#This Row],[b_fighter_id]]&amp;ufc_fights5[[#This Row],[date]]</f>
        <v>1026/153635258</v>
      </c>
      <c r="E69">
        <f>COUNTIF(ufc_fights5[duplicitní texty],ufc_fights5[[#This Row],[duplicitní texty]])</f>
        <v>1</v>
      </c>
    </row>
    <row r="70" spans="1:5">
      <c r="A70">
        <v>1026</v>
      </c>
      <c r="B70">
        <v>1250</v>
      </c>
      <c r="C70" s="3">
        <v>35258</v>
      </c>
      <c r="D70" s="5" t="str">
        <f>ufc_fights5[[#This Row],[r_fighter_id]]&amp;"/"&amp;ufc_fights5[[#This Row],[b_fighter_id]]&amp;ufc_fights5[[#This Row],[date]]</f>
        <v>1026/125035258</v>
      </c>
      <c r="E70">
        <f>COUNTIF(ufc_fights5[duplicitní texty],ufc_fights5[[#This Row],[duplicitní texty]])</f>
        <v>1</v>
      </c>
    </row>
    <row r="71" spans="1:5">
      <c r="A71">
        <v>1154</v>
      </c>
      <c r="B71">
        <v>452</v>
      </c>
      <c r="C71" s="3">
        <v>35258</v>
      </c>
      <c r="D71" s="5" t="str">
        <f>ufc_fights5[[#This Row],[r_fighter_id]]&amp;"/"&amp;ufc_fights5[[#This Row],[b_fighter_id]]&amp;ufc_fights5[[#This Row],[date]]</f>
        <v>1154/45235258</v>
      </c>
      <c r="E71">
        <f>COUNTIF(ufc_fights5[duplicitní texty],ufc_fights5[[#This Row],[duplicitní texty]])</f>
        <v>1</v>
      </c>
    </row>
    <row r="72" spans="1:5">
      <c r="A72">
        <v>1536</v>
      </c>
      <c r="B72">
        <v>957</v>
      </c>
      <c r="C72" s="3">
        <v>35258</v>
      </c>
      <c r="D72" s="5" t="str">
        <f>ufc_fights5[[#This Row],[r_fighter_id]]&amp;"/"&amp;ufc_fights5[[#This Row],[b_fighter_id]]&amp;ufc_fights5[[#This Row],[date]]</f>
        <v>1536/95735258</v>
      </c>
      <c r="E72">
        <f>COUNTIF(ufc_fights5[duplicitní texty],ufc_fights5[[#This Row],[duplicitní texty]])</f>
        <v>1</v>
      </c>
    </row>
    <row r="73" spans="1:5">
      <c r="A73">
        <v>1586</v>
      </c>
      <c r="B73">
        <v>268</v>
      </c>
      <c r="C73" s="3">
        <v>35258</v>
      </c>
      <c r="D73" s="5" t="str">
        <f>ufc_fights5[[#This Row],[r_fighter_id]]&amp;"/"&amp;ufc_fights5[[#This Row],[b_fighter_id]]&amp;ufc_fights5[[#This Row],[date]]</f>
        <v>1586/26835258</v>
      </c>
      <c r="E73">
        <f>COUNTIF(ufc_fights5[duplicitní texty],ufc_fights5[[#This Row],[duplicitní texty]])</f>
        <v>1</v>
      </c>
    </row>
    <row r="74" spans="1:5">
      <c r="A74">
        <v>590</v>
      </c>
      <c r="B74">
        <v>1536</v>
      </c>
      <c r="C74" s="3">
        <v>35328</v>
      </c>
      <c r="D74" s="5" t="str">
        <f>ufc_fights5[[#This Row],[r_fighter_id]]&amp;"/"&amp;ufc_fights5[[#This Row],[b_fighter_id]]&amp;ufc_fights5[[#This Row],[date]]</f>
        <v>590/153635328</v>
      </c>
      <c r="E74">
        <f>COUNTIF(ufc_fights5[duplicitní texty],ufc_fights5[[#This Row],[duplicitní texty]])</f>
        <v>1</v>
      </c>
    </row>
    <row r="75" spans="1:5">
      <c r="A75">
        <v>590</v>
      </c>
      <c r="B75">
        <v>2826</v>
      </c>
      <c r="C75" s="3">
        <v>35328</v>
      </c>
      <c r="D75" s="5" t="str">
        <f>ufc_fights5[[#This Row],[r_fighter_id]]&amp;"/"&amp;ufc_fights5[[#This Row],[b_fighter_id]]&amp;ufc_fights5[[#This Row],[date]]</f>
        <v>590/282635328</v>
      </c>
      <c r="E75">
        <f>COUNTIF(ufc_fights5[duplicitní texty],ufc_fights5[[#This Row],[duplicitní texty]])</f>
        <v>1</v>
      </c>
    </row>
    <row r="76" spans="1:5">
      <c r="A76">
        <v>8</v>
      </c>
      <c r="B76">
        <v>14</v>
      </c>
      <c r="C76" s="3">
        <v>35328</v>
      </c>
      <c r="D76" s="5" t="str">
        <f>ufc_fights5[[#This Row],[r_fighter_id]]&amp;"/"&amp;ufc_fights5[[#This Row],[b_fighter_id]]&amp;ufc_fights5[[#This Row],[date]]</f>
        <v>8/1435328</v>
      </c>
      <c r="E76">
        <f>COUNTIF(ufc_fights5[duplicitní texty],ufc_fights5[[#This Row],[duplicitní texty]])</f>
        <v>1</v>
      </c>
    </row>
    <row r="77" spans="1:5">
      <c r="A77">
        <v>309</v>
      </c>
      <c r="B77">
        <v>1230</v>
      </c>
      <c r="C77" s="3">
        <v>35328</v>
      </c>
      <c r="D77" s="5" t="str">
        <f>ufc_fights5[[#This Row],[r_fighter_id]]&amp;"/"&amp;ufc_fights5[[#This Row],[b_fighter_id]]&amp;ufc_fights5[[#This Row],[date]]</f>
        <v>309/123035328</v>
      </c>
      <c r="E77">
        <f>COUNTIF(ufc_fights5[duplicitní texty],ufc_fights5[[#This Row],[duplicitní texty]])</f>
        <v>1</v>
      </c>
    </row>
    <row r="78" spans="1:5">
      <c r="A78">
        <v>1536</v>
      </c>
      <c r="B78">
        <v>2275</v>
      </c>
      <c r="C78" s="3">
        <v>35328</v>
      </c>
      <c r="D78" s="5" t="str">
        <f>ufc_fights5[[#This Row],[r_fighter_id]]&amp;"/"&amp;ufc_fights5[[#This Row],[b_fighter_id]]&amp;ufc_fights5[[#This Row],[date]]</f>
        <v>1536/227535328</v>
      </c>
      <c r="E78">
        <f>COUNTIF(ufc_fights5[duplicitní texty],ufc_fights5[[#This Row],[duplicitní texty]])</f>
        <v>1</v>
      </c>
    </row>
    <row r="79" spans="1:5">
      <c r="A79">
        <v>955</v>
      </c>
      <c r="B79">
        <v>8</v>
      </c>
      <c r="C79" s="3">
        <v>35328</v>
      </c>
      <c r="D79" s="5" t="str">
        <f>ufc_fights5[[#This Row],[r_fighter_id]]&amp;"/"&amp;ufc_fights5[[#This Row],[b_fighter_id]]&amp;ufc_fights5[[#This Row],[date]]</f>
        <v>955/835328</v>
      </c>
      <c r="E79">
        <f>COUNTIF(ufc_fights5[duplicitní texty],ufc_fights5[[#This Row],[duplicitní texty]])</f>
        <v>1</v>
      </c>
    </row>
    <row r="80" spans="1:5">
      <c r="A80">
        <v>1803</v>
      </c>
      <c r="B80">
        <v>3343</v>
      </c>
      <c r="C80" s="3">
        <v>35406</v>
      </c>
      <c r="D80" s="5" t="str">
        <f>ufc_fights5[[#This Row],[r_fighter_id]]&amp;"/"&amp;ufc_fights5[[#This Row],[b_fighter_id]]&amp;ufc_fights5[[#This Row],[date]]</f>
        <v>1803/334335406</v>
      </c>
      <c r="E80">
        <f>COUNTIF(ufc_fights5[duplicitní texty],ufc_fights5[[#This Row],[duplicitní texty]])</f>
        <v>1</v>
      </c>
    </row>
    <row r="81" spans="1:5">
      <c r="A81">
        <v>2947</v>
      </c>
      <c r="B81">
        <v>1536</v>
      </c>
      <c r="C81" s="3">
        <v>35406</v>
      </c>
      <c r="D81" s="5" t="str">
        <f>ufc_fights5[[#This Row],[r_fighter_id]]&amp;"/"&amp;ufc_fights5[[#This Row],[b_fighter_id]]&amp;ufc_fights5[[#This Row],[date]]</f>
        <v>2947/153635406</v>
      </c>
      <c r="E81">
        <f>COUNTIF(ufc_fights5[duplicitní texty],ufc_fights5[[#This Row],[duplicitní texty]])</f>
        <v>1</v>
      </c>
    </row>
    <row r="82" spans="1:5">
      <c r="A82">
        <v>8</v>
      </c>
      <c r="B82">
        <v>3511</v>
      </c>
      <c r="C82" s="3">
        <v>35406</v>
      </c>
      <c r="D82" s="5" t="str">
        <f>ufc_fights5[[#This Row],[r_fighter_id]]&amp;"/"&amp;ufc_fights5[[#This Row],[b_fighter_id]]&amp;ufc_fights5[[#This Row],[date]]</f>
        <v>8/351135406</v>
      </c>
      <c r="E82">
        <f>COUNTIF(ufc_fights5[duplicitní texty],ufc_fights5[[#This Row],[duplicitní texty]])</f>
        <v>1</v>
      </c>
    </row>
    <row r="83" spans="1:5">
      <c r="A83">
        <v>8</v>
      </c>
      <c r="B83">
        <v>2289</v>
      </c>
      <c r="C83" s="3">
        <v>35406</v>
      </c>
      <c r="D83" s="5" t="str">
        <f>ufc_fights5[[#This Row],[r_fighter_id]]&amp;"/"&amp;ufc_fights5[[#This Row],[b_fighter_id]]&amp;ufc_fights5[[#This Row],[date]]</f>
        <v>8/228935406</v>
      </c>
      <c r="E83">
        <f>COUNTIF(ufc_fights5[duplicitní texty],ufc_fights5[[#This Row],[duplicitní texty]])</f>
        <v>1</v>
      </c>
    </row>
    <row r="84" spans="1:5">
      <c r="A84">
        <v>1026</v>
      </c>
      <c r="B84">
        <v>1154</v>
      </c>
      <c r="C84" s="3">
        <v>35406</v>
      </c>
      <c r="D84" s="5" t="str">
        <f>ufc_fights5[[#This Row],[r_fighter_id]]&amp;"/"&amp;ufc_fights5[[#This Row],[b_fighter_id]]&amp;ufc_fights5[[#This Row],[date]]</f>
        <v>1026/115435406</v>
      </c>
      <c r="E84">
        <f>COUNTIF(ufc_fights5[duplicitní texty],ufc_fights5[[#This Row],[duplicitní texty]])</f>
        <v>1</v>
      </c>
    </row>
    <row r="85" spans="1:5">
      <c r="A85">
        <v>1026</v>
      </c>
      <c r="B85">
        <v>1250</v>
      </c>
      <c r="C85" s="3">
        <v>35406</v>
      </c>
      <c r="D85" s="5" t="str">
        <f>ufc_fights5[[#This Row],[r_fighter_id]]&amp;"/"&amp;ufc_fights5[[#This Row],[b_fighter_id]]&amp;ufc_fights5[[#This Row],[date]]</f>
        <v>1026/125035406</v>
      </c>
      <c r="E85">
        <f>COUNTIF(ufc_fights5[duplicitní texty],ufc_fights5[[#This Row],[duplicitní texty]])</f>
        <v>1</v>
      </c>
    </row>
    <row r="86" spans="1:5">
      <c r="A86">
        <v>590</v>
      </c>
      <c r="B86">
        <v>2941</v>
      </c>
      <c r="C86" s="3">
        <v>35468</v>
      </c>
      <c r="D86" s="5" t="str">
        <f>ufc_fights5[[#This Row],[r_fighter_id]]&amp;"/"&amp;ufc_fights5[[#This Row],[b_fighter_id]]&amp;ufc_fights5[[#This Row],[date]]</f>
        <v>590/294135468</v>
      </c>
      <c r="E86">
        <f>COUNTIF(ufc_fights5[duplicitní texty],ufc_fights5[[#This Row],[duplicitní texty]])</f>
        <v>1</v>
      </c>
    </row>
    <row r="87" spans="1:5">
      <c r="A87">
        <v>243</v>
      </c>
      <c r="B87">
        <v>3221</v>
      </c>
      <c r="C87" s="3">
        <v>35468</v>
      </c>
      <c r="D87" s="5" t="str">
        <f>ufc_fights5[[#This Row],[r_fighter_id]]&amp;"/"&amp;ufc_fights5[[#This Row],[b_fighter_id]]&amp;ufc_fights5[[#This Row],[date]]</f>
        <v>243/322135468</v>
      </c>
      <c r="E87">
        <f>COUNTIF(ufc_fights5[duplicitní texty],ufc_fights5[[#This Row],[duplicitní texty]])</f>
        <v>1</v>
      </c>
    </row>
    <row r="88" spans="1:5">
      <c r="A88">
        <v>243</v>
      </c>
      <c r="B88">
        <v>955</v>
      </c>
      <c r="C88" s="3">
        <v>35468</v>
      </c>
      <c r="D88" s="5" t="str">
        <f>ufc_fights5[[#This Row],[r_fighter_id]]&amp;"/"&amp;ufc_fights5[[#This Row],[b_fighter_id]]&amp;ufc_fights5[[#This Row],[date]]</f>
        <v>243/95535468</v>
      </c>
      <c r="E88">
        <f>COUNTIF(ufc_fights5[duplicitní texty],ufc_fights5[[#This Row],[duplicitní texty]])</f>
        <v>1</v>
      </c>
    </row>
    <row r="89" spans="1:5">
      <c r="A89">
        <v>309</v>
      </c>
      <c r="B89">
        <v>2868</v>
      </c>
      <c r="C89" s="3">
        <v>35468</v>
      </c>
      <c r="D89" s="5" t="str">
        <f>ufc_fights5[[#This Row],[r_fighter_id]]&amp;"/"&amp;ufc_fights5[[#This Row],[b_fighter_id]]&amp;ufc_fights5[[#This Row],[date]]</f>
        <v>309/286835468</v>
      </c>
      <c r="E89">
        <f>COUNTIF(ufc_fights5[duplicitní texty],ufc_fights5[[#This Row],[duplicitní texty]])</f>
        <v>1</v>
      </c>
    </row>
    <row r="90" spans="1:5">
      <c r="A90">
        <v>309</v>
      </c>
      <c r="B90">
        <v>1976</v>
      </c>
      <c r="C90" s="3">
        <v>35468</v>
      </c>
      <c r="D90" s="5" t="str">
        <f>ufc_fights5[[#This Row],[r_fighter_id]]&amp;"/"&amp;ufc_fights5[[#This Row],[b_fighter_id]]&amp;ufc_fights5[[#This Row],[date]]</f>
        <v>309/197635468</v>
      </c>
      <c r="E90">
        <f>COUNTIF(ufc_fights5[duplicitní texty],ufc_fights5[[#This Row],[duplicitní texty]])</f>
        <v>1</v>
      </c>
    </row>
    <row r="91" spans="1:5">
      <c r="A91">
        <v>955</v>
      </c>
      <c r="B91">
        <v>2222</v>
      </c>
      <c r="C91" s="3">
        <v>35468</v>
      </c>
      <c r="D91" s="5" t="str">
        <f>ufc_fights5[[#This Row],[r_fighter_id]]&amp;"/"&amp;ufc_fights5[[#This Row],[b_fighter_id]]&amp;ufc_fights5[[#This Row],[date]]</f>
        <v>955/222235468</v>
      </c>
      <c r="E91">
        <f>COUNTIF(ufc_fights5[duplicitní texty],ufc_fights5[[#This Row],[duplicitní texty]])</f>
        <v>1</v>
      </c>
    </row>
    <row r="92" spans="1:5">
      <c r="A92">
        <v>3187</v>
      </c>
      <c r="B92">
        <v>1466</v>
      </c>
      <c r="C92" s="3">
        <v>35468</v>
      </c>
      <c r="D92" s="5" t="str">
        <f>ufc_fights5[[#This Row],[r_fighter_id]]&amp;"/"&amp;ufc_fights5[[#This Row],[b_fighter_id]]&amp;ufc_fights5[[#This Row],[date]]</f>
        <v>3187/146635468</v>
      </c>
      <c r="E92">
        <f>COUNTIF(ufc_fights5[duplicitní texty],ufc_fights5[[#This Row],[duplicitní texty]])</f>
        <v>1</v>
      </c>
    </row>
    <row r="93" spans="1:5">
      <c r="A93">
        <v>2395</v>
      </c>
      <c r="B93">
        <v>37</v>
      </c>
      <c r="C93" s="3">
        <v>35580</v>
      </c>
      <c r="D93" s="5" t="str">
        <f>ufc_fights5[[#This Row],[r_fighter_id]]&amp;"/"&amp;ufc_fights5[[#This Row],[b_fighter_id]]&amp;ufc_fights5[[#This Row],[date]]</f>
        <v>2395/3735580</v>
      </c>
      <c r="E93">
        <f>COUNTIF(ufc_fights5[duplicitní texty],ufc_fights5[[#This Row],[duplicitní texty]])</f>
        <v>1</v>
      </c>
    </row>
    <row r="94" spans="1:5">
      <c r="A94">
        <v>652</v>
      </c>
      <c r="B94">
        <v>1249</v>
      </c>
      <c r="C94" s="3">
        <v>35580</v>
      </c>
      <c r="D94" s="5" t="str">
        <f>ufc_fights5[[#This Row],[r_fighter_id]]&amp;"/"&amp;ufc_fights5[[#This Row],[b_fighter_id]]&amp;ufc_fights5[[#This Row],[date]]</f>
        <v>652/124935580</v>
      </c>
      <c r="E94">
        <f>COUNTIF(ufc_fights5[duplicitní texty],ufc_fights5[[#This Row],[duplicitní texty]])</f>
        <v>1</v>
      </c>
    </row>
    <row r="95" spans="1:5">
      <c r="A95">
        <v>243</v>
      </c>
      <c r="B95">
        <v>8</v>
      </c>
      <c r="C95" s="3">
        <v>35580</v>
      </c>
      <c r="D95" s="5" t="str">
        <f>ufc_fights5[[#This Row],[r_fighter_id]]&amp;"/"&amp;ufc_fights5[[#This Row],[b_fighter_id]]&amp;ufc_fights5[[#This Row],[date]]</f>
        <v>243/835580</v>
      </c>
      <c r="E95">
        <f>COUNTIF(ufc_fights5[duplicitní texty],ufc_fights5[[#This Row],[duplicitní texty]])</f>
        <v>1</v>
      </c>
    </row>
    <row r="96" spans="1:5">
      <c r="A96">
        <v>2096</v>
      </c>
      <c r="B96">
        <v>1792</v>
      </c>
      <c r="C96" s="3">
        <v>35580</v>
      </c>
      <c r="D96" s="5" t="str">
        <f>ufc_fights5[[#This Row],[r_fighter_id]]&amp;"/"&amp;ufc_fights5[[#This Row],[b_fighter_id]]&amp;ufc_fights5[[#This Row],[date]]</f>
        <v>2096/179235580</v>
      </c>
      <c r="E96">
        <f>COUNTIF(ufc_fights5[duplicitní texty],ufc_fights5[[#This Row],[duplicitní texty]])</f>
        <v>1</v>
      </c>
    </row>
    <row r="97" spans="1:5">
      <c r="A97">
        <v>1449</v>
      </c>
      <c r="B97">
        <v>60</v>
      </c>
      <c r="C97" s="3">
        <v>35580</v>
      </c>
      <c r="D97" s="5" t="str">
        <f>ufc_fights5[[#This Row],[r_fighter_id]]&amp;"/"&amp;ufc_fights5[[#This Row],[b_fighter_id]]&amp;ufc_fights5[[#This Row],[date]]</f>
        <v>1449/6035580</v>
      </c>
      <c r="E97">
        <f>COUNTIF(ufc_fights5[duplicitní texty],ufc_fights5[[#This Row],[duplicitní texty]])</f>
        <v>1</v>
      </c>
    </row>
    <row r="98" spans="1:5">
      <c r="A98">
        <v>1185</v>
      </c>
      <c r="B98">
        <v>3117</v>
      </c>
      <c r="C98" s="3">
        <v>35580</v>
      </c>
      <c r="D98" s="5" t="str">
        <f>ufc_fights5[[#This Row],[r_fighter_id]]&amp;"/"&amp;ufc_fights5[[#This Row],[b_fighter_id]]&amp;ufc_fights5[[#This Row],[date]]</f>
        <v>1185/311735580</v>
      </c>
      <c r="E98">
        <f>COUNTIF(ufc_fights5[duplicitní texty],ufc_fights5[[#This Row],[duplicitní texty]])</f>
        <v>1</v>
      </c>
    </row>
    <row r="99" spans="1:5">
      <c r="A99">
        <v>2315</v>
      </c>
      <c r="B99">
        <v>1403</v>
      </c>
      <c r="C99" s="3">
        <v>35580</v>
      </c>
      <c r="D99" s="5" t="str">
        <f>ufc_fights5[[#This Row],[r_fighter_id]]&amp;"/"&amp;ufc_fights5[[#This Row],[b_fighter_id]]&amp;ufc_fights5[[#This Row],[date]]</f>
        <v>2315/140335580</v>
      </c>
      <c r="E99">
        <f>COUNTIF(ufc_fights5[duplicitní texty],ufc_fights5[[#This Row],[duplicitní texty]])</f>
        <v>1</v>
      </c>
    </row>
    <row r="100" spans="1:5">
      <c r="A100">
        <v>1028</v>
      </c>
      <c r="B100">
        <v>525</v>
      </c>
      <c r="C100" s="3">
        <v>35638</v>
      </c>
      <c r="D100" s="5" t="str">
        <f>ufc_fights5[[#This Row],[r_fighter_id]]&amp;"/"&amp;ufc_fights5[[#This Row],[b_fighter_id]]&amp;ufc_fights5[[#This Row],[date]]</f>
        <v>1028/52535638</v>
      </c>
      <c r="E100">
        <f>COUNTIF(ufc_fights5[duplicitní texty],ufc_fights5[[#This Row],[duplicitní texty]])</f>
        <v>1</v>
      </c>
    </row>
    <row r="101" spans="1:5">
      <c r="A101">
        <v>3025</v>
      </c>
      <c r="B101">
        <v>590</v>
      </c>
      <c r="C101" s="3">
        <v>35638</v>
      </c>
      <c r="D101" s="5" t="str">
        <f>ufc_fights5[[#This Row],[r_fighter_id]]&amp;"/"&amp;ufc_fights5[[#This Row],[b_fighter_id]]&amp;ufc_fights5[[#This Row],[date]]</f>
        <v>3025/59035638</v>
      </c>
      <c r="E101">
        <f>COUNTIF(ufc_fights5[duplicitní texty],ufc_fights5[[#This Row],[duplicitní texty]])</f>
        <v>1</v>
      </c>
    </row>
    <row r="102" spans="1:5">
      <c r="A102">
        <v>1428</v>
      </c>
      <c r="B102">
        <v>1035</v>
      </c>
      <c r="C102" s="3">
        <v>35638</v>
      </c>
      <c r="D102" s="5" t="str">
        <f>ufc_fights5[[#This Row],[r_fighter_id]]&amp;"/"&amp;ufc_fights5[[#This Row],[b_fighter_id]]&amp;ufc_fights5[[#This Row],[date]]</f>
        <v>1428/103535638</v>
      </c>
      <c r="E102">
        <f>COUNTIF(ufc_fights5[duplicitní texty],ufc_fights5[[#This Row],[duplicitní texty]])</f>
        <v>1</v>
      </c>
    </row>
    <row r="103" spans="1:5">
      <c r="A103">
        <v>1634</v>
      </c>
      <c r="B103">
        <v>1394</v>
      </c>
      <c r="C103" s="3">
        <v>35638</v>
      </c>
      <c r="D103" s="5" t="str">
        <f>ufc_fights5[[#This Row],[r_fighter_id]]&amp;"/"&amp;ufc_fights5[[#This Row],[b_fighter_id]]&amp;ufc_fights5[[#This Row],[date]]</f>
        <v>1634/139435638</v>
      </c>
      <c r="E103">
        <f>COUNTIF(ufc_fights5[duplicitní texty],ufc_fights5[[#This Row],[duplicitní texty]])</f>
        <v>1</v>
      </c>
    </row>
    <row r="104" spans="1:5">
      <c r="A104">
        <v>299</v>
      </c>
      <c r="B104">
        <v>1536</v>
      </c>
      <c r="C104" s="3">
        <v>35638</v>
      </c>
      <c r="D104" s="5" t="str">
        <f>ufc_fights5[[#This Row],[r_fighter_id]]&amp;"/"&amp;ufc_fights5[[#This Row],[b_fighter_id]]&amp;ufc_fights5[[#This Row],[date]]</f>
        <v>299/153635638</v>
      </c>
      <c r="E104">
        <f>COUNTIF(ufc_fights5[duplicitní texty],ufc_fights5[[#This Row],[duplicitní texty]])</f>
        <v>1</v>
      </c>
    </row>
    <row r="105" spans="1:5">
      <c r="A105">
        <v>1475</v>
      </c>
      <c r="B105">
        <v>423</v>
      </c>
      <c r="C105" s="3">
        <v>35638</v>
      </c>
      <c r="D105" s="5" t="str">
        <f>ufc_fights5[[#This Row],[r_fighter_id]]&amp;"/"&amp;ufc_fights5[[#This Row],[b_fighter_id]]&amp;ufc_fights5[[#This Row],[date]]</f>
        <v>1475/42335638</v>
      </c>
      <c r="E105">
        <f>COUNTIF(ufc_fights5[duplicitní texty],ufc_fights5[[#This Row],[duplicitní texty]])</f>
        <v>1</v>
      </c>
    </row>
    <row r="106" spans="1:5">
      <c r="A106">
        <v>2188</v>
      </c>
      <c r="B106">
        <v>3349</v>
      </c>
      <c r="C106" s="3">
        <v>35638</v>
      </c>
      <c r="D106" s="5" t="str">
        <f>ufc_fights5[[#This Row],[r_fighter_id]]&amp;"/"&amp;ufc_fights5[[#This Row],[b_fighter_id]]&amp;ufc_fights5[[#This Row],[date]]</f>
        <v>2188/334935638</v>
      </c>
      <c r="E106">
        <f>COUNTIF(ufc_fights5[duplicitní texty],ufc_fights5[[#This Row],[duplicitní texty]])</f>
        <v>1</v>
      </c>
    </row>
    <row r="107" spans="1:5">
      <c r="A107">
        <v>652</v>
      </c>
      <c r="B107">
        <v>243</v>
      </c>
      <c r="C107" s="3">
        <v>35720</v>
      </c>
      <c r="D107" s="5" t="str">
        <f>ufc_fights5[[#This Row],[r_fighter_id]]&amp;"/"&amp;ufc_fights5[[#This Row],[b_fighter_id]]&amp;ufc_fights5[[#This Row],[date]]</f>
        <v>652/24335720</v>
      </c>
      <c r="E107">
        <f>COUNTIF(ufc_fights5[duplicitní texty],ufc_fights5[[#This Row],[duplicitní texty]])</f>
        <v>1</v>
      </c>
    </row>
    <row r="108" spans="1:5">
      <c r="A108">
        <v>249</v>
      </c>
      <c r="B108">
        <v>210</v>
      </c>
      <c r="C108" s="3">
        <v>35720</v>
      </c>
      <c r="D108" s="5" t="str">
        <f>ufc_fights5[[#This Row],[r_fighter_id]]&amp;"/"&amp;ufc_fights5[[#This Row],[b_fighter_id]]&amp;ufc_fights5[[#This Row],[date]]</f>
        <v>249/21035720</v>
      </c>
      <c r="E108">
        <f>COUNTIF(ufc_fights5[duplicitní texty],ufc_fights5[[#This Row],[duplicitní texty]])</f>
        <v>1</v>
      </c>
    </row>
    <row r="109" spans="1:5">
      <c r="A109">
        <v>3025</v>
      </c>
      <c r="B109">
        <v>8</v>
      </c>
      <c r="C109" s="3">
        <v>35720</v>
      </c>
      <c r="D109" s="5" t="str">
        <f>ufc_fights5[[#This Row],[r_fighter_id]]&amp;"/"&amp;ufc_fights5[[#This Row],[b_fighter_id]]&amp;ufc_fights5[[#This Row],[date]]</f>
        <v>3025/835720</v>
      </c>
      <c r="E109">
        <f>COUNTIF(ufc_fights5[duplicitní texty],ufc_fights5[[#This Row],[duplicitní texty]])</f>
        <v>1</v>
      </c>
    </row>
    <row r="110" spans="1:5">
      <c r="A110">
        <v>1428</v>
      </c>
      <c r="B110">
        <v>2207</v>
      </c>
      <c r="C110" s="3">
        <v>35720</v>
      </c>
      <c r="D110" s="5" t="str">
        <f>ufc_fights5[[#This Row],[r_fighter_id]]&amp;"/"&amp;ufc_fights5[[#This Row],[b_fighter_id]]&amp;ufc_fights5[[#This Row],[date]]</f>
        <v>1428/220735720</v>
      </c>
      <c r="E110">
        <f>COUNTIF(ufc_fights5[duplicitní texty],ufc_fights5[[#This Row],[duplicitní texty]])</f>
        <v>1</v>
      </c>
    </row>
    <row r="111" spans="1:5">
      <c r="A111">
        <v>1634</v>
      </c>
      <c r="B111">
        <v>3139</v>
      </c>
      <c r="C111" s="3">
        <v>35720</v>
      </c>
      <c r="D111" s="5" t="str">
        <f>ufc_fights5[[#This Row],[r_fighter_id]]&amp;"/"&amp;ufc_fights5[[#This Row],[b_fighter_id]]&amp;ufc_fights5[[#This Row],[date]]</f>
        <v>1634/313935720</v>
      </c>
      <c r="E111">
        <f>COUNTIF(ufc_fights5[duplicitní texty],ufc_fights5[[#This Row],[duplicitní texty]])</f>
        <v>1</v>
      </c>
    </row>
    <row r="112" spans="1:5">
      <c r="A112">
        <v>504</v>
      </c>
      <c r="B112">
        <v>800</v>
      </c>
      <c r="C112" s="3">
        <v>35720</v>
      </c>
      <c r="D112" s="5" t="str">
        <f>ufc_fights5[[#This Row],[r_fighter_id]]&amp;"/"&amp;ufc_fights5[[#This Row],[b_fighter_id]]&amp;ufc_fights5[[#This Row],[date]]</f>
        <v>504/80035720</v>
      </c>
      <c r="E112">
        <f>COUNTIF(ufc_fights5[duplicitní texty],ufc_fights5[[#This Row],[duplicitní texty]])</f>
        <v>1</v>
      </c>
    </row>
    <row r="113" spans="1:5">
      <c r="A113">
        <v>652</v>
      </c>
      <c r="B113">
        <v>3025</v>
      </c>
      <c r="C113" s="3">
        <v>35785</v>
      </c>
      <c r="D113" s="5" t="str">
        <f>ufc_fights5[[#This Row],[r_fighter_id]]&amp;"/"&amp;ufc_fights5[[#This Row],[b_fighter_id]]&amp;ufc_fights5[[#This Row],[date]]</f>
        <v>652/302535785</v>
      </c>
      <c r="E113">
        <f>COUNTIF(ufc_fights5[duplicitní texty],ufc_fights5[[#This Row],[duplicitní texty]])</f>
        <v>1</v>
      </c>
    </row>
    <row r="114" spans="1:5">
      <c r="A114">
        <v>243</v>
      </c>
      <c r="B114">
        <v>527</v>
      </c>
      <c r="C114" s="3">
        <v>35785</v>
      </c>
      <c r="D114" s="5" t="str">
        <f>ufc_fights5[[#This Row],[r_fighter_id]]&amp;"/"&amp;ufc_fights5[[#This Row],[b_fighter_id]]&amp;ufc_fights5[[#This Row],[date]]</f>
        <v>243/52735785</v>
      </c>
      <c r="E114">
        <f>COUNTIF(ufc_fights5[duplicitní texty],ufc_fights5[[#This Row],[duplicitní texty]])</f>
        <v>1</v>
      </c>
    </row>
    <row r="115" spans="1:5">
      <c r="A115">
        <v>8</v>
      </c>
      <c r="B115">
        <v>114</v>
      </c>
      <c r="C115" s="3">
        <v>35785</v>
      </c>
      <c r="D115" s="5" t="str">
        <f>ufc_fights5[[#This Row],[r_fighter_id]]&amp;"/"&amp;ufc_fights5[[#This Row],[b_fighter_id]]&amp;ufc_fights5[[#This Row],[date]]</f>
        <v>8/11435785</v>
      </c>
      <c r="E115">
        <f>COUNTIF(ufc_fights5[duplicitní texty],ufc_fights5[[#This Row],[duplicitní texty]])</f>
        <v>1</v>
      </c>
    </row>
    <row r="116" spans="1:5">
      <c r="A116">
        <v>3221</v>
      </c>
      <c r="B116">
        <v>1675</v>
      </c>
      <c r="C116" s="3">
        <v>35785</v>
      </c>
      <c r="D116" s="5" t="str">
        <f>ufc_fights5[[#This Row],[r_fighter_id]]&amp;"/"&amp;ufc_fights5[[#This Row],[b_fighter_id]]&amp;ufc_fights5[[#This Row],[date]]</f>
        <v>3221/167535785</v>
      </c>
      <c r="E116">
        <f>COUNTIF(ufc_fights5[duplicitní texty],ufc_fights5[[#This Row],[duplicitní texty]])</f>
        <v>1</v>
      </c>
    </row>
    <row r="117" spans="1:5">
      <c r="A117">
        <v>2110</v>
      </c>
      <c r="B117">
        <v>2883</v>
      </c>
      <c r="C117" s="3">
        <v>35867</v>
      </c>
      <c r="D117" s="5" t="str">
        <f>ufc_fights5[[#This Row],[r_fighter_id]]&amp;"/"&amp;ufc_fights5[[#This Row],[b_fighter_id]]&amp;ufc_fights5[[#This Row],[date]]</f>
        <v>2110/288335867</v>
      </c>
      <c r="E117">
        <f>COUNTIF(ufc_fights5[duplicitní texty],ufc_fights5[[#This Row],[duplicitní texty]])</f>
        <v>1</v>
      </c>
    </row>
    <row r="118" spans="1:5">
      <c r="A118">
        <v>1677</v>
      </c>
      <c r="B118">
        <v>1803</v>
      </c>
      <c r="C118" s="3">
        <v>35867</v>
      </c>
      <c r="D118" s="5" t="str">
        <f>ufc_fights5[[#This Row],[r_fighter_id]]&amp;"/"&amp;ufc_fights5[[#This Row],[b_fighter_id]]&amp;ufc_fights5[[#This Row],[date]]</f>
        <v>1677/180335867</v>
      </c>
      <c r="E118">
        <f>COUNTIF(ufc_fights5[duplicitní texty],ufc_fights5[[#This Row],[duplicitní texty]])</f>
        <v>1</v>
      </c>
    </row>
    <row r="119" spans="1:5">
      <c r="A119">
        <v>409</v>
      </c>
      <c r="B119">
        <v>3181</v>
      </c>
      <c r="C119" s="3">
        <v>35867</v>
      </c>
      <c r="D119" s="5" t="str">
        <f>ufc_fights5[[#This Row],[r_fighter_id]]&amp;"/"&amp;ufc_fights5[[#This Row],[b_fighter_id]]&amp;ufc_fights5[[#This Row],[date]]</f>
        <v>409/318135867</v>
      </c>
      <c r="E119">
        <f>COUNTIF(ufc_fights5[duplicitní texty],ufc_fights5[[#This Row],[duplicitní texty]])</f>
        <v>1</v>
      </c>
    </row>
    <row r="120" spans="1:5">
      <c r="A120">
        <v>309</v>
      </c>
      <c r="B120">
        <v>1475</v>
      </c>
      <c r="C120" s="3">
        <v>35867</v>
      </c>
      <c r="D120" s="5" t="str">
        <f>ufc_fights5[[#This Row],[r_fighter_id]]&amp;"/"&amp;ufc_fights5[[#This Row],[b_fighter_id]]&amp;ufc_fights5[[#This Row],[date]]</f>
        <v>309/147535867</v>
      </c>
      <c r="E120">
        <f>COUNTIF(ufc_fights5[duplicitní texty],ufc_fights5[[#This Row],[duplicitní texty]])</f>
        <v>1</v>
      </c>
    </row>
    <row r="121" spans="1:5">
      <c r="A121">
        <v>1821</v>
      </c>
      <c r="B121">
        <v>1329</v>
      </c>
      <c r="C121" s="3">
        <v>35930</v>
      </c>
      <c r="D121" s="5" t="str">
        <f>ufc_fights5[[#This Row],[r_fighter_id]]&amp;"/"&amp;ufc_fights5[[#This Row],[b_fighter_id]]&amp;ufc_fights5[[#This Row],[date]]</f>
        <v>1821/132935930</v>
      </c>
      <c r="E121">
        <f>COUNTIF(ufc_fights5[duplicitní texty],ufc_fights5[[#This Row],[duplicitní texty]])</f>
        <v>1</v>
      </c>
    </row>
    <row r="122" spans="1:5">
      <c r="A122">
        <v>1320</v>
      </c>
      <c r="B122">
        <v>1127</v>
      </c>
      <c r="C122" s="3">
        <v>35930</v>
      </c>
      <c r="D122" s="5" t="str">
        <f>ufc_fights5[[#This Row],[r_fighter_id]]&amp;"/"&amp;ufc_fights5[[#This Row],[b_fighter_id]]&amp;ufc_fights5[[#This Row],[date]]</f>
        <v>1320/112735930</v>
      </c>
      <c r="E122">
        <f>COUNTIF(ufc_fights5[duplicitní texty],ufc_fights5[[#This Row],[duplicitní texty]])</f>
        <v>1</v>
      </c>
    </row>
    <row r="123" spans="1:5">
      <c r="A123">
        <v>2304</v>
      </c>
      <c r="B123">
        <v>1112</v>
      </c>
      <c r="C123" s="3">
        <v>35930</v>
      </c>
      <c r="D123" s="5" t="str">
        <f>ufc_fights5[[#This Row],[r_fighter_id]]&amp;"/"&amp;ufc_fights5[[#This Row],[b_fighter_id]]&amp;ufc_fights5[[#This Row],[date]]</f>
        <v>2304/111235930</v>
      </c>
      <c r="E123">
        <f>COUNTIF(ufc_fights5[duplicitní texty],ufc_fights5[[#This Row],[duplicitní texty]])</f>
        <v>1</v>
      </c>
    </row>
    <row r="124" spans="1:5">
      <c r="A124">
        <v>3335</v>
      </c>
      <c r="B124">
        <v>2437</v>
      </c>
      <c r="C124" s="3">
        <v>35930</v>
      </c>
      <c r="D124" s="5" t="str">
        <f>ufc_fights5[[#This Row],[r_fighter_id]]&amp;"/"&amp;ufc_fights5[[#This Row],[b_fighter_id]]&amp;ufc_fights5[[#This Row],[date]]</f>
        <v>3335/243735930</v>
      </c>
      <c r="E124">
        <f>COUNTIF(ufc_fights5[duplicitní texty],ufc_fights5[[#This Row],[duplicitní texty]])</f>
        <v>1</v>
      </c>
    </row>
    <row r="125" spans="1:5">
      <c r="A125">
        <v>8</v>
      </c>
      <c r="B125">
        <v>819</v>
      </c>
      <c r="C125" s="3">
        <v>35930</v>
      </c>
      <c r="D125" s="5" t="str">
        <f>ufc_fights5[[#This Row],[r_fighter_id]]&amp;"/"&amp;ufc_fights5[[#This Row],[b_fighter_id]]&amp;ufc_fights5[[#This Row],[date]]</f>
        <v>8/81935930</v>
      </c>
      <c r="E125">
        <f>COUNTIF(ufc_fights5[duplicitní texty],ufc_fights5[[#This Row],[duplicitní texty]])</f>
        <v>1</v>
      </c>
    </row>
    <row r="126" spans="1:5">
      <c r="A126">
        <v>3482</v>
      </c>
      <c r="B126">
        <v>590</v>
      </c>
      <c r="C126" s="3">
        <v>35930</v>
      </c>
      <c r="D126" s="5" t="str">
        <f>ufc_fights5[[#This Row],[r_fighter_id]]&amp;"/"&amp;ufc_fights5[[#This Row],[b_fighter_id]]&amp;ufc_fights5[[#This Row],[date]]</f>
        <v>3482/59035930</v>
      </c>
      <c r="E126">
        <f>COUNTIF(ufc_fights5[duplicitní texty],ufc_fights5[[#This Row],[duplicitní texty]])</f>
        <v>1</v>
      </c>
    </row>
    <row r="127" spans="1:5">
      <c r="A127">
        <v>2699</v>
      </c>
      <c r="B127">
        <v>8</v>
      </c>
      <c r="C127" s="3">
        <v>36084</v>
      </c>
      <c r="D127" s="5" t="str">
        <f>ufc_fights5[[#This Row],[r_fighter_id]]&amp;"/"&amp;ufc_fights5[[#This Row],[b_fighter_id]]&amp;ufc_fights5[[#This Row],[date]]</f>
        <v>2699/836084</v>
      </c>
      <c r="E127">
        <f>COUNTIF(ufc_fights5[duplicitní texty],ufc_fights5[[#This Row],[duplicitní texty]])</f>
        <v>1</v>
      </c>
    </row>
    <row r="128" spans="1:5">
      <c r="A128">
        <v>243</v>
      </c>
      <c r="B128">
        <v>2982</v>
      </c>
      <c r="C128" s="3">
        <v>36084</v>
      </c>
      <c r="D128" s="5" t="str">
        <f>ufc_fights5[[#This Row],[r_fighter_id]]&amp;"/"&amp;ufc_fights5[[#This Row],[b_fighter_id]]&amp;ufc_fights5[[#This Row],[date]]</f>
        <v>243/298236084</v>
      </c>
      <c r="E128">
        <f>COUNTIF(ufc_fights5[duplicitní texty],ufc_fights5[[#This Row],[duplicitní texty]])</f>
        <v>1</v>
      </c>
    </row>
    <row r="129" spans="1:5">
      <c r="A129">
        <v>2110</v>
      </c>
      <c r="B129">
        <v>409</v>
      </c>
      <c r="C129" s="3">
        <v>36084</v>
      </c>
      <c r="D129" s="5" t="str">
        <f>ufc_fights5[[#This Row],[r_fighter_id]]&amp;"/"&amp;ufc_fights5[[#This Row],[b_fighter_id]]&amp;ufc_fights5[[#This Row],[date]]</f>
        <v>2110/40936084</v>
      </c>
      <c r="E129">
        <f>COUNTIF(ufc_fights5[duplicitní texty],ufc_fights5[[#This Row],[duplicitní texty]])</f>
        <v>1</v>
      </c>
    </row>
    <row r="130" spans="1:5">
      <c r="A130">
        <v>344</v>
      </c>
      <c r="B130">
        <v>1399</v>
      </c>
      <c r="C130" s="3">
        <v>36084</v>
      </c>
      <c r="D130" s="5" t="str">
        <f>ufc_fights5[[#This Row],[r_fighter_id]]&amp;"/"&amp;ufc_fights5[[#This Row],[b_fighter_id]]&amp;ufc_fights5[[#This Row],[date]]</f>
        <v>344/139936084</v>
      </c>
      <c r="E130">
        <f>COUNTIF(ufc_fights5[duplicitní texty],ufc_fights5[[#This Row],[duplicitní texty]])</f>
        <v>1</v>
      </c>
    </row>
    <row r="131" spans="1:5">
      <c r="A131">
        <v>1677</v>
      </c>
      <c r="B131">
        <v>3482</v>
      </c>
      <c r="C131" s="3">
        <v>36084</v>
      </c>
      <c r="D131" s="5" t="str">
        <f>ufc_fights5[[#This Row],[r_fighter_id]]&amp;"/"&amp;ufc_fights5[[#This Row],[b_fighter_id]]&amp;ufc_fights5[[#This Row],[date]]</f>
        <v>1677/348236084</v>
      </c>
      <c r="E131">
        <f>COUNTIF(ufc_fights5[duplicitní texty],ufc_fights5[[#This Row],[duplicitní texty]])</f>
        <v>1</v>
      </c>
    </row>
    <row r="132" spans="1:5">
      <c r="A132">
        <v>2435</v>
      </c>
      <c r="B132">
        <v>2856</v>
      </c>
      <c r="C132" s="3">
        <v>36084</v>
      </c>
      <c r="D132" s="5" t="str">
        <f>ufc_fights5[[#This Row],[r_fighter_id]]&amp;"/"&amp;ufc_fights5[[#This Row],[b_fighter_id]]&amp;ufc_fights5[[#This Row],[date]]</f>
        <v>2435/285636084</v>
      </c>
      <c r="E132">
        <f>COUNTIF(ufc_fights5[duplicitní texty],ufc_fights5[[#This Row],[duplicitní texty]])</f>
        <v>1</v>
      </c>
    </row>
    <row r="133" spans="1:5">
      <c r="A133">
        <v>2395</v>
      </c>
      <c r="B133">
        <v>309</v>
      </c>
      <c r="C133" s="3">
        <v>36168</v>
      </c>
      <c r="D133" s="5" t="str">
        <f>ufc_fights5[[#This Row],[r_fighter_id]]&amp;"/"&amp;ufc_fights5[[#This Row],[b_fighter_id]]&amp;ufc_fights5[[#This Row],[date]]</f>
        <v>2395/30936168</v>
      </c>
      <c r="E133">
        <f>COUNTIF(ufc_fights5[duplicitní texty],ufc_fights5[[#This Row],[duplicitní texty]])</f>
        <v>1</v>
      </c>
    </row>
    <row r="134" spans="1:5">
      <c r="A134">
        <v>2699</v>
      </c>
      <c r="B134">
        <v>590</v>
      </c>
      <c r="C134" s="3">
        <v>36168</v>
      </c>
      <c r="D134" s="5" t="str">
        <f>ufc_fights5[[#This Row],[r_fighter_id]]&amp;"/"&amp;ufc_fights5[[#This Row],[b_fighter_id]]&amp;ufc_fights5[[#This Row],[date]]</f>
        <v>2699/59036168</v>
      </c>
      <c r="E134">
        <f>COUNTIF(ufc_fights5[duplicitní texty],ufc_fights5[[#This Row],[duplicitní texty]])</f>
        <v>1</v>
      </c>
    </row>
    <row r="135" spans="1:5">
      <c r="A135">
        <v>3203</v>
      </c>
      <c r="B135">
        <v>1093</v>
      </c>
      <c r="C135" s="3">
        <v>36168</v>
      </c>
      <c r="D135" s="5" t="str">
        <f>ufc_fights5[[#This Row],[r_fighter_id]]&amp;"/"&amp;ufc_fights5[[#This Row],[b_fighter_id]]&amp;ufc_fights5[[#This Row],[date]]</f>
        <v>3203/109336168</v>
      </c>
      <c r="E135">
        <f>COUNTIF(ufc_fights5[duplicitní texty],ufc_fights5[[#This Row],[duplicitní texty]])</f>
        <v>1</v>
      </c>
    </row>
    <row r="136" spans="1:5">
      <c r="A136">
        <v>2110</v>
      </c>
      <c r="B136">
        <v>2457</v>
      </c>
      <c r="C136" s="3">
        <v>36168</v>
      </c>
      <c r="D136" s="5" t="str">
        <f>ufc_fights5[[#This Row],[r_fighter_id]]&amp;"/"&amp;ufc_fights5[[#This Row],[b_fighter_id]]&amp;ufc_fights5[[#This Row],[date]]</f>
        <v>2110/245736168</v>
      </c>
      <c r="E136">
        <f>COUNTIF(ufc_fights5[duplicitní texty],ufc_fights5[[#This Row],[duplicitní texty]])</f>
        <v>1</v>
      </c>
    </row>
    <row r="137" spans="1:5">
      <c r="A137">
        <v>2789</v>
      </c>
      <c r="B137">
        <v>1677</v>
      </c>
      <c r="C137" s="3">
        <v>36168</v>
      </c>
      <c r="D137" s="5" t="str">
        <f>ufc_fights5[[#This Row],[r_fighter_id]]&amp;"/"&amp;ufc_fights5[[#This Row],[b_fighter_id]]&amp;ufc_fights5[[#This Row],[date]]</f>
        <v>2789/167736168</v>
      </c>
      <c r="E137">
        <f>COUNTIF(ufc_fights5[duplicitní texty],ufc_fights5[[#This Row],[duplicitní texty]])</f>
        <v>1</v>
      </c>
    </row>
    <row r="138" spans="1:5">
      <c r="A138">
        <v>409</v>
      </c>
      <c r="B138">
        <v>2883</v>
      </c>
      <c r="C138" s="3">
        <v>36168</v>
      </c>
      <c r="D138" s="5" t="str">
        <f>ufc_fights5[[#This Row],[r_fighter_id]]&amp;"/"&amp;ufc_fights5[[#This Row],[b_fighter_id]]&amp;ufc_fights5[[#This Row],[date]]</f>
        <v>409/288336168</v>
      </c>
      <c r="E138">
        <f>COUNTIF(ufc_fights5[duplicitní texty],ufc_fights5[[#This Row],[duplicitní texty]])</f>
        <v>1</v>
      </c>
    </row>
    <row r="139" spans="1:5">
      <c r="A139">
        <v>566</v>
      </c>
      <c r="B139">
        <v>469</v>
      </c>
      <c r="C139" s="3">
        <v>36168</v>
      </c>
      <c r="D139" s="5" t="str">
        <f>ufc_fights5[[#This Row],[r_fighter_id]]&amp;"/"&amp;ufc_fights5[[#This Row],[b_fighter_id]]&amp;ufc_fights5[[#This Row],[date]]</f>
        <v>566/46936168</v>
      </c>
      <c r="E139">
        <f>COUNTIF(ufc_fights5[duplicitní texty],ufc_fights5[[#This Row],[duplicitní texty]])</f>
        <v>1</v>
      </c>
    </row>
    <row r="140" spans="1:5">
      <c r="A140">
        <v>2395</v>
      </c>
      <c r="B140">
        <v>2096</v>
      </c>
      <c r="C140" s="3">
        <v>36224</v>
      </c>
      <c r="D140" s="5" t="str">
        <f>ufc_fights5[[#This Row],[r_fighter_id]]&amp;"/"&amp;ufc_fights5[[#This Row],[b_fighter_id]]&amp;ufc_fights5[[#This Row],[date]]</f>
        <v>2395/209636224</v>
      </c>
      <c r="E140">
        <f>COUNTIF(ufc_fights5[duplicitní texty],ufc_fights5[[#This Row],[duplicitní texty]])</f>
        <v>1</v>
      </c>
    </row>
    <row r="141" spans="1:5">
      <c r="A141">
        <v>3203</v>
      </c>
      <c r="B141">
        <v>1433</v>
      </c>
      <c r="C141" s="3">
        <v>36224</v>
      </c>
      <c r="D141" s="5" t="str">
        <f>ufc_fights5[[#This Row],[r_fighter_id]]&amp;"/"&amp;ufc_fights5[[#This Row],[b_fighter_id]]&amp;ufc_fights5[[#This Row],[date]]</f>
        <v>3203/143336224</v>
      </c>
      <c r="E141">
        <f>COUNTIF(ufc_fights5[duplicitní texty],ufc_fights5[[#This Row],[duplicitní texty]])</f>
        <v>1</v>
      </c>
    </row>
    <row r="142" spans="1:5">
      <c r="A142">
        <v>1399</v>
      </c>
      <c r="B142">
        <v>1821</v>
      </c>
      <c r="C142" s="3">
        <v>36224</v>
      </c>
      <c r="D142" s="5" t="str">
        <f>ufc_fights5[[#This Row],[r_fighter_id]]&amp;"/"&amp;ufc_fights5[[#This Row],[b_fighter_id]]&amp;ufc_fights5[[#This Row],[date]]</f>
        <v>1399/182136224</v>
      </c>
      <c r="E142">
        <f>COUNTIF(ufc_fights5[duplicitní texty],ufc_fights5[[#This Row],[duplicitní texty]])</f>
        <v>1</v>
      </c>
    </row>
    <row r="143" spans="1:5">
      <c r="A143">
        <v>2626</v>
      </c>
      <c r="B143">
        <v>3025</v>
      </c>
      <c r="C143" s="3">
        <v>36224</v>
      </c>
      <c r="D143" s="5" t="str">
        <f>ufc_fights5[[#This Row],[r_fighter_id]]&amp;"/"&amp;ufc_fights5[[#This Row],[b_fighter_id]]&amp;ufc_fights5[[#This Row],[date]]</f>
        <v>2626/302536224</v>
      </c>
      <c r="E143">
        <f>COUNTIF(ufc_fights5[duplicitní texty],ufc_fights5[[#This Row],[duplicitní texty]])</f>
        <v>1</v>
      </c>
    </row>
    <row r="144" spans="1:5">
      <c r="A144">
        <v>3482</v>
      </c>
      <c r="B144">
        <v>1124</v>
      </c>
      <c r="C144" s="3">
        <v>36224</v>
      </c>
      <c r="D144" s="5" t="str">
        <f>ufc_fights5[[#This Row],[r_fighter_id]]&amp;"/"&amp;ufc_fights5[[#This Row],[b_fighter_id]]&amp;ufc_fights5[[#This Row],[date]]</f>
        <v>3482/112436224</v>
      </c>
      <c r="E144">
        <f>COUNTIF(ufc_fights5[duplicitní texty],ufc_fights5[[#This Row],[duplicitní texty]])</f>
        <v>1</v>
      </c>
    </row>
    <row r="145" spans="1:5">
      <c r="A145">
        <v>1749</v>
      </c>
      <c r="B145">
        <v>2705</v>
      </c>
      <c r="C145" s="3">
        <v>36224</v>
      </c>
      <c r="D145" s="5" t="str">
        <f>ufc_fights5[[#This Row],[r_fighter_id]]&amp;"/"&amp;ufc_fights5[[#This Row],[b_fighter_id]]&amp;ufc_fights5[[#This Row],[date]]</f>
        <v>1749/270536224</v>
      </c>
      <c r="E145">
        <f>COUNTIF(ufc_fights5[duplicitní texty],ufc_fights5[[#This Row],[duplicitní texty]])</f>
        <v>1</v>
      </c>
    </row>
    <row r="146" spans="1:5">
      <c r="A146">
        <v>1154</v>
      </c>
      <c r="B146">
        <v>2704</v>
      </c>
      <c r="C146" s="3">
        <v>36224</v>
      </c>
      <c r="D146" s="5" t="str">
        <f>ufc_fights5[[#This Row],[r_fighter_id]]&amp;"/"&amp;ufc_fights5[[#This Row],[b_fighter_id]]&amp;ufc_fights5[[#This Row],[date]]</f>
        <v>1154/270436224</v>
      </c>
      <c r="E146">
        <f>COUNTIF(ufc_fights5[duplicitní texty],ufc_fights5[[#This Row],[duplicitní texty]])</f>
        <v>1</v>
      </c>
    </row>
    <row r="147" spans="1:5">
      <c r="A147">
        <v>2699</v>
      </c>
      <c r="B147">
        <v>3221</v>
      </c>
      <c r="C147" s="3">
        <v>36287</v>
      </c>
      <c r="D147" s="5" t="str">
        <f>ufc_fights5[[#This Row],[r_fighter_id]]&amp;"/"&amp;ufc_fights5[[#This Row],[b_fighter_id]]&amp;ufc_fights5[[#This Row],[date]]</f>
        <v>2699/322136287</v>
      </c>
      <c r="E147">
        <f>COUNTIF(ufc_fights5[duplicitní texty],ufc_fights5[[#This Row],[duplicitní texty]])</f>
        <v>1</v>
      </c>
    </row>
    <row r="148" spans="1:5">
      <c r="A148">
        <v>2982</v>
      </c>
      <c r="B148">
        <v>2510</v>
      </c>
      <c r="C148" s="3">
        <v>36287</v>
      </c>
      <c r="D148" s="5" t="str">
        <f>ufc_fights5[[#This Row],[r_fighter_id]]&amp;"/"&amp;ufc_fights5[[#This Row],[b_fighter_id]]&amp;ufc_fights5[[#This Row],[date]]</f>
        <v>2982/251036287</v>
      </c>
      <c r="E148">
        <f>COUNTIF(ufc_fights5[duplicitní texty],ufc_fights5[[#This Row],[duplicitní texty]])</f>
        <v>1</v>
      </c>
    </row>
    <row r="149" spans="1:5">
      <c r="A149">
        <v>2789</v>
      </c>
      <c r="B149">
        <v>2626</v>
      </c>
      <c r="C149" s="3">
        <v>36287</v>
      </c>
      <c r="D149" s="5" t="str">
        <f>ufc_fights5[[#This Row],[r_fighter_id]]&amp;"/"&amp;ufc_fights5[[#This Row],[b_fighter_id]]&amp;ufc_fights5[[#This Row],[date]]</f>
        <v>2789/262636287</v>
      </c>
      <c r="E149">
        <f>COUNTIF(ufc_fights5[duplicitní texty],ufc_fights5[[#This Row],[duplicitní texty]])</f>
        <v>1</v>
      </c>
    </row>
    <row r="150" spans="1:5">
      <c r="A150">
        <v>566</v>
      </c>
      <c r="B150">
        <v>1437</v>
      </c>
      <c r="C150" s="3">
        <v>36287</v>
      </c>
      <c r="D150" s="5" t="str">
        <f>ufc_fights5[[#This Row],[r_fighter_id]]&amp;"/"&amp;ufc_fights5[[#This Row],[b_fighter_id]]&amp;ufc_fights5[[#This Row],[date]]</f>
        <v>566/143736287</v>
      </c>
      <c r="E150">
        <f>COUNTIF(ufc_fights5[duplicitní texty],ufc_fights5[[#This Row],[duplicitní texty]])</f>
        <v>1</v>
      </c>
    </row>
    <row r="151" spans="1:5">
      <c r="A151">
        <v>3482</v>
      </c>
      <c r="B151">
        <v>1037</v>
      </c>
      <c r="C151" s="3">
        <v>36287</v>
      </c>
      <c r="D151" s="5" t="str">
        <f>ufc_fights5[[#This Row],[r_fighter_id]]&amp;"/"&amp;ufc_fights5[[#This Row],[b_fighter_id]]&amp;ufc_fights5[[#This Row],[date]]</f>
        <v>3482/103736287</v>
      </c>
      <c r="E151">
        <f>COUNTIF(ufc_fights5[duplicitní texty],ufc_fights5[[#This Row],[duplicitní texty]])</f>
        <v>1</v>
      </c>
    </row>
    <row r="152" spans="1:5">
      <c r="A152">
        <v>3436</v>
      </c>
      <c r="B152">
        <v>598</v>
      </c>
      <c r="C152" s="3">
        <v>36287</v>
      </c>
      <c r="D152" s="5" t="str">
        <f>ufc_fights5[[#This Row],[r_fighter_id]]&amp;"/"&amp;ufc_fights5[[#This Row],[b_fighter_id]]&amp;ufc_fights5[[#This Row],[date]]</f>
        <v>3436/59836287</v>
      </c>
      <c r="E152">
        <f>COUNTIF(ufc_fights5[duplicitní texty],ufc_fights5[[#This Row],[duplicitní texty]])</f>
        <v>1</v>
      </c>
    </row>
    <row r="153" spans="1:5">
      <c r="A153">
        <v>2078</v>
      </c>
      <c r="B153">
        <v>2703</v>
      </c>
      <c r="C153" s="3">
        <v>36287</v>
      </c>
      <c r="D153" s="5" t="str">
        <f>ufc_fights5[[#This Row],[r_fighter_id]]&amp;"/"&amp;ufc_fights5[[#This Row],[b_fighter_id]]&amp;ufc_fights5[[#This Row],[date]]</f>
        <v>2078/270336287</v>
      </c>
      <c r="E153">
        <f>COUNTIF(ufc_fights5[duplicitní texty],ufc_fights5[[#This Row],[duplicitní texty]])</f>
        <v>1</v>
      </c>
    </row>
    <row r="154" spans="1:5">
      <c r="A154">
        <v>1399</v>
      </c>
      <c r="B154">
        <v>3190</v>
      </c>
      <c r="C154" s="3">
        <v>36357</v>
      </c>
      <c r="D154" s="5" t="str">
        <f>ufc_fights5[[#This Row],[r_fighter_id]]&amp;"/"&amp;ufc_fights5[[#This Row],[b_fighter_id]]&amp;ufc_fights5[[#This Row],[date]]</f>
        <v>1399/319036357</v>
      </c>
      <c r="E154">
        <f>COUNTIF(ufc_fights5[duplicitní texty],ufc_fights5[[#This Row],[duplicitní texty]])</f>
        <v>1</v>
      </c>
    </row>
    <row r="155" spans="1:5">
      <c r="A155">
        <v>2110</v>
      </c>
      <c r="B155">
        <v>2470</v>
      </c>
      <c r="C155" s="3">
        <v>36357</v>
      </c>
      <c r="D155" s="5" t="str">
        <f>ufc_fights5[[#This Row],[r_fighter_id]]&amp;"/"&amp;ufc_fights5[[#This Row],[b_fighter_id]]&amp;ufc_fights5[[#This Row],[date]]</f>
        <v>2110/247036357</v>
      </c>
      <c r="E155">
        <f>COUNTIF(ufc_fights5[duplicitní texty],ufc_fights5[[#This Row],[duplicitní texty]])</f>
        <v>1</v>
      </c>
    </row>
    <row r="156" spans="1:5">
      <c r="A156">
        <v>1677</v>
      </c>
      <c r="B156">
        <v>1728</v>
      </c>
      <c r="C156" s="3">
        <v>36357</v>
      </c>
      <c r="D156" s="5" t="str">
        <f>ufc_fights5[[#This Row],[r_fighter_id]]&amp;"/"&amp;ufc_fights5[[#This Row],[b_fighter_id]]&amp;ufc_fights5[[#This Row],[date]]</f>
        <v>1677/172836357</v>
      </c>
      <c r="E156">
        <f>COUNTIF(ufc_fights5[duplicitní texty],ufc_fights5[[#This Row],[duplicitní texty]])</f>
        <v>1</v>
      </c>
    </row>
    <row r="157" spans="1:5">
      <c r="A157">
        <v>3025</v>
      </c>
      <c r="B157">
        <v>2779</v>
      </c>
      <c r="C157" s="3">
        <v>36357</v>
      </c>
      <c r="D157" s="5" t="str">
        <f>ufc_fights5[[#This Row],[r_fighter_id]]&amp;"/"&amp;ufc_fights5[[#This Row],[b_fighter_id]]&amp;ufc_fights5[[#This Row],[date]]</f>
        <v>3025/277936357</v>
      </c>
      <c r="E157">
        <f>COUNTIF(ufc_fights5[duplicitní texty],ufc_fights5[[#This Row],[duplicitní texty]])</f>
        <v>1</v>
      </c>
    </row>
    <row r="158" spans="1:5">
      <c r="A158">
        <v>1476</v>
      </c>
      <c r="B158">
        <v>60</v>
      </c>
      <c r="C158" s="3">
        <v>36357</v>
      </c>
      <c r="D158" s="5" t="str">
        <f>ufc_fights5[[#This Row],[r_fighter_id]]&amp;"/"&amp;ufc_fights5[[#This Row],[b_fighter_id]]&amp;ufc_fights5[[#This Row],[date]]</f>
        <v>1476/6036357</v>
      </c>
      <c r="E158">
        <f>COUNTIF(ufc_fights5[duplicitní texty],ufc_fights5[[#This Row],[duplicitní texty]])</f>
        <v>1</v>
      </c>
    </row>
    <row r="159" spans="1:5">
      <c r="A159">
        <v>1037</v>
      </c>
      <c r="B159">
        <v>788</v>
      </c>
      <c r="C159" s="3">
        <v>36357</v>
      </c>
      <c r="D159" s="5" t="str">
        <f>ufc_fights5[[#This Row],[r_fighter_id]]&amp;"/"&amp;ufc_fights5[[#This Row],[b_fighter_id]]&amp;ufc_fights5[[#This Row],[date]]</f>
        <v>1037/78836357</v>
      </c>
      <c r="E159">
        <f>COUNTIF(ufc_fights5[duplicitní texty],ufc_fights5[[#This Row],[duplicitní texty]])</f>
        <v>1</v>
      </c>
    </row>
    <row r="160" spans="1:5">
      <c r="A160">
        <v>2704</v>
      </c>
      <c r="B160">
        <v>3436</v>
      </c>
      <c r="C160" s="3">
        <v>36357</v>
      </c>
      <c r="D160" s="5" t="str">
        <f>ufc_fights5[[#This Row],[r_fighter_id]]&amp;"/"&amp;ufc_fights5[[#This Row],[b_fighter_id]]&amp;ufc_fights5[[#This Row],[date]]</f>
        <v>2704/343636357</v>
      </c>
      <c r="E160">
        <f>COUNTIF(ufc_fights5[duplicitní texty],ufc_fights5[[#This Row],[duplicitní texty]])</f>
        <v>1</v>
      </c>
    </row>
    <row r="161" spans="1:5">
      <c r="A161">
        <v>1539</v>
      </c>
      <c r="B161">
        <v>2210</v>
      </c>
      <c r="C161" s="3">
        <v>36357</v>
      </c>
      <c r="D161" s="5" t="str">
        <f>ufc_fights5[[#This Row],[r_fighter_id]]&amp;"/"&amp;ufc_fights5[[#This Row],[b_fighter_id]]&amp;ufc_fights5[[#This Row],[date]]</f>
        <v>1539/221036357</v>
      </c>
      <c r="E161">
        <f>COUNTIF(ufc_fights5[duplicitní texty],ufc_fights5[[#This Row],[duplicitní texty]])</f>
        <v>1</v>
      </c>
    </row>
    <row r="162" spans="1:5">
      <c r="A162">
        <v>1419</v>
      </c>
      <c r="B162">
        <v>1433</v>
      </c>
      <c r="C162" s="3">
        <v>36427</v>
      </c>
      <c r="D162" s="5" t="str">
        <f>ufc_fights5[[#This Row],[r_fighter_id]]&amp;"/"&amp;ufc_fights5[[#This Row],[b_fighter_id]]&amp;ufc_fights5[[#This Row],[date]]</f>
        <v>1419/143336427</v>
      </c>
      <c r="E162">
        <f>COUNTIF(ufc_fights5[duplicitní texty],ufc_fights5[[#This Row],[duplicitní texty]])</f>
        <v>1</v>
      </c>
    </row>
    <row r="163" spans="1:5">
      <c r="A163">
        <v>1821</v>
      </c>
      <c r="B163">
        <v>1539</v>
      </c>
      <c r="C163" s="3">
        <v>36427</v>
      </c>
      <c r="D163" s="5" t="str">
        <f>ufc_fights5[[#This Row],[r_fighter_id]]&amp;"/"&amp;ufc_fights5[[#This Row],[b_fighter_id]]&amp;ufc_fights5[[#This Row],[date]]</f>
        <v>1821/153936427</v>
      </c>
      <c r="E163">
        <f>COUNTIF(ufc_fights5[duplicitní texty],ufc_fights5[[#This Row],[duplicitní texty]])</f>
        <v>1</v>
      </c>
    </row>
    <row r="164" spans="1:5">
      <c r="A164">
        <v>1399</v>
      </c>
      <c r="B164">
        <v>1124</v>
      </c>
      <c r="C164" s="3">
        <v>36427</v>
      </c>
      <c r="D164" s="5" t="str">
        <f>ufc_fights5[[#This Row],[r_fighter_id]]&amp;"/"&amp;ufc_fights5[[#This Row],[b_fighter_id]]&amp;ufc_fights5[[#This Row],[date]]</f>
        <v>1399/112436427</v>
      </c>
      <c r="E164">
        <f>COUNTIF(ufc_fights5[duplicitní texty],ufc_fights5[[#This Row],[duplicitní texty]])</f>
        <v>1</v>
      </c>
    </row>
    <row r="165" spans="1:5">
      <c r="A165">
        <v>1675</v>
      </c>
      <c r="B165">
        <v>1572</v>
      </c>
      <c r="C165" s="3">
        <v>36427</v>
      </c>
      <c r="D165" s="5" t="str">
        <f>ufc_fights5[[#This Row],[r_fighter_id]]&amp;"/"&amp;ufc_fights5[[#This Row],[b_fighter_id]]&amp;ufc_fights5[[#This Row],[date]]</f>
        <v>1675/157236427</v>
      </c>
      <c r="E165">
        <f>COUNTIF(ufc_fights5[duplicitní texty],ufc_fights5[[#This Row],[duplicitní texty]])</f>
        <v>1</v>
      </c>
    </row>
    <row r="166" spans="1:5">
      <c r="A166">
        <v>1814</v>
      </c>
      <c r="B166">
        <v>101</v>
      </c>
      <c r="C166" s="3">
        <v>36427</v>
      </c>
      <c r="D166" s="5" t="str">
        <f>ufc_fights5[[#This Row],[r_fighter_id]]&amp;"/"&amp;ufc_fights5[[#This Row],[b_fighter_id]]&amp;ufc_fights5[[#This Row],[date]]</f>
        <v>1814/10136427</v>
      </c>
      <c r="E166">
        <f>COUNTIF(ufc_fights5[duplicitní texty],ufc_fights5[[#This Row],[duplicitní texty]])</f>
        <v>1</v>
      </c>
    </row>
    <row r="167" spans="1:5">
      <c r="A167">
        <v>2699</v>
      </c>
      <c r="B167">
        <v>1677</v>
      </c>
      <c r="C167" s="3">
        <v>36483</v>
      </c>
      <c r="D167" s="5" t="str">
        <f>ufc_fights5[[#This Row],[r_fighter_id]]&amp;"/"&amp;ufc_fights5[[#This Row],[b_fighter_id]]&amp;ufc_fights5[[#This Row],[date]]</f>
        <v>2699/167736483</v>
      </c>
      <c r="E167">
        <f>COUNTIF(ufc_fights5[duplicitní texty],ufc_fights5[[#This Row],[duplicitní texty]])</f>
        <v>1</v>
      </c>
    </row>
    <row r="168" spans="1:5">
      <c r="A168">
        <v>2626</v>
      </c>
      <c r="B168">
        <v>3482</v>
      </c>
      <c r="C168" s="3">
        <v>36483</v>
      </c>
      <c r="D168" s="5" t="str">
        <f>ufc_fights5[[#This Row],[r_fighter_id]]&amp;"/"&amp;ufc_fights5[[#This Row],[b_fighter_id]]&amp;ufc_fights5[[#This Row],[date]]</f>
        <v>2626/348236483</v>
      </c>
      <c r="E168">
        <f>COUNTIF(ufc_fights5[duplicitní texty],ufc_fights5[[#This Row],[duplicitní texty]])</f>
        <v>1</v>
      </c>
    </row>
    <row r="169" spans="1:5">
      <c r="A169">
        <v>1476</v>
      </c>
      <c r="B169">
        <v>3528</v>
      </c>
      <c r="C169" s="3">
        <v>36483</v>
      </c>
      <c r="D169" s="5" t="str">
        <f>ufc_fights5[[#This Row],[r_fighter_id]]&amp;"/"&amp;ufc_fights5[[#This Row],[b_fighter_id]]&amp;ufc_fights5[[#This Row],[date]]</f>
        <v>1476/352836483</v>
      </c>
      <c r="E169">
        <f>COUNTIF(ufc_fights5[duplicitní texty],ufc_fights5[[#This Row],[duplicitní texty]])</f>
        <v>1</v>
      </c>
    </row>
    <row r="170" spans="1:5">
      <c r="A170">
        <v>3527</v>
      </c>
      <c r="B170">
        <v>3190</v>
      </c>
      <c r="C170" s="3">
        <v>36483</v>
      </c>
      <c r="D170" s="5" t="str">
        <f>ufc_fights5[[#This Row],[r_fighter_id]]&amp;"/"&amp;ufc_fights5[[#This Row],[b_fighter_id]]&amp;ufc_fights5[[#This Row],[date]]</f>
        <v>3527/319036483</v>
      </c>
      <c r="E170">
        <f>COUNTIF(ufc_fights5[duplicitní texty],ufc_fights5[[#This Row],[duplicitní texty]])</f>
        <v>1</v>
      </c>
    </row>
    <row r="171" spans="1:5">
      <c r="A171">
        <v>3022</v>
      </c>
      <c r="B171">
        <v>745</v>
      </c>
      <c r="C171" s="3">
        <v>36483</v>
      </c>
      <c r="D171" s="5" t="str">
        <f>ufc_fights5[[#This Row],[r_fighter_id]]&amp;"/"&amp;ufc_fights5[[#This Row],[b_fighter_id]]&amp;ufc_fights5[[#This Row],[date]]</f>
        <v>3022/74536483</v>
      </c>
      <c r="E171">
        <f>COUNTIF(ufc_fights5[duplicitní texty],ufc_fights5[[#This Row],[duplicitní texty]])</f>
        <v>1</v>
      </c>
    </row>
    <row r="172" spans="1:5">
      <c r="A172">
        <v>1027</v>
      </c>
      <c r="B172">
        <v>3542</v>
      </c>
      <c r="C172" s="3">
        <v>36483</v>
      </c>
      <c r="D172" s="5" t="str">
        <f>ufc_fights5[[#This Row],[r_fighter_id]]&amp;"/"&amp;ufc_fights5[[#This Row],[b_fighter_id]]&amp;ufc_fights5[[#This Row],[date]]</f>
        <v>1027/354236483</v>
      </c>
      <c r="E172">
        <f>COUNTIF(ufc_fights5[duplicitní texty],ufc_fights5[[#This Row],[duplicitní texty]])</f>
        <v>1</v>
      </c>
    </row>
    <row r="173" spans="1:5">
      <c r="A173">
        <v>2590</v>
      </c>
      <c r="B173">
        <v>3356</v>
      </c>
      <c r="C173" s="3">
        <v>36595</v>
      </c>
      <c r="D173" s="5" t="str">
        <f>ufc_fights5[[#This Row],[r_fighter_id]]&amp;"/"&amp;ufc_fights5[[#This Row],[b_fighter_id]]&amp;ufc_fights5[[#This Row],[date]]</f>
        <v>2590/335636595</v>
      </c>
      <c r="E173">
        <f>COUNTIF(ufc_fights5[duplicitní texty],ufc_fights5[[#This Row],[duplicitní texty]])</f>
        <v>1</v>
      </c>
    </row>
    <row r="174" spans="1:5">
      <c r="A174">
        <v>2088</v>
      </c>
      <c r="B174">
        <v>1437</v>
      </c>
      <c r="C174" s="3">
        <v>36595</v>
      </c>
      <c r="D174" s="5" t="str">
        <f>ufc_fights5[[#This Row],[r_fighter_id]]&amp;"/"&amp;ufc_fights5[[#This Row],[b_fighter_id]]&amp;ufc_fights5[[#This Row],[date]]</f>
        <v>2088/143736595</v>
      </c>
      <c r="E174">
        <f>COUNTIF(ufc_fights5[duplicitní texty],ufc_fights5[[#This Row],[duplicitní texty]])</f>
        <v>1</v>
      </c>
    </row>
    <row r="175" spans="1:5">
      <c r="A175">
        <v>494</v>
      </c>
      <c r="B175">
        <v>1222</v>
      </c>
      <c r="C175" s="3">
        <v>36595</v>
      </c>
      <c r="D175" s="5" t="str">
        <f>ufc_fights5[[#This Row],[r_fighter_id]]&amp;"/"&amp;ufc_fights5[[#This Row],[b_fighter_id]]&amp;ufc_fights5[[#This Row],[date]]</f>
        <v>494/122236595</v>
      </c>
      <c r="E175">
        <f>COUNTIF(ufc_fights5[duplicitní texty],ufc_fights5[[#This Row],[duplicitní texty]])</f>
        <v>1</v>
      </c>
    </row>
    <row r="176" spans="1:5">
      <c r="A176">
        <v>11</v>
      </c>
      <c r="B176">
        <v>1012</v>
      </c>
      <c r="C176" s="3">
        <v>36595</v>
      </c>
      <c r="D176" s="5" t="str">
        <f>ufc_fights5[[#This Row],[r_fighter_id]]&amp;"/"&amp;ufc_fights5[[#This Row],[b_fighter_id]]&amp;ufc_fights5[[#This Row],[date]]</f>
        <v>11/101236595</v>
      </c>
      <c r="E176">
        <f>COUNTIF(ufc_fights5[duplicitní texty],ufc_fights5[[#This Row],[duplicitní texty]])</f>
        <v>1</v>
      </c>
    </row>
    <row r="177" spans="1:5">
      <c r="A177">
        <v>606</v>
      </c>
      <c r="B177">
        <v>1095</v>
      </c>
      <c r="C177" s="3">
        <v>36595</v>
      </c>
      <c r="D177" s="5" t="str">
        <f>ufc_fights5[[#This Row],[r_fighter_id]]&amp;"/"&amp;ufc_fights5[[#This Row],[b_fighter_id]]&amp;ufc_fights5[[#This Row],[date]]</f>
        <v>606/109536595</v>
      </c>
      <c r="E177">
        <f>COUNTIF(ufc_fights5[duplicitní texty],ufc_fights5[[#This Row],[duplicitní texty]])</f>
        <v>1</v>
      </c>
    </row>
    <row r="178" spans="1:5">
      <c r="A178">
        <v>3481</v>
      </c>
      <c r="B178">
        <v>1572</v>
      </c>
      <c r="C178" s="3">
        <v>36595</v>
      </c>
      <c r="D178" s="5" t="str">
        <f>ufc_fights5[[#This Row],[r_fighter_id]]&amp;"/"&amp;ufc_fights5[[#This Row],[b_fighter_id]]&amp;ufc_fights5[[#This Row],[date]]</f>
        <v>3481/157236595</v>
      </c>
      <c r="E178">
        <f>COUNTIF(ufc_fights5[duplicitní texty],ufc_fights5[[#This Row],[duplicitní texty]])</f>
        <v>1</v>
      </c>
    </row>
    <row r="179" spans="1:5">
      <c r="A179">
        <v>1098</v>
      </c>
      <c r="B179">
        <v>107</v>
      </c>
      <c r="C179" s="3">
        <v>36595</v>
      </c>
      <c r="D179" s="5" t="str">
        <f>ufc_fights5[[#This Row],[r_fighter_id]]&amp;"/"&amp;ufc_fights5[[#This Row],[b_fighter_id]]&amp;ufc_fights5[[#This Row],[date]]</f>
        <v>1098/10736595</v>
      </c>
      <c r="E179">
        <f>COUNTIF(ufc_fights5[duplicitní texty],ufc_fights5[[#This Row],[duplicitní texty]])</f>
        <v>1</v>
      </c>
    </row>
    <row r="180" spans="1:5">
      <c r="A180">
        <v>566</v>
      </c>
      <c r="B180">
        <v>2365</v>
      </c>
      <c r="C180" s="3">
        <v>36630</v>
      </c>
      <c r="D180" s="5" t="str">
        <f>ufc_fights5[[#This Row],[r_fighter_id]]&amp;"/"&amp;ufc_fights5[[#This Row],[b_fighter_id]]&amp;ufc_fights5[[#This Row],[date]]</f>
        <v>566/236536630</v>
      </c>
      <c r="E180">
        <f>COUNTIF(ufc_fights5[duplicitní texty],ufc_fights5[[#This Row],[duplicitní texty]])</f>
        <v>1</v>
      </c>
    </row>
    <row r="181" spans="1:5">
      <c r="A181">
        <v>420</v>
      </c>
      <c r="B181">
        <v>114</v>
      </c>
      <c r="C181" s="3">
        <v>36630</v>
      </c>
      <c r="D181" s="5" t="str">
        <f>ufc_fights5[[#This Row],[r_fighter_id]]&amp;"/"&amp;ufc_fights5[[#This Row],[b_fighter_id]]&amp;ufc_fights5[[#This Row],[date]]</f>
        <v>420/11436630</v>
      </c>
      <c r="E181">
        <f>COUNTIF(ufc_fights5[duplicitní texty],ufc_fights5[[#This Row],[duplicitní texty]])</f>
        <v>1</v>
      </c>
    </row>
    <row r="182" spans="1:5">
      <c r="A182">
        <v>3436</v>
      </c>
      <c r="B182">
        <v>1389</v>
      </c>
      <c r="C182" s="3">
        <v>36630</v>
      </c>
      <c r="D182" s="5" t="str">
        <f>ufc_fights5[[#This Row],[r_fighter_id]]&amp;"/"&amp;ufc_fights5[[#This Row],[b_fighter_id]]&amp;ufc_fights5[[#This Row],[date]]</f>
        <v>3436/138936630</v>
      </c>
      <c r="E182">
        <f>COUNTIF(ufc_fights5[duplicitní texty],ufc_fights5[[#This Row],[duplicitní texty]])</f>
        <v>1</v>
      </c>
    </row>
    <row r="183" spans="1:5">
      <c r="A183">
        <v>1638</v>
      </c>
      <c r="B183">
        <v>1476</v>
      </c>
      <c r="C183" s="3">
        <v>36630</v>
      </c>
      <c r="D183" s="5" t="str">
        <f>ufc_fights5[[#This Row],[r_fighter_id]]&amp;"/"&amp;ufc_fights5[[#This Row],[b_fighter_id]]&amp;ufc_fights5[[#This Row],[date]]</f>
        <v>1638/147636630</v>
      </c>
      <c r="E183">
        <f>COUNTIF(ufc_fights5[duplicitní texty],ufc_fights5[[#This Row],[duplicitní texty]])</f>
        <v>1</v>
      </c>
    </row>
    <row r="184" spans="1:5">
      <c r="A184">
        <v>2126</v>
      </c>
      <c r="B184">
        <v>3022</v>
      </c>
      <c r="C184" s="3">
        <v>36630</v>
      </c>
      <c r="D184" s="5" t="str">
        <f>ufc_fights5[[#This Row],[r_fighter_id]]&amp;"/"&amp;ufc_fights5[[#This Row],[b_fighter_id]]&amp;ufc_fights5[[#This Row],[date]]</f>
        <v>2126/302236630</v>
      </c>
      <c r="E184">
        <f>COUNTIF(ufc_fights5[duplicitní texty],ufc_fights5[[#This Row],[duplicitní texty]])</f>
        <v>1</v>
      </c>
    </row>
    <row r="185" spans="1:5">
      <c r="A185">
        <v>1419</v>
      </c>
      <c r="B185">
        <v>17</v>
      </c>
      <c r="C185" s="3">
        <v>36686</v>
      </c>
      <c r="D185" s="5" t="str">
        <f>ufc_fights5[[#This Row],[r_fighter_id]]&amp;"/"&amp;ufc_fights5[[#This Row],[b_fighter_id]]&amp;ufc_fights5[[#This Row],[date]]</f>
        <v>1419/1736686</v>
      </c>
      <c r="E185">
        <f>COUNTIF(ufc_fights5[duplicitní texty],ufc_fights5[[#This Row],[duplicitní texty]])</f>
        <v>1</v>
      </c>
    </row>
    <row r="186" spans="1:5">
      <c r="A186">
        <v>2590</v>
      </c>
      <c r="B186">
        <v>2755</v>
      </c>
      <c r="C186" s="3">
        <v>36686</v>
      </c>
      <c r="D186" s="5" t="str">
        <f>ufc_fights5[[#This Row],[r_fighter_id]]&amp;"/"&amp;ufc_fights5[[#This Row],[b_fighter_id]]&amp;ufc_fights5[[#This Row],[date]]</f>
        <v>2590/275536686</v>
      </c>
      <c r="E186">
        <f>COUNTIF(ufc_fights5[duplicitní texty],ufc_fights5[[#This Row],[duplicitní texty]])</f>
        <v>1</v>
      </c>
    </row>
    <row r="187" spans="1:5">
      <c r="A187">
        <v>494</v>
      </c>
      <c r="B187">
        <v>2935</v>
      </c>
      <c r="C187" s="3">
        <v>36686</v>
      </c>
      <c r="D187" s="5" t="str">
        <f>ufc_fights5[[#This Row],[r_fighter_id]]&amp;"/"&amp;ufc_fights5[[#This Row],[b_fighter_id]]&amp;ufc_fights5[[#This Row],[date]]</f>
        <v>494/293536686</v>
      </c>
      <c r="E187">
        <f>COUNTIF(ufc_fights5[duplicitní texty],ufc_fights5[[#This Row],[duplicitní texty]])</f>
        <v>1</v>
      </c>
    </row>
    <row r="188" spans="1:5">
      <c r="A188">
        <v>1012</v>
      </c>
      <c r="B188">
        <v>2908</v>
      </c>
      <c r="C188" s="3">
        <v>36686</v>
      </c>
      <c r="D188" s="5" t="str">
        <f>ufc_fights5[[#This Row],[r_fighter_id]]&amp;"/"&amp;ufc_fights5[[#This Row],[b_fighter_id]]&amp;ufc_fights5[[#This Row],[date]]</f>
        <v>1012/290836686</v>
      </c>
      <c r="E188">
        <f>COUNTIF(ufc_fights5[duplicitní texty],ufc_fights5[[#This Row],[duplicitní texty]])</f>
        <v>1</v>
      </c>
    </row>
    <row r="189" spans="1:5">
      <c r="A189">
        <v>2110</v>
      </c>
      <c r="B189">
        <v>54</v>
      </c>
      <c r="C189" s="3">
        <v>36686</v>
      </c>
      <c r="D189" s="5" t="str">
        <f>ufc_fights5[[#This Row],[r_fighter_id]]&amp;"/"&amp;ufc_fights5[[#This Row],[b_fighter_id]]&amp;ufc_fights5[[#This Row],[date]]</f>
        <v>2110/5436686</v>
      </c>
      <c r="E189">
        <f>COUNTIF(ufc_fights5[duplicitní texty],ufc_fights5[[#This Row],[duplicitní texty]])</f>
        <v>1</v>
      </c>
    </row>
    <row r="190" spans="1:5">
      <c r="A190">
        <v>2626</v>
      </c>
      <c r="B190">
        <v>2699</v>
      </c>
      <c r="C190" s="3">
        <v>36686</v>
      </c>
      <c r="D190" s="5" t="str">
        <f>ufc_fights5[[#This Row],[r_fighter_id]]&amp;"/"&amp;ufc_fights5[[#This Row],[b_fighter_id]]&amp;ufc_fights5[[#This Row],[date]]</f>
        <v>2626/269936686</v>
      </c>
      <c r="E190">
        <f>COUNTIF(ufc_fights5[duplicitní texty],ufc_fights5[[#This Row],[duplicitní texty]])</f>
        <v>1</v>
      </c>
    </row>
    <row r="191" spans="1:5">
      <c r="A191">
        <v>2706</v>
      </c>
      <c r="B191">
        <v>788</v>
      </c>
      <c r="C191" s="3">
        <v>36686</v>
      </c>
      <c r="D191" s="5" t="str">
        <f>ufc_fights5[[#This Row],[r_fighter_id]]&amp;"/"&amp;ufc_fights5[[#This Row],[b_fighter_id]]&amp;ufc_fights5[[#This Row],[date]]</f>
        <v>2706/78836686</v>
      </c>
      <c r="E191">
        <f>COUNTIF(ufc_fights5[duplicitní texty],ufc_fights5[[#This Row],[duplicitní texty]])</f>
        <v>1</v>
      </c>
    </row>
    <row r="192" spans="1:5">
      <c r="A192">
        <v>285</v>
      </c>
      <c r="B192">
        <v>106</v>
      </c>
      <c r="C192" s="3">
        <v>36686</v>
      </c>
      <c r="D192" s="5" t="str">
        <f>ufc_fights5[[#This Row],[r_fighter_id]]&amp;"/"&amp;ufc_fights5[[#This Row],[b_fighter_id]]&amp;ufc_fights5[[#This Row],[date]]</f>
        <v>285/10636686</v>
      </c>
      <c r="E192">
        <f>COUNTIF(ufc_fights5[duplicitní texty],ufc_fights5[[#This Row],[duplicitní texty]])</f>
        <v>1</v>
      </c>
    </row>
    <row r="193" spans="1:5">
      <c r="A193">
        <v>2699</v>
      </c>
      <c r="B193">
        <v>2941</v>
      </c>
      <c r="C193" s="3">
        <v>36791</v>
      </c>
      <c r="D193" s="5" t="str">
        <f>ufc_fights5[[#This Row],[r_fighter_id]]&amp;"/"&amp;ufc_fights5[[#This Row],[b_fighter_id]]&amp;ufc_fights5[[#This Row],[date]]</f>
        <v>2699/294136791</v>
      </c>
      <c r="E193">
        <f>COUNTIF(ufc_fights5[duplicitní texty],ufc_fights5[[#This Row],[duplicitní texty]])</f>
        <v>1</v>
      </c>
    </row>
    <row r="194" spans="1:5">
      <c r="A194">
        <v>2163</v>
      </c>
      <c r="B194">
        <v>1728</v>
      </c>
      <c r="C194" s="3">
        <v>36791</v>
      </c>
      <c r="D194" s="5" t="str">
        <f>ufc_fights5[[#This Row],[r_fighter_id]]&amp;"/"&amp;ufc_fights5[[#This Row],[b_fighter_id]]&amp;ufc_fights5[[#This Row],[date]]</f>
        <v>2163/172836791</v>
      </c>
      <c r="E194">
        <f>COUNTIF(ufc_fights5[duplicitní texty],ufc_fights5[[#This Row],[duplicitní texty]])</f>
        <v>1</v>
      </c>
    </row>
    <row r="195" spans="1:5">
      <c r="A195">
        <v>1399</v>
      </c>
      <c r="B195">
        <v>1476</v>
      </c>
      <c r="C195" s="3">
        <v>36791</v>
      </c>
      <c r="D195" s="5" t="str">
        <f>ufc_fights5[[#This Row],[r_fighter_id]]&amp;"/"&amp;ufc_fights5[[#This Row],[b_fighter_id]]&amp;ufc_fights5[[#This Row],[date]]</f>
        <v>1399/147636791</v>
      </c>
      <c r="E195">
        <f>COUNTIF(ufc_fights5[duplicitní texty],ufc_fights5[[#This Row],[duplicitní texty]])</f>
        <v>1</v>
      </c>
    </row>
    <row r="196" spans="1:5">
      <c r="A196">
        <v>1437</v>
      </c>
      <c r="B196">
        <v>566</v>
      </c>
      <c r="C196" s="3">
        <v>36791</v>
      </c>
      <c r="D196" s="5" t="str">
        <f>ufc_fights5[[#This Row],[r_fighter_id]]&amp;"/"&amp;ufc_fights5[[#This Row],[b_fighter_id]]&amp;ufc_fights5[[#This Row],[date]]</f>
        <v>1437/56636791</v>
      </c>
      <c r="E196">
        <f>COUNTIF(ufc_fights5[duplicitní texty],ufc_fights5[[#This Row],[duplicitní texty]])</f>
        <v>1</v>
      </c>
    </row>
    <row r="197" spans="1:5">
      <c r="A197">
        <v>1012</v>
      </c>
      <c r="B197">
        <v>3481</v>
      </c>
      <c r="C197" s="3">
        <v>36791</v>
      </c>
      <c r="D197" s="5" t="str">
        <f>ufc_fights5[[#This Row],[r_fighter_id]]&amp;"/"&amp;ufc_fights5[[#This Row],[b_fighter_id]]&amp;ufc_fights5[[#This Row],[date]]</f>
        <v>1012/348136791</v>
      </c>
      <c r="E197">
        <f>COUNTIF(ufc_fights5[duplicitní texty],ufc_fights5[[#This Row],[duplicitní texty]])</f>
        <v>1</v>
      </c>
    </row>
    <row r="198" spans="1:5">
      <c r="A198">
        <v>3025</v>
      </c>
      <c r="B198">
        <v>1369</v>
      </c>
      <c r="C198" s="3">
        <v>36791</v>
      </c>
      <c r="D198" s="5" t="str">
        <f>ufc_fights5[[#This Row],[r_fighter_id]]&amp;"/"&amp;ufc_fights5[[#This Row],[b_fighter_id]]&amp;ufc_fights5[[#This Row],[date]]</f>
        <v>3025/136936791</v>
      </c>
      <c r="E198">
        <f>COUNTIF(ufc_fights5[duplicitní texty],ufc_fights5[[#This Row],[duplicitní texty]])</f>
        <v>1</v>
      </c>
    </row>
    <row r="199" spans="1:5">
      <c r="A199">
        <v>1680</v>
      </c>
      <c r="B199">
        <v>695</v>
      </c>
      <c r="C199" s="3">
        <v>36791</v>
      </c>
      <c r="D199" s="5" t="str">
        <f>ufc_fights5[[#This Row],[r_fighter_id]]&amp;"/"&amp;ufc_fights5[[#This Row],[b_fighter_id]]&amp;ufc_fights5[[#This Row],[date]]</f>
        <v>1680/69536791</v>
      </c>
      <c r="E199">
        <f>COUNTIF(ufc_fights5[duplicitní texty],ufc_fights5[[#This Row],[duplicitní texty]])</f>
        <v>1</v>
      </c>
    </row>
    <row r="200" spans="1:5">
      <c r="A200">
        <v>134</v>
      </c>
      <c r="B200">
        <v>360</v>
      </c>
      <c r="C200" s="3">
        <v>36847</v>
      </c>
      <c r="D200" s="5" t="str">
        <f>ufc_fights5[[#This Row],[r_fighter_id]]&amp;"/"&amp;ufc_fights5[[#This Row],[b_fighter_id]]&amp;ufc_fights5[[#This Row],[date]]</f>
        <v>134/36036847</v>
      </c>
      <c r="E200">
        <f>COUNTIF(ufc_fights5[duplicitní texty],ufc_fights5[[#This Row],[duplicitní texty]])</f>
        <v>1</v>
      </c>
    </row>
    <row r="201" spans="1:5">
      <c r="A201">
        <v>652</v>
      </c>
      <c r="B201">
        <v>2626</v>
      </c>
      <c r="C201" s="3">
        <v>36847</v>
      </c>
      <c r="D201" s="5" t="str">
        <f>ufc_fights5[[#This Row],[r_fighter_id]]&amp;"/"&amp;ufc_fights5[[#This Row],[b_fighter_id]]&amp;ufc_fights5[[#This Row],[date]]</f>
        <v>652/262636847</v>
      </c>
      <c r="E201">
        <f>COUNTIF(ufc_fights5[duplicitní texty],ufc_fights5[[#This Row],[duplicitní texty]])</f>
        <v>1</v>
      </c>
    </row>
    <row r="202" spans="1:5">
      <c r="A202">
        <v>2590</v>
      </c>
      <c r="B202">
        <v>1814</v>
      </c>
      <c r="C202" s="3">
        <v>36847</v>
      </c>
      <c r="D202" s="5" t="str">
        <f>ufc_fights5[[#This Row],[r_fighter_id]]&amp;"/"&amp;ufc_fights5[[#This Row],[b_fighter_id]]&amp;ufc_fights5[[#This Row],[date]]</f>
        <v>2590/181436847</v>
      </c>
      <c r="E202">
        <f>COUNTIF(ufc_fights5[duplicitní texty],ufc_fights5[[#This Row],[duplicitní texty]])</f>
        <v>1</v>
      </c>
    </row>
    <row r="203" spans="1:5">
      <c r="A203">
        <v>3049</v>
      </c>
      <c r="B203">
        <v>3025</v>
      </c>
      <c r="C203" s="3">
        <v>36847</v>
      </c>
      <c r="D203" s="5" t="str">
        <f>ufc_fights5[[#This Row],[r_fighter_id]]&amp;"/"&amp;ufc_fights5[[#This Row],[b_fighter_id]]&amp;ufc_fights5[[#This Row],[date]]</f>
        <v>3049/302536847</v>
      </c>
      <c r="E203">
        <f>COUNTIF(ufc_fights5[duplicitní texty],ufc_fights5[[#This Row],[duplicitní texty]])</f>
        <v>1</v>
      </c>
    </row>
    <row r="204" spans="1:5">
      <c r="A204">
        <v>209</v>
      </c>
      <c r="B204">
        <v>2037</v>
      </c>
      <c r="C204" s="3">
        <v>36847</v>
      </c>
      <c r="D204" s="5" t="str">
        <f>ufc_fights5[[#This Row],[r_fighter_id]]&amp;"/"&amp;ufc_fights5[[#This Row],[b_fighter_id]]&amp;ufc_fights5[[#This Row],[date]]</f>
        <v>209/203736847</v>
      </c>
      <c r="E204">
        <f>COUNTIF(ufc_fights5[duplicitní texty],ufc_fights5[[#This Row],[duplicitní texty]])</f>
        <v>1</v>
      </c>
    </row>
    <row r="205" spans="1:5">
      <c r="A205">
        <v>844</v>
      </c>
      <c r="B205">
        <v>1887</v>
      </c>
      <c r="C205" s="3">
        <v>36847</v>
      </c>
      <c r="D205" s="5" t="str">
        <f>ufc_fights5[[#This Row],[r_fighter_id]]&amp;"/"&amp;ufc_fights5[[#This Row],[b_fighter_id]]&amp;ufc_fights5[[#This Row],[date]]</f>
        <v>844/188736847</v>
      </c>
      <c r="E205">
        <f>COUNTIF(ufc_fights5[duplicitní texty],ufc_fights5[[#This Row],[duplicitní texty]])</f>
        <v>1</v>
      </c>
    </row>
    <row r="206" spans="1:5">
      <c r="A206">
        <v>1418</v>
      </c>
      <c r="B206">
        <v>3125</v>
      </c>
      <c r="C206" s="3">
        <v>36847</v>
      </c>
      <c r="D206" s="5" t="str">
        <f>ufc_fights5[[#This Row],[r_fighter_id]]&amp;"/"&amp;ufc_fights5[[#This Row],[b_fighter_id]]&amp;ufc_fights5[[#This Row],[date]]</f>
        <v>1418/312536847</v>
      </c>
      <c r="E206">
        <f>COUNTIF(ufc_fights5[duplicitní texty],ufc_fights5[[#This Row],[duplicitní texty]])</f>
        <v>1</v>
      </c>
    </row>
    <row r="207" spans="1:5">
      <c r="A207">
        <v>1833</v>
      </c>
      <c r="B207">
        <v>114</v>
      </c>
      <c r="C207" s="3">
        <v>36876</v>
      </c>
      <c r="D207" s="5" t="str">
        <f>ufc_fights5[[#This Row],[r_fighter_id]]&amp;"/"&amp;ufc_fights5[[#This Row],[b_fighter_id]]&amp;ufc_fights5[[#This Row],[date]]</f>
        <v>1833/11436876</v>
      </c>
      <c r="E207">
        <f>COUNTIF(ufc_fights5[duplicitní texty],ufc_fights5[[#This Row],[duplicitní texty]])</f>
        <v>1</v>
      </c>
    </row>
    <row r="208" spans="1:5">
      <c r="A208">
        <v>1821</v>
      </c>
      <c r="B208">
        <v>2163</v>
      </c>
      <c r="C208" s="3">
        <v>36876</v>
      </c>
      <c r="D208" s="5" t="str">
        <f>ufc_fights5[[#This Row],[r_fighter_id]]&amp;"/"&amp;ufc_fights5[[#This Row],[b_fighter_id]]&amp;ufc_fights5[[#This Row],[date]]</f>
        <v>1821/216336876</v>
      </c>
      <c r="E208">
        <f>COUNTIF(ufc_fights5[duplicitní texty],ufc_fights5[[#This Row],[duplicitní texty]])</f>
        <v>1</v>
      </c>
    </row>
    <row r="209" spans="1:5">
      <c r="A209">
        <v>3203</v>
      </c>
      <c r="B209">
        <v>1098</v>
      </c>
      <c r="C209" s="3">
        <v>36876</v>
      </c>
      <c r="D209" s="5" t="str">
        <f>ufc_fights5[[#This Row],[r_fighter_id]]&amp;"/"&amp;ufc_fights5[[#This Row],[b_fighter_id]]&amp;ufc_fights5[[#This Row],[date]]</f>
        <v>3203/109836876</v>
      </c>
      <c r="E209">
        <f>COUNTIF(ufc_fights5[duplicitní texty],ufc_fights5[[#This Row],[duplicitní texty]])</f>
        <v>1</v>
      </c>
    </row>
    <row r="210" spans="1:5">
      <c r="A210">
        <v>1437</v>
      </c>
      <c r="B210">
        <v>3190</v>
      </c>
      <c r="C210" s="3">
        <v>36876</v>
      </c>
      <c r="D210" s="5" t="str">
        <f>ufc_fights5[[#This Row],[r_fighter_id]]&amp;"/"&amp;ufc_fights5[[#This Row],[b_fighter_id]]&amp;ufc_fights5[[#This Row],[date]]</f>
        <v>1437/319036876</v>
      </c>
      <c r="E210">
        <f>COUNTIF(ufc_fights5[duplicitní texty],ufc_fights5[[#This Row],[duplicitní texty]])</f>
        <v>1</v>
      </c>
    </row>
    <row r="211" spans="1:5">
      <c r="A211">
        <v>1251</v>
      </c>
      <c r="B211">
        <v>1419</v>
      </c>
      <c r="C211" s="3">
        <v>36876</v>
      </c>
      <c r="D211" s="5" t="str">
        <f>ufc_fights5[[#This Row],[r_fighter_id]]&amp;"/"&amp;ufc_fights5[[#This Row],[b_fighter_id]]&amp;ufc_fights5[[#This Row],[date]]</f>
        <v>1251/141936876</v>
      </c>
      <c r="E211">
        <f>COUNTIF(ufc_fights5[duplicitní texty],ufc_fights5[[#This Row],[duplicitní texty]])</f>
        <v>1</v>
      </c>
    </row>
    <row r="212" spans="1:5">
      <c r="A212">
        <v>2110</v>
      </c>
      <c r="B212">
        <v>3527</v>
      </c>
      <c r="C212" s="3">
        <v>36876</v>
      </c>
      <c r="D212" s="5" t="str">
        <f>ufc_fights5[[#This Row],[r_fighter_id]]&amp;"/"&amp;ufc_fights5[[#This Row],[b_fighter_id]]&amp;ufc_fights5[[#This Row],[date]]</f>
        <v>2110/352736876</v>
      </c>
      <c r="E212">
        <f>COUNTIF(ufc_fights5[duplicitní texty],ufc_fights5[[#This Row],[duplicitní texty]])</f>
        <v>1</v>
      </c>
    </row>
    <row r="213" spans="1:5">
      <c r="A213">
        <v>2699</v>
      </c>
      <c r="B213">
        <v>209</v>
      </c>
      <c r="C213" s="3">
        <v>36945</v>
      </c>
      <c r="D213" s="5" t="str">
        <f>ufc_fights5[[#This Row],[r_fighter_id]]&amp;"/"&amp;ufc_fights5[[#This Row],[b_fighter_id]]&amp;ufc_fights5[[#This Row],[date]]</f>
        <v>2699/20936945</v>
      </c>
      <c r="E213">
        <f>COUNTIF(ufc_fights5[duplicitní texty],ufc_fights5[[#This Row],[duplicitní texty]])</f>
        <v>1</v>
      </c>
    </row>
    <row r="214" spans="1:5">
      <c r="A214">
        <v>2952</v>
      </c>
      <c r="B214">
        <v>1095</v>
      </c>
      <c r="C214" s="3">
        <v>36945</v>
      </c>
      <c r="D214" s="5" t="str">
        <f>ufc_fights5[[#This Row],[r_fighter_id]]&amp;"/"&amp;ufc_fights5[[#This Row],[b_fighter_id]]&amp;ufc_fights5[[#This Row],[date]]</f>
        <v>2952/109536945</v>
      </c>
      <c r="E214">
        <f>COUNTIF(ufc_fights5[duplicitní texty],ufc_fights5[[#This Row],[duplicitní texty]])</f>
        <v>1</v>
      </c>
    </row>
    <row r="215" spans="1:5">
      <c r="A215">
        <v>2590</v>
      </c>
      <c r="B215">
        <v>3318</v>
      </c>
      <c r="C215" s="3">
        <v>36945</v>
      </c>
      <c r="D215" s="5" t="str">
        <f>ufc_fights5[[#This Row],[r_fighter_id]]&amp;"/"&amp;ufc_fights5[[#This Row],[b_fighter_id]]&amp;ufc_fights5[[#This Row],[date]]</f>
        <v>2590/331836945</v>
      </c>
      <c r="E215">
        <f>COUNTIF(ufc_fights5[duplicitní texty],ufc_fights5[[#This Row],[duplicitní texty]])</f>
        <v>1</v>
      </c>
    </row>
    <row r="216" spans="1:5">
      <c r="A216">
        <v>3012</v>
      </c>
      <c r="B216">
        <v>1399</v>
      </c>
      <c r="C216" s="3">
        <v>36945</v>
      </c>
      <c r="D216" s="5" t="str">
        <f>ufc_fights5[[#This Row],[r_fighter_id]]&amp;"/"&amp;ufc_fights5[[#This Row],[b_fighter_id]]&amp;ufc_fights5[[#This Row],[date]]</f>
        <v>3012/139936945</v>
      </c>
      <c r="E216">
        <f>COUNTIF(ufc_fights5[duplicitní texty],ufc_fights5[[#This Row],[duplicitní texty]])</f>
        <v>1</v>
      </c>
    </row>
    <row r="217" spans="1:5">
      <c r="A217">
        <v>208</v>
      </c>
      <c r="B217">
        <v>3140</v>
      </c>
      <c r="C217" s="3">
        <v>36945</v>
      </c>
      <c r="D217" s="5" t="str">
        <f>ufc_fights5[[#This Row],[r_fighter_id]]&amp;"/"&amp;ufc_fights5[[#This Row],[b_fighter_id]]&amp;ufc_fights5[[#This Row],[date]]</f>
        <v>208/314036945</v>
      </c>
      <c r="E217">
        <f>COUNTIF(ufc_fights5[duplicitní texty],ufc_fights5[[#This Row],[duplicitní texty]])</f>
        <v>1</v>
      </c>
    </row>
    <row r="218" spans="1:5">
      <c r="A218">
        <v>1437</v>
      </c>
      <c r="B218">
        <v>1515</v>
      </c>
      <c r="C218" s="3">
        <v>36945</v>
      </c>
      <c r="D218" s="5" t="str">
        <f>ufc_fights5[[#This Row],[r_fighter_id]]&amp;"/"&amp;ufc_fights5[[#This Row],[b_fighter_id]]&amp;ufc_fights5[[#This Row],[date]]</f>
        <v>1437/151536945</v>
      </c>
      <c r="E218">
        <f>COUNTIF(ufc_fights5[duplicitní texty],ufc_fights5[[#This Row],[duplicitní texty]])</f>
        <v>1</v>
      </c>
    </row>
    <row r="219" spans="1:5">
      <c r="A219">
        <v>652</v>
      </c>
      <c r="B219">
        <v>2699</v>
      </c>
      <c r="C219" s="3">
        <v>37015</v>
      </c>
      <c r="D219" s="5" t="str">
        <f>ufc_fights5[[#This Row],[r_fighter_id]]&amp;"/"&amp;ufc_fights5[[#This Row],[b_fighter_id]]&amp;ufc_fights5[[#This Row],[date]]</f>
        <v>652/269937015</v>
      </c>
      <c r="E219">
        <f>COUNTIF(ufc_fights5[duplicitní texty],ufc_fights5[[#This Row],[duplicitní texty]])</f>
        <v>1</v>
      </c>
    </row>
    <row r="220" spans="1:5">
      <c r="A220">
        <v>1833</v>
      </c>
      <c r="B220">
        <v>68</v>
      </c>
      <c r="C220" s="3">
        <v>37015</v>
      </c>
      <c r="D220" s="5" t="str">
        <f>ufc_fights5[[#This Row],[r_fighter_id]]&amp;"/"&amp;ufc_fights5[[#This Row],[b_fighter_id]]&amp;ufc_fights5[[#This Row],[date]]</f>
        <v>1833/6837015</v>
      </c>
      <c r="E220">
        <f>COUNTIF(ufc_fights5[duplicitní texty],ufc_fights5[[#This Row],[duplicitní texty]])</f>
        <v>1</v>
      </c>
    </row>
    <row r="221" spans="1:5">
      <c r="A221">
        <v>1821</v>
      </c>
      <c r="B221">
        <v>2626</v>
      </c>
      <c r="C221" s="3">
        <v>37015</v>
      </c>
      <c r="D221" s="5" t="str">
        <f>ufc_fights5[[#This Row],[r_fighter_id]]&amp;"/"&amp;ufc_fights5[[#This Row],[b_fighter_id]]&amp;ufc_fights5[[#This Row],[date]]</f>
        <v>1821/262637015</v>
      </c>
      <c r="E221">
        <f>COUNTIF(ufc_fights5[duplicitní texty],ufc_fights5[[#This Row],[duplicitní texty]])</f>
        <v>1</v>
      </c>
    </row>
    <row r="222" spans="1:5">
      <c r="A222">
        <v>2485</v>
      </c>
      <c r="B222">
        <v>1106</v>
      </c>
      <c r="C222" s="3">
        <v>37015</v>
      </c>
      <c r="D222" s="5" t="str">
        <f>ufc_fights5[[#This Row],[r_fighter_id]]&amp;"/"&amp;ufc_fights5[[#This Row],[b_fighter_id]]&amp;ufc_fights5[[#This Row],[date]]</f>
        <v>2485/110637015</v>
      </c>
      <c r="E222">
        <f>COUNTIF(ufc_fights5[duplicitní texty],ufc_fights5[[#This Row],[duplicitní texty]])</f>
        <v>1</v>
      </c>
    </row>
    <row r="223" spans="1:5">
      <c r="A223">
        <v>2304</v>
      </c>
      <c r="B223">
        <v>2110</v>
      </c>
      <c r="C223" s="3">
        <v>37015</v>
      </c>
      <c r="D223" s="5" t="str">
        <f>ufc_fights5[[#This Row],[r_fighter_id]]&amp;"/"&amp;ufc_fights5[[#This Row],[b_fighter_id]]&amp;ufc_fights5[[#This Row],[date]]</f>
        <v>2304/211037015</v>
      </c>
      <c r="E223">
        <f>COUNTIF(ufc_fights5[duplicitní texty],ufc_fights5[[#This Row],[duplicitní texty]])</f>
        <v>1</v>
      </c>
    </row>
    <row r="224" spans="1:5">
      <c r="A224">
        <v>754</v>
      </c>
      <c r="B224">
        <v>260</v>
      </c>
      <c r="C224" s="3">
        <v>37015</v>
      </c>
      <c r="D224" s="5" t="str">
        <f>ufc_fights5[[#This Row],[r_fighter_id]]&amp;"/"&amp;ufc_fights5[[#This Row],[b_fighter_id]]&amp;ufc_fights5[[#This Row],[date]]</f>
        <v>754/26037015</v>
      </c>
      <c r="E224">
        <f>COUNTIF(ufc_fights5[duplicitní texty],ufc_fights5[[#This Row],[duplicitní texty]])</f>
        <v>1</v>
      </c>
    </row>
    <row r="225" spans="1:5">
      <c r="A225">
        <v>494</v>
      </c>
      <c r="B225">
        <v>2939</v>
      </c>
      <c r="C225" s="3">
        <v>37015</v>
      </c>
      <c r="D225" s="5" t="str">
        <f>ufc_fights5[[#This Row],[r_fighter_id]]&amp;"/"&amp;ufc_fights5[[#This Row],[b_fighter_id]]&amp;ufc_fights5[[#This Row],[date]]</f>
        <v>494/293937015</v>
      </c>
      <c r="E225">
        <f>COUNTIF(ufc_fights5[duplicitní texty],ufc_fights5[[#This Row],[duplicitní texty]])</f>
        <v>1</v>
      </c>
    </row>
    <row r="226" spans="1:5">
      <c r="A226">
        <v>2900</v>
      </c>
      <c r="B226">
        <v>3482</v>
      </c>
      <c r="C226" s="3">
        <v>37015</v>
      </c>
      <c r="D226" s="5" t="str">
        <f>ufc_fights5[[#This Row],[r_fighter_id]]&amp;"/"&amp;ufc_fights5[[#This Row],[b_fighter_id]]&amp;ufc_fights5[[#This Row],[date]]</f>
        <v>2900/348237015</v>
      </c>
      <c r="E226">
        <f>COUNTIF(ufc_fights5[duplicitní texty],ufc_fights5[[#This Row],[duplicitní texty]])</f>
        <v>1</v>
      </c>
    </row>
    <row r="227" spans="1:5">
      <c r="A227">
        <v>2485</v>
      </c>
      <c r="B227">
        <v>3237</v>
      </c>
      <c r="C227" s="3">
        <v>37071</v>
      </c>
      <c r="D227" s="5" t="str">
        <f>ufc_fights5[[#This Row],[r_fighter_id]]&amp;"/"&amp;ufc_fights5[[#This Row],[b_fighter_id]]&amp;ufc_fights5[[#This Row],[date]]</f>
        <v>2485/323737071</v>
      </c>
      <c r="E227">
        <f>COUNTIF(ufc_fights5[duplicitní texty],ufc_fights5[[#This Row],[duplicitní texty]])</f>
        <v>1</v>
      </c>
    </row>
    <row r="228" spans="1:5">
      <c r="A228">
        <v>209</v>
      </c>
      <c r="B228">
        <v>2900</v>
      </c>
      <c r="C228" s="3">
        <v>37071</v>
      </c>
      <c r="D228" s="5" t="str">
        <f>ufc_fights5[[#This Row],[r_fighter_id]]&amp;"/"&amp;ufc_fights5[[#This Row],[b_fighter_id]]&amp;ufc_fights5[[#This Row],[date]]</f>
        <v>209/290037071</v>
      </c>
      <c r="E228">
        <f>COUNTIF(ufc_fights5[duplicitní texty],ufc_fights5[[#This Row],[duplicitní texty]])</f>
        <v>1</v>
      </c>
    </row>
    <row r="229" spans="1:5">
      <c r="A229">
        <v>2729</v>
      </c>
      <c r="B229">
        <v>134</v>
      </c>
      <c r="C229" s="3">
        <v>37071</v>
      </c>
      <c r="D229" s="5" t="str">
        <f>ufc_fights5[[#This Row],[r_fighter_id]]&amp;"/"&amp;ufc_fights5[[#This Row],[b_fighter_id]]&amp;ufc_fights5[[#This Row],[date]]</f>
        <v>2729/13437071</v>
      </c>
      <c r="E229">
        <f>COUNTIF(ufc_fights5[duplicitní texty],ufc_fights5[[#This Row],[duplicitní texty]])</f>
        <v>1</v>
      </c>
    </row>
    <row r="230" spans="1:5">
      <c r="A230">
        <v>2008</v>
      </c>
      <c r="B230">
        <v>1680</v>
      </c>
      <c r="C230" s="3">
        <v>37071</v>
      </c>
      <c r="D230" s="5" t="str">
        <f>ufc_fights5[[#This Row],[r_fighter_id]]&amp;"/"&amp;ufc_fights5[[#This Row],[b_fighter_id]]&amp;ufc_fights5[[#This Row],[date]]</f>
        <v>2008/168037071</v>
      </c>
      <c r="E230">
        <f>COUNTIF(ufc_fights5[duplicitní texty],ufc_fights5[[#This Row],[duplicitní texty]])</f>
        <v>1</v>
      </c>
    </row>
    <row r="231" spans="1:5">
      <c r="A231">
        <v>754</v>
      </c>
      <c r="B231">
        <v>2727</v>
      </c>
      <c r="C231" s="3">
        <v>37071</v>
      </c>
      <c r="D231" s="5" t="str">
        <f>ufc_fights5[[#This Row],[r_fighter_id]]&amp;"/"&amp;ufc_fights5[[#This Row],[b_fighter_id]]&amp;ufc_fights5[[#This Row],[date]]</f>
        <v>754/272737071</v>
      </c>
      <c r="E231">
        <f>COUNTIF(ufc_fights5[duplicitní texty],ufc_fights5[[#This Row],[duplicitní texty]])</f>
        <v>1</v>
      </c>
    </row>
    <row r="232" spans="1:5">
      <c r="A232">
        <v>2110</v>
      </c>
      <c r="B232">
        <v>494</v>
      </c>
      <c r="C232" s="3">
        <v>37071</v>
      </c>
      <c r="D232" s="5" t="str">
        <f>ufc_fights5[[#This Row],[r_fighter_id]]&amp;"/"&amp;ufc_fights5[[#This Row],[b_fighter_id]]&amp;ufc_fights5[[#This Row],[date]]</f>
        <v>2110/49437071</v>
      </c>
      <c r="E232">
        <f>COUNTIF(ufc_fights5[duplicitní texty],ufc_fights5[[#This Row],[duplicitní texty]])</f>
        <v>1</v>
      </c>
    </row>
    <row r="233" spans="1:5">
      <c r="A233">
        <v>3318</v>
      </c>
      <c r="B233">
        <v>1437</v>
      </c>
      <c r="C233" s="3">
        <v>37071</v>
      </c>
      <c r="D233" s="5" t="str">
        <f>ufc_fights5[[#This Row],[r_fighter_id]]&amp;"/"&amp;ufc_fights5[[#This Row],[b_fighter_id]]&amp;ufc_fights5[[#This Row],[date]]</f>
        <v>3318/143737071</v>
      </c>
      <c r="E233">
        <f>COUNTIF(ufc_fights5[duplicitní texty],ufc_fights5[[#This Row],[duplicitní texty]])</f>
        <v>1</v>
      </c>
    </row>
    <row r="234" spans="1:5">
      <c r="A234">
        <v>3237</v>
      </c>
      <c r="B234">
        <v>1437</v>
      </c>
      <c r="C234" s="3">
        <v>37162</v>
      </c>
      <c r="D234" s="5" t="str">
        <f>ufc_fights5[[#This Row],[r_fighter_id]]&amp;"/"&amp;ufc_fights5[[#This Row],[b_fighter_id]]&amp;ufc_fights5[[#This Row],[date]]</f>
        <v>3237/143737162</v>
      </c>
      <c r="E234">
        <f>COUNTIF(ufc_fights5[duplicitní texty],ufc_fights5[[#This Row],[duplicitní texty]])</f>
        <v>1</v>
      </c>
    </row>
    <row r="235" spans="1:5">
      <c r="A235">
        <v>2939</v>
      </c>
      <c r="B235">
        <v>864</v>
      </c>
      <c r="C235" s="3">
        <v>37162</v>
      </c>
      <c r="D235" s="5" t="str">
        <f>ufc_fights5[[#This Row],[r_fighter_id]]&amp;"/"&amp;ufc_fights5[[#This Row],[b_fighter_id]]&amp;ufc_fights5[[#This Row],[date]]</f>
        <v>2939/86437162</v>
      </c>
      <c r="E235">
        <f>COUNTIF(ufc_fights5[duplicitní texty],ufc_fights5[[#This Row],[duplicitní texty]])</f>
        <v>1</v>
      </c>
    </row>
    <row r="236" spans="1:5">
      <c r="A236">
        <v>1821</v>
      </c>
      <c r="B236">
        <v>420</v>
      </c>
      <c r="C236" s="3">
        <v>37162</v>
      </c>
      <c r="D236" s="5" t="str">
        <f>ufc_fights5[[#This Row],[r_fighter_id]]&amp;"/"&amp;ufc_fights5[[#This Row],[b_fighter_id]]&amp;ufc_fights5[[#This Row],[date]]</f>
        <v>1821/42037162</v>
      </c>
      <c r="E236">
        <f>COUNTIF(ufc_fights5[duplicitní texty],ufc_fights5[[#This Row],[duplicitní texty]])</f>
        <v>1</v>
      </c>
    </row>
    <row r="237" spans="1:5">
      <c r="A237">
        <v>2265</v>
      </c>
      <c r="B237">
        <v>754</v>
      </c>
      <c r="C237" s="3">
        <v>37162</v>
      </c>
      <c r="D237" s="5" t="str">
        <f>ufc_fights5[[#This Row],[r_fighter_id]]&amp;"/"&amp;ufc_fights5[[#This Row],[b_fighter_id]]&amp;ufc_fights5[[#This Row],[date]]</f>
        <v>2265/75437162</v>
      </c>
      <c r="E237">
        <f>COUNTIF(ufc_fights5[duplicitní texty],ufc_fights5[[#This Row],[duplicitní texty]])</f>
        <v>1</v>
      </c>
    </row>
    <row r="238" spans="1:5">
      <c r="A238">
        <v>2590</v>
      </c>
      <c r="B238">
        <v>1251</v>
      </c>
      <c r="C238" s="3">
        <v>37162</v>
      </c>
      <c r="D238" s="5" t="str">
        <f>ufc_fights5[[#This Row],[r_fighter_id]]&amp;"/"&amp;ufc_fights5[[#This Row],[b_fighter_id]]&amp;ufc_fights5[[#This Row],[date]]</f>
        <v>2590/125137162</v>
      </c>
      <c r="E238">
        <f>COUNTIF(ufc_fights5[duplicitní texty],ufc_fights5[[#This Row],[duplicitní texty]])</f>
        <v>1</v>
      </c>
    </row>
    <row r="239" spans="1:5">
      <c r="A239">
        <v>2088</v>
      </c>
      <c r="B239">
        <v>508</v>
      </c>
      <c r="C239" s="3">
        <v>37162</v>
      </c>
      <c r="D239" s="5" t="str">
        <f>ufc_fights5[[#This Row],[r_fighter_id]]&amp;"/"&amp;ufc_fights5[[#This Row],[b_fighter_id]]&amp;ufc_fights5[[#This Row],[date]]</f>
        <v>2088/50837162</v>
      </c>
      <c r="E239">
        <f>COUNTIF(ufc_fights5[duplicitní texty],ufc_fights5[[#This Row],[duplicitní texty]])</f>
        <v>1</v>
      </c>
    </row>
    <row r="240" spans="1:5">
      <c r="A240">
        <v>68</v>
      </c>
      <c r="B240">
        <v>1476</v>
      </c>
      <c r="C240" s="3">
        <v>37162</v>
      </c>
      <c r="D240" s="5" t="str">
        <f>ufc_fights5[[#This Row],[r_fighter_id]]&amp;"/"&amp;ufc_fights5[[#This Row],[b_fighter_id]]&amp;ufc_fights5[[#This Row],[date]]</f>
        <v>68/147637162</v>
      </c>
      <c r="E240">
        <f>COUNTIF(ufc_fights5[duplicitní texty],ufc_fights5[[#This Row],[duplicitní texty]])</f>
        <v>1</v>
      </c>
    </row>
    <row r="241" spans="1:5">
      <c r="A241">
        <v>2129</v>
      </c>
      <c r="B241">
        <v>3276</v>
      </c>
      <c r="C241" s="3">
        <v>37197</v>
      </c>
      <c r="D241" s="5" t="str">
        <f>ufc_fights5[[#This Row],[r_fighter_id]]&amp;"/"&amp;ufc_fights5[[#This Row],[b_fighter_id]]&amp;ufc_fights5[[#This Row],[date]]</f>
        <v>2129/327637197</v>
      </c>
      <c r="E241">
        <f>COUNTIF(ufc_fights5[duplicitní texty],ufc_fights5[[#This Row],[duplicitní texty]])</f>
        <v>1</v>
      </c>
    </row>
    <row r="242" spans="1:5">
      <c r="A242">
        <v>652</v>
      </c>
      <c r="B242">
        <v>2699</v>
      </c>
      <c r="C242" s="3">
        <v>37197</v>
      </c>
      <c r="D242" s="5" t="str">
        <f>ufc_fights5[[#This Row],[r_fighter_id]]&amp;"/"&amp;ufc_fights5[[#This Row],[b_fighter_id]]&amp;ufc_fights5[[#This Row],[date]]</f>
        <v>652/269937197</v>
      </c>
      <c r="E242">
        <f>COUNTIF(ufc_fights5[duplicitní texty],ufc_fights5[[#This Row],[duplicitní texty]])</f>
        <v>1</v>
      </c>
    </row>
    <row r="243" spans="1:5">
      <c r="A243">
        <v>1419</v>
      </c>
      <c r="B243">
        <v>2304</v>
      </c>
      <c r="C243" s="3">
        <v>37197</v>
      </c>
      <c r="D243" s="5" t="str">
        <f>ufc_fights5[[#This Row],[r_fighter_id]]&amp;"/"&amp;ufc_fights5[[#This Row],[b_fighter_id]]&amp;ufc_fights5[[#This Row],[date]]</f>
        <v>1419/230437197</v>
      </c>
      <c r="E243">
        <f>COUNTIF(ufc_fights5[duplicitní texty],ufc_fights5[[#This Row],[duplicitní texty]])</f>
        <v>1</v>
      </c>
    </row>
    <row r="244" spans="1:5">
      <c r="A244">
        <v>1833</v>
      </c>
      <c r="B244">
        <v>208</v>
      </c>
      <c r="C244" s="3">
        <v>37197</v>
      </c>
      <c r="D244" s="5" t="str">
        <f>ufc_fights5[[#This Row],[r_fighter_id]]&amp;"/"&amp;ufc_fights5[[#This Row],[b_fighter_id]]&amp;ufc_fights5[[#This Row],[date]]</f>
        <v>1833/20837197</v>
      </c>
      <c r="E244">
        <f>COUNTIF(ufc_fights5[duplicitní texty],ufc_fights5[[#This Row],[duplicitní texty]])</f>
        <v>1</v>
      </c>
    </row>
    <row r="245" spans="1:5">
      <c r="A245">
        <v>2485</v>
      </c>
      <c r="B245">
        <v>3318</v>
      </c>
      <c r="C245" s="3">
        <v>37197</v>
      </c>
      <c r="D245" s="5" t="str">
        <f>ufc_fights5[[#This Row],[r_fighter_id]]&amp;"/"&amp;ufc_fights5[[#This Row],[b_fighter_id]]&amp;ufc_fights5[[#This Row],[date]]</f>
        <v>2485/331837197</v>
      </c>
      <c r="E245">
        <f>COUNTIF(ufc_fights5[duplicitní texty],ufc_fights5[[#This Row],[duplicitní texty]])</f>
        <v>1</v>
      </c>
    </row>
    <row r="246" spans="1:5">
      <c r="A246">
        <v>209</v>
      </c>
      <c r="B246">
        <v>1369</v>
      </c>
      <c r="C246" s="3">
        <v>37197</v>
      </c>
      <c r="D246" s="5" t="str">
        <f>ufc_fights5[[#This Row],[r_fighter_id]]&amp;"/"&amp;ufc_fights5[[#This Row],[b_fighter_id]]&amp;ufc_fights5[[#This Row],[date]]</f>
        <v>209/136937197</v>
      </c>
      <c r="E246">
        <f>COUNTIF(ufc_fights5[duplicitní texty],ufc_fights5[[#This Row],[duplicitní texty]])</f>
        <v>1</v>
      </c>
    </row>
    <row r="247" spans="1:5">
      <c r="A247">
        <v>3203</v>
      </c>
      <c r="B247">
        <v>2172</v>
      </c>
      <c r="C247" s="3">
        <v>37197</v>
      </c>
      <c r="D247" s="5" t="str">
        <f>ufc_fights5[[#This Row],[r_fighter_id]]&amp;"/"&amp;ufc_fights5[[#This Row],[b_fighter_id]]&amp;ufc_fights5[[#This Row],[date]]</f>
        <v>3203/217237197</v>
      </c>
      <c r="E247">
        <f>COUNTIF(ufc_fights5[duplicitní texty],ufc_fights5[[#This Row],[duplicitní texty]])</f>
        <v>1</v>
      </c>
    </row>
    <row r="248" spans="1:5">
      <c r="A248">
        <v>2729</v>
      </c>
      <c r="B248">
        <v>3482</v>
      </c>
      <c r="C248" s="3">
        <v>37197</v>
      </c>
      <c r="D248" s="5" t="str">
        <f>ufc_fights5[[#This Row],[r_fighter_id]]&amp;"/"&amp;ufc_fights5[[#This Row],[b_fighter_id]]&amp;ufc_fights5[[#This Row],[date]]</f>
        <v>2729/348237197</v>
      </c>
      <c r="E248">
        <f>COUNTIF(ufc_fights5[duplicitní texty],ufc_fights5[[#This Row],[duplicitní texty]])</f>
        <v>1</v>
      </c>
    </row>
    <row r="249" spans="1:5">
      <c r="A249">
        <v>1821</v>
      </c>
      <c r="B249">
        <v>3163</v>
      </c>
      <c r="C249" s="3">
        <v>37267</v>
      </c>
      <c r="D249" s="5" t="str">
        <f>ufc_fights5[[#This Row],[r_fighter_id]]&amp;"/"&amp;ufc_fights5[[#This Row],[b_fighter_id]]&amp;ufc_fights5[[#This Row],[date]]</f>
        <v>1821/316337267</v>
      </c>
      <c r="E249">
        <f>COUNTIF(ufc_fights5[duplicitní texty],ufc_fights5[[#This Row],[duplicitní texty]])</f>
        <v>1</v>
      </c>
    </row>
    <row r="250" spans="1:5">
      <c r="A250">
        <v>2590</v>
      </c>
      <c r="B250">
        <v>2485</v>
      </c>
      <c r="C250" s="3">
        <v>37267</v>
      </c>
      <c r="D250" s="5" t="str">
        <f>ufc_fights5[[#This Row],[r_fighter_id]]&amp;"/"&amp;ufc_fights5[[#This Row],[b_fighter_id]]&amp;ufc_fights5[[#This Row],[date]]</f>
        <v>2590/248537267</v>
      </c>
      <c r="E250">
        <f>COUNTIF(ufc_fights5[duplicitní texty],ufc_fights5[[#This Row],[duplicitní texty]])</f>
        <v>1</v>
      </c>
    </row>
    <row r="251" spans="1:5">
      <c r="A251">
        <v>2729</v>
      </c>
      <c r="B251">
        <v>2163</v>
      </c>
      <c r="C251" s="3">
        <v>37267</v>
      </c>
      <c r="D251" s="5" t="str">
        <f>ufc_fights5[[#This Row],[r_fighter_id]]&amp;"/"&amp;ufc_fights5[[#This Row],[b_fighter_id]]&amp;ufc_fights5[[#This Row],[date]]</f>
        <v>2729/216337267</v>
      </c>
      <c r="E251">
        <f>COUNTIF(ufc_fights5[duplicitní texty],ufc_fights5[[#This Row],[duplicitní texty]])</f>
        <v>1</v>
      </c>
    </row>
    <row r="252" spans="1:5">
      <c r="A252">
        <v>2926</v>
      </c>
      <c r="B252">
        <v>68</v>
      </c>
      <c r="C252" s="3">
        <v>37267</v>
      </c>
      <c r="D252" s="5" t="str">
        <f>ufc_fights5[[#This Row],[r_fighter_id]]&amp;"/"&amp;ufc_fights5[[#This Row],[b_fighter_id]]&amp;ufc_fights5[[#This Row],[date]]</f>
        <v>2926/6837267</v>
      </c>
      <c r="E252">
        <f>COUNTIF(ufc_fights5[duplicitní texty],ufc_fights5[[#This Row],[duplicitní texty]])</f>
        <v>1</v>
      </c>
    </row>
    <row r="253" spans="1:5">
      <c r="A253">
        <v>420</v>
      </c>
      <c r="B253">
        <v>2088</v>
      </c>
      <c r="C253" s="3">
        <v>37267</v>
      </c>
      <c r="D253" s="5" t="str">
        <f>ufc_fights5[[#This Row],[r_fighter_id]]&amp;"/"&amp;ufc_fights5[[#This Row],[b_fighter_id]]&amp;ufc_fights5[[#This Row],[date]]</f>
        <v>420/208837267</v>
      </c>
      <c r="E253">
        <f>COUNTIF(ufc_fights5[duplicitní texty],ufc_fights5[[#This Row],[duplicitní texty]])</f>
        <v>1</v>
      </c>
    </row>
    <row r="254" spans="1:5">
      <c r="A254">
        <v>2626</v>
      </c>
      <c r="B254">
        <v>3049</v>
      </c>
      <c r="C254" s="3">
        <v>37267</v>
      </c>
      <c r="D254" s="5" t="str">
        <f>ufc_fights5[[#This Row],[r_fighter_id]]&amp;"/"&amp;ufc_fights5[[#This Row],[b_fighter_id]]&amp;ufc_fights5[[#This Row],[date]]</f>
        <v>2626/304937267</v>
      </c>
      <c r="E254">
        <f>COUNTIF(ufc_fights5[duplicitní texty],ufc_fights5[[#This Row],[duplicitní texty]])</f>
        <v>1</v>
      </c>
    </row>
    <row r="255" spans="1:5">
      <c r="A255">
        <v>1476</v>
      </c>
      <c r="B255">
        <v>2722</v>
      </c>
      <c r="C255" s="3">
        <v>37267</v>
      </c>
      <c r="D255" s="5" t="str">
        <f>ufc_fights5[[#This Row],[r_fighter_id]]&amp;"/"&amp;ufc_fights5[[#This Row],[b_fighter_id]]&amp;ufc_fights5[[#This Row],[date]]</f>
        <v>1476/272237267</v>
      </c>
      <c r="E255">
        <f>COUNTIF(ufc_fights5[duplicitní texty],ufc_fights5[[#This Row],[duplicitní texty]])</f>
        <v>1</v>
      </c>
    </row>
    <row r="256" spans="1:5">
      <c r="A256">
        <v>508</v>
      </c>
      <c r="B256">
        <v>353</v>
      </c>
      <c r="C256" s="3">
        <v>37267</v>
      </c>
      <c r="D256" s="5" t="str">
        <f>ufc_fights5[[#This Row],[r_fighter_id]]&amp;"/"&amp;ufc_fights5[[#This Row],[b_fighter_id]]&amp;ufc_fights5[[#This Row],[date]]</f>
        <v>508/35337267</v>
      </c>
      <c r="E256">
        <f>COUNTIF(ufc_fights5[duplicitní texty],ufc_fights5[[#This Row],[duplicitní texty]])</f>
        <v>1</v>
      </c>
    </row>
    <row r="257" spans="1:5">
      <c r="A257">
        <v>2129</v>
      </c>
      <c r="B257">
        <v>3482</v>
      </c>
      <c r="C257" s="3">
        <v>37337</v>
      </c>
      <c r="D257" s="5" t="str">
        <f>ufc_fights5[[#This Row],[r_fighter_id]]&amp;"/"&amp;ufc_fights5[[#This Row],[b_fighter_id]]&amp;ufc_fights5[[#This Row],[date]]</f>
        <v>2129/348237337</v>
      </c>
      <c r="E257">
        <f>COUNTIF(ufc_fights5[duplicitní texty],ufc_fights5[[#This Row],[duplicitní texty]])</f>
        <v>1</v>
      </c>
    </row>
    <row r="258" spans="1:5">
      <c r="A258">
        <v>2699</v>
      </c>
      <c r="B258">
        <v>134</v>
      </c>
      <c r="C258" s="3">
        <v>37337</v>
      </c>
      <c r="D258" s="5" t="str">
        <f>ufc_fights5[[#This Row],[r_fighter_id]]&amp;"/"&amp;ufc_fights5[[#This Row],[b_fighter_id]]&amp;ufc_fights5[[#This Row],[date]]</f>
        <v>2699/13437337</v>
      </c>
      <c r="E258">
        <f>COUNTIF(ufc_fights5[duplicitní texty],ufc_fights5[[#This Row],[duplicitní texty]])</f>
        <v>1</v>
      </c>
    </row>
    <row r="259" spans="1:5">
      <c r="A259">
        <v>2952</v>
      </c>
      <c r="B259">
        <v>2265</v>
      </c>
      <c r="C259" s="3">
        <v>37337</v>
      </c>
      <c r="D259" s="5" t="str">
        <f>ufc_fights5[[#This Row],[r_fighter_id]]&amp;"/"&amp;ufc_fights5[[#This Row],[b_fighter_id]]&amp;ufc_fights5[[#This Row],[date]]</f>
        <v>2952/226537337</v>
      </c>
      <c r="E259">
        <f>COUNTIF(ufc_fights5[duplicitní texty],ufc_fights5[[#This Row],[duplicitní texty]])</f>
        <v>1</v>
      </c>
    </row>
    <row r="260" spans="1:5">
      <c r="A260">
        <v>2939</v>
      </c>
      <c r="B260">
        <v>832</v>
      </c>
      <c r="C260" s="3">
        <v>37337</v>
      </c>
      <c r="D260" s="5" t="str">
        <f>ufc_fights5[[#This Row],[r_fighter_id]]&amp;"/"&amp;ufc_fights5[[#This Row],[b_fighter_id]]&amp;ufc_fights5[[#This Row],[date]]</f>
        <v>2939/83237337</v>
      </c>
      <c r="E260">
        <f>COUNTIF(ufc_fights5[duplicitní texty],ufc_fights5[[#This Row],[duplicitní texty]])</f>
        <v>1</v>
      </c>
    </row>
    <row r="261" spans="1:5">
      <c r="A261">
        <v>1419</v>
      </c>
      <c r="B261">
        <v>2810</v>
      </c>
      <c r="C261" s="3">
        <v>37337</v>
      </c>
      <c r="D261" s="5" t="str">
        <f>ufc_fights5[[#This Row],[r_fighter_id]]&amp;"/"&amp;ufc_fights5[[#This Row],[b_fighter_id]]&amp;ufc_fights5[[#This Row],[date]]</f>
        <v>1419/281037337</v>
      </c>
      <c r="E261">
        <f>COUNTIF(ufc_fights5[duplicitní texty],ufc_fights5[[#This Row],[duplicitní texty]])</f>
        <v>1</v>
      </c>
    </row>
    <row r="262" spans="1:5">
      <c r="A262">
        <v>1833</v>
      </c>
      <c r="B262">
        <v>2110</v>
      </c>
      <c r="C262" s="3">
        <v>37337</v>
      </c>
      <c r="D262" s="5" t="str">
        <f>ufc_fights5[[#This Row],[r_fighter_id]]&amp;"/"&amp;ufc_fights5[[#This Row],[b_fighter_id]]&amp;ufc_fights5[[#This Row],[date]]</f>
        <v>1833/211037337</v>
      </c>
      <c r="E262">
        <f>COUNTIF(ufc_fights5[duplicitní texty],ufc_fights5[[#This Row],[duplicitní texty]])</f>
        <v>1</v>
      </c>
    </row>
    <row r="263" spans="1:5">
      <c r="A263">
        <v>209</v>
      </c>
      <c r="B263">
        <v>652</v>
      </c>
      <c r="C263" s="3">
        <v>37337</v>
      </c>
      <c r="D263" s="5" t="str">
        <f>ufc_fights5[[#This Row],[r_fighter_id]]&amp;"/"&amp;ufc_fights5[[#This Row],[b_fighter_id]]&amp;ufc_fights5[[#This Row],[date]]</f>
        <v>209/65237337</v>
      </c>
      <c r="E263">
        <f>COUNTIF(ufc_fights5[duplicitní texty],ufc_fights5[[#This Row],[duplicitní texty]])</f>
        <v>1</v>
      </c>
    </row>
    <row r="264" spans="1:5">
      <c r="A264">
        <v>3203</v>
      </c>
      <c r="B264">
        <v>3012</v>
      </c>
      <c r="C264" s="3">
        <v>37337</v>
      </c>
      <c r="D264" s="5" t="str">
        <f>ufc_fights5[[#This Row],[r_fighter_id]]&amp;"/"&amp;ufc_fights5[[#This Row],[b_fighter_id]]&amp;ufc_fights5[[#This Row],[date]]</f>
        <v>3203/301237337</v>
      </c>
      <c r="E264">
        <f>COUNTIF(ufc_fights5[duplicitní texty],ufc_fights5[[#This Row],[duplicitní texty]])</f>
        <v>1</v>
      </c>
    </row>
    <row r="265" spans="1:5">
      <c r="A265">
        <v>1760</v>
      </c>
      <c r="B265">
        <v>2680</v>
      </c>
      <c r="C265" s="3">
        <v>37386</v>
      </c>
      <c r="D265" s="5" t="str">
        <f>ufc_fights5[[#This Row],[r_fighter_id]]&amp;"/"&amp;ufc_fights5[[#This Row],[b_fighter_id]]&amp;ufc_fights5[[#This Row],[date]]</f>
        <v>1760/268037386</v>
      </c>
      <c r="E265">
        <f>COUNTIF(ufc_fights5[duplicitní texty],ufc_fights5[[#This Row],[duplicitní texty]])</f>
        <v>1</v>
      </c>
    </row>
    <row r="266" spans="1:5">
      <c r="A266">
        <v>2812</v>
      </c>
      <c r="B266">
        <v>2926</v>
      </c>
      <c r="C266" s="3">
        <v>37386</v>
      </c>
      <c r="D266" s="5" t="str">
        <f>ufc_fights5[[#This Row],[r_fighter_id]]&amp;"/"&amp;ufc_fights5[[#This Row],[b_fighter_id]]&amp;ufc_fights5[[#This Row],[date]]</f>
        <v>2812/292637386</v>
      </c>
      <c r="E266">
        <f>COUNTIF(ufc_fights5[duplicitní texty],ufc_fights5[[#This Row],[duplicitní texty]])</f>
        <v>1</v>
      </c>
    </row>
    <row r="267" spans="1:5">
      <c r="A267">
        <v>2485</v>
      </c>
      <c r="B267">
        <v>649</v>
      </c>
      <c r="C267" s="3">
        <v>37386</v>
      </c>
      <c r="D267" s="5" t="str">
        <f>ufc_fights5[[#This Row],[r_fighter_id]]&amp;"/"&amp;ufc_fights5[[#This Row],[b_fighter_id]]&amp;ufc_fights5[[#This Row],[date]]</f>
        <v>2485/64937386</v>
      </c>
      <c r="E267">
        <f>COUNTIF(ufc_fights5[duplicitní texty],ufc_fights5[[#This Row],[duplicitní texty]])</f>
        <v>1</v>
      </c>
    </row>
    <row r="268" spans="1:5">
      <c r="A268">
        <v>2729</v>
      </c>
      <c r="B268">
        <v>1677</v>
      </c>
      <c r="C268" s="3">
        <v>37386</v>
      </c>
      <c r="D268" s="5" t="str">
        <f>ufc_fights5[[#This Row],[r_fighter_id]]&amp;"/"&amp;ufc_fights5[[#This Row],[b_fighter_id]]&amp;ufc_fights5[[#This Row],[date]]</f>
        <v>2729/167737386</v>
      </c>
      <c r="E268">
        <f>COUNTIF(ufc_fights5[duplicitní texty],ufc_fights5[[#This Row],[duplicitní texty]])</f>
        <v>1</v>
      </c>
    </row>
    <row r="269" spans="1:5">
      <c r="A269">
        <v>208</v>
      </c>
      <c r="B269">
        <v>3163</v>
      </c>
      <c r="C269" s="3">
        <v>37386</v>
      </c>
      <c r="D269" s="5" t="str">
        <f>ufc_fights5[[#This Row],[r_fighter_id]]&amp;"/"&amp;ufc_fights5[[#This Row],[b_fighter_id]]&amp;ufc_fights5[[#This Row],[date]]</f>
        <v>208/316337386</v>
      </c>
      <c r="E269">
        <f>COUNTIF(ufc_fights5[duplicitní texty],ufc_fights5[[#This Row],[duplicitní texty]])</f>
        <v>1</v>
      </c>
    </row>
    <row r="270" spans="1:5">
      <c r="A270">
        <v>3318</v>
      </c>
      <c r="B270">
        <v>864</v>
      </c>
      <c r="C270" s="3">
        <v>37386</v>
      </c>
      <c r="D270" s="5" t="str">
        <f>ufc_fights5[[#This Row],[r_fighter_id]]&amp;"/"&amp;ufc_fights5[[#This Row],[b_fighter_id]]&amp;ufc_fights5[[#This Row],[date]]</f>
        <v>3318/86437386</v>
      </c>
      <c r="E270">
        <f>COUNTIF(ufc_fights5[duplicitní texty],ufc_fights5[[#This Row],[duplicitní texty]])</f>
        <v>1</v>
      </c>
    </row>
    <row r="271" spans="1:5">
      <c r="A271">
        <v>420</v>
      </c>
      <c r="B271">
        <v>1833</v>
      </c>
      <c r="C271" s="3">
        <v>37386</v>
      </c>
      <c r="D271" s="5" t="str">
        <f>ufc_fights5[[#This Row],[r_fighter_id]]&amp;"/"&amp;ufc_fights5[[#This Row],[b_fighter_id]]&amp;ufc_fights5[[#This Row],[date]]</f>
        <v>420/183337386</v>
      </c>
      <c r="E271">
        <f>COUNTIF(ufc_fights5[duplicitní texty],ufc_fights5[[#This Row],[duplicitní texty]])</f>
        <v>1</v>
      </c>
    </row>
    <row r="272" spans="1:5">
      <c r="A272">
        <v>1760</v>
      </c>
      <c r="B272">
        <v>260</v>
      </c>
      <c r="C272" s="3">
        <v>37429</v>
      </c>
      <c r="D272" s="5" t="str">
        <f>ufc_fights5[[#This Row],[r_fighter_id]]&amp;"/"&amp;ufc_fights5[[#This Row],[b_fighter_id]]&amp;ufc_fights5[[#This Row],[date]]</f>
        <v>1760/26037429</v>
      </c>
      <c r="E272">
        <f>COUNTIF(ufc_fights5[duplicitní texty],ufc_fights5[[#This Row],[duplicitní texty]])</f>
        <v>1</v>
      </c>
    </row>
    <row r="273" spans="1:5">
      <c r="A273">
        <v>1821</v>
      </c>
      <c r="B273">
        <v>243</v>
      </c>
      <c r="C273" s="3">
        <v>37429</v>
      </c>
      <c r="D273" s="5" t="str">
        <f>ufc_fights5[[#This Row],[r_fighter_id]]&amp;"/"&amp;ufc_fights5[[#This Row],[b_fighter_id]]&amp;ufc_fights5[[#This Row],[date]]</f>
        <v>1821/24337429</v>
      </c>
      <c r="E273">
        <f>COUNTIF(ufc_fights5[duplicitní texty],ufc_fights5[[#This Row],[duplicitní texty]])</f>
        <v>1</v>
      </c>
    </row>
    <row r="274" spans="1:5">
      <c r="A274">
        <v>864</v>
      </c>
      <c r="B274">
        <v>2541</v>
      </c>
      <c r="C274" s="3">
        <v>37429</v>
      </c>
      <c r="D274" s="5" t="str">
        <f>ufc_fights5[[#This Row],[r_fighter_id]]&amp;"/"&amp;ufc_fights5[[#This Row],[b_fighter_id]]&amp;ufc_fights5[[#This Row],[date]]</f>
        <v>864/254137429</v>
      </c>
      <c r="E274">
        <f>COUNTIF(ufc_fights5[duplicitní texty],ufc_fights5[[#This Row],[duplicitní texty]])</f>
        <v>1</v>
      </c>
    </row>
    <row r="275" spans="1:5">
      <c r="A275">
        <v>3095</v>
      </c>
      <c r="B275">
        <v>1820</v>
      </c>
      <c r="C275" s="3">
        <v>37429</v>
      </c>
      <c r="D275" s="5" t="str">
        <f>ufc_fights5[[#This Row],[r_fighter_id]]&amp;"/"&amp;ufc_fights5[[#This Row],[b_fighter_id]]&amp;ufc_fights5[[#This Row],[date]]</f>
        <v>3095/182037429</v>
      </c>
      <c r="E275">
        <f>COUNTIF(ufc_fights5[duplicitní texty],ufc_fights5[[#This Row],[duplicitní texty]])</f>
        <v>1</v>
      </c>
    </row>
    <row r="276" spans="1:5">
      <c r="A276">
        <v>1028</v>
      </c>
      <c r="B276">
        <v>2780</v>
      </c>
      <c r="C276" s="3">
        <v>37429</v>
      </c>
      <c r="D276" s="5" t="str">
        <f>ufc_fights5[[#This Row],[r_fighter_id]]&amp;"/"&amp;ufc_fights5[[#This Row],[b_fighter_id]]&amp;ufc_fights5[[#This Row],[date]]</f>
        <v>1028/278037429</v>
      </c>
      <c r="E276">
        <f>COUNTIF(ufc_fights5[duplicitní texty],ufc_fights5[[#This Row],[duplicitní texty]])</f>
        <v>1</v>
      </c>
    </row>
    <row r="277" spans="1:5">
      <c r="A277">
        <v>2604</v>
      </c>
      <c r="B277">
        <v>2936</v>
      </c>
      <c r="C277" s="3">
        <v>37429</v>
      </c>
      <c r="D277" s="5" t="str">
        <f>ufc_fights5[[#This Row],[r_fighter_id]]&amp;"/"&amp;ufc_fights5[[#This Row],[b_fighter_id]]&amp;ufc_fights5[[#This Row],[date]]</f>
        <v>2604/293637429</v>
      </c>
      <c r="E277">
        <f>COUNTIF(ufc_fights5[duplicitní texty],ufc_fights5[[#This Row],[duplicitní texty]])</f>
        <v>1</v>
      </c>
    </row>
    <row r="278" spans="1:5">
      <c r="A278">
        <v>3157</v>
      </c>
      <c r="B278">
        <v>2652</v>
      </c>
      <c r="C278" s="3">
        <v>37450</v>
      </c>
      <c r="D278" s="5" t="str">
        <f>ufc_fights5[[#This Row],[r_fighter_id]]&amp;"/"&amp;ufc_fights5[[#This Row],[b_fighter_id]]&amp;ufc_fights5[[#This Row],[date]]</f>
        <v>3157/265237450</v>
      </c>
      <c r="E278">
        <f>COUNTIF(ufc_fights5[duplicitní texty],ufc_fights5[[#This Row],[duplicitní texty]])</f>
        <v>1</v>
      </c>
    </row>
    <row r="279" spans="1:5">
      <c r="A279">
        <v>1419</v>
      </c>
      <c r="B279">
        <v>2304</v>
      </c>
      <c r="C279" s="3">
        <v>37450</v>
      </c>
      <c r="D279" s="5" t="str">
        <f>ufc_fights5[[#This Row],[r_fighter_id]]&amp;"/"&amp;ufc_fights5[[#This Row],[b_fighter_id]]&amp;ufc_fights5[[#This Row],[date]]</f>
        <v>1419/230437450</v>
      </c>
      <c r="E279">
        <f>COUNTIF(ufc_fights5[duplicitní texty],ufc_fights5[[#This Row],[duplicitní texty]])</f>
        <v>1</v>
      </c>
    </row>
    <row r="280" spans="1:5">
      <c r="A280">
        <v>3049</v>
      </c>
      <c r="B280">
        <v>3012</v>
      </c>
      <c r="C280" s="3">
        <v>37450</v>
      </c>
      <c r="D280" s="5" t="str">
        <f>ufc_fights5[[#This Row],[r_fighter_id]]&amp;"/"&amp;ufc_fights5[[#This Row],[b_fighter_id]]&amp;ufc_fights5[[#This Row],[date]]</f>
        <v>3049/301237450</v>
      </c>
      <c r="E280">
        <f>COUNTIF(ufc_fights5[duplicitní texty],ufc_fights5[[#This Row],[duplicitní texty]])</f>
        <v>1</v>
      </c>
    </row>
    <row r="281" spans="1:5">
      <c r="A281">
        <v>3203</v>
      </c>
      <c r="B281">
        <v>1289</v>
      </c>
      <c r="C281" s="3">
        <v>37450</v>
      </c>
      <c r="D281" s="5" t="str">
        <f>ufc_fights5[[#This Row],[r_fighter_id]]&amp;"/"&amp;ufc_fights5[[#This Row],[b_fighter_id]]&amp;ufc_fights5[[#This Row],[date]]</f>
        <v>3203/128937450</v>
      </c>
      <c r="E281">
        <f>COUNTIF(ufc_fights5[duplicitní texty],ufc_fights5[[#This Row],[duplicitní texty]])</f>
        <v>1</v>
      </c>
    </row>
    <row r="282" spans="1:5">
      <c r="A282">
        <v>2106</v>
      </c>
      <c r="B282">
        <v>3585</v>
      </c>
      <c r="C282" s="3">
        <v>37450</v>
      </c>
      <c r="D282" s="5" t="str">
        <f>ufc_fights5[[#This Row],[r_fighter_id]]&amp;"/"&amp;ufc_fights5[[#This Row],[b_fighter_id]]&amp;ufc_fights5[[#This Row],[date]]</f>
        <v>2106/358537450</v>
      </c>
      <c r="E282">
        <f>COUNTIF(ufc_fights5[duplicitní texty],ufc_fights5[[#This Row],[duplicitní texty]])</f>
        <v>1</v>
      </c>
    </row>
    <row r="283" spans="1:5">
      <c r="A283">
        <v>1012</v>
      </c>
      <c r="B283">
        <v>2129</v>
      </c>
      <c r="C283" s="3">
        <v>37450</v>
      </c>
      <c r="D283" s="5" t="str">
        <f>ufc_fights5[[#This Row],[r_fighter_id]]&amp;"/"&amp;ufc_fights5[[#This Row],[b_fighter_id]]&amp;ufc_fights5[[#This Row],[date]]</f>
        <v>1012/212937450</v>
      </c>
      <c r="E283">
        <f>COUNTIF(ufc_fights5[duplicitní texty],ufc_fights5[[#This Row],[duplicitní texty]])</f>
        <v>1</v>
      </c>
    </row>
    <row r="284" spans="1:5">
      <c r="A284">
        <v>3453</v>
      </c>
      <c r="B284">
        <v>1476</v>
      </c>
      <c r="C284" s="3">
        <v>37450</v>
      </c>
      <c r="D284" s="5" t="str">
        <f>ufc_fights5[[#This Row],[r_fighter_id]]&amp;"/"&amp;ufc_fights5[[#This Row],[b_fighter_id]]&amp;ufc_fights5[[#This Row],[date]]</f>
        <v>3453/147637450</v>
      </c>
      <c r="E284">
        <f>COUNTIF(ufc_fights5[duplicitní texty],ufc_fights5[[#This Row],[duplicitní texty]])</f>
        <v>1</v>
      </c>
    </row>
    <row r="285" spans="1:5">
      <c r="A285">
        <v>3178</v>
      </c>
      <c r="B285">
        <v>620</v>
      </c>
      <c r="C285" s="3">
        <v>37526</v>
      </c>
      <c r="D285" s="5" t="str">
        <f>ufc_fights5[[#This Row],[r_fighter_id]]&amp;"/"&amp;ufc_fights5[[#This Row],[b_fighter_id]]&amp;ufc_fights5[[#This Row],[date]]</f>
        <v>3178/62037526</v>
      </c>
      <c r="E285">
        <f>COUNTIF(ufc_fights5[duplicitní texty],ufc_fights5[[#This Row],[duplicitní texty]])</f>
        <v>1</v>
      </c>
    </row>
    <row r="286" spans="1:5">
      <c r="A286">
        <v>2952</v>
      </c>
      <c r="B286">
        <v>2604</v>
      </c>
      <c r="C286" s="3">
        <v>37526</v>
      </c>
      <c r="D286" s="5" t="str">
        <f>ufc_fights5[[#This Row],[r_fighter_id]]&amp;"/"&amp;ufc_fights5[[#This Row],[b_fighter_id]]&amp;ufc_fights5[[#This Row],[date]]</f>
        <v>2952/260437526</v>
      </c>
      <c r="E286">
        <f>COUNTIF(ufc_fights5[duplicitní texty],ufc_fights5[[#This Row],[duplicitní texty]])</f>
        <v>1</v>
      </c>
    </row>
    <row r="287" spans="1:5">
      <c r="A287">
        <v>1833</v>
      </c>
      <c r="B287">
        <v>2812</v>
      </c>
      <c r="C287" s="3">
        <v>37526</v>
      </c>
      <c r="D287" s="5" t="str">
        <f>ufc_fights5[[#This Row],[r_fighter_id]]&amp;"/"&amp;ufc_fights5[[#This Row],[b_fighter_id]]&amp;ufc_fights5[[#This Row],[date]]</f>
        <v>1833/281237526</v>
      </c>
      <c r="E287">
        <f>COUNTIF(ufc_fights5[duplicitní texty],ufc_fights5[[#This Row],[duplicitní texty]])</f>
        <v>1</v>
      </c>
    </row>
    <row r="288" spans="1:5">
      <c r="A288">
        <v>2485</v>
      </c>
      <c r="B288">
        <v>2939</v>
      </c>
      <c r="C288" s="3">
        <v>37526</v>
      </c>
      <c r="D288" s="5" t="str">
        <f>ufc_fights5[[#This Row],[r_fighter_id]]&amp;"/"&amp;ufc_fights5[[#This Row],[b_fighter_id]]&amp;ufc_fights5[[#This Row],[date]]</f>
        <v>2485/293937526</v>
      </c>
      <c r="E288">
        <f>COUNTIF(ufc_fights5[duplicitní texty],ufc_fights5[[#This Row],[duplicitní texty]])</f>
        <v>1</v>
      </c>
    </row>
    <row r="289" spans="1:5">
      <c r="A289">
        <v>2729</v>
      </c>
      <c r="B289">
        <v>652</v>
      </c>
      <c r="C289" s="3">
        <v>37526</v>
      </c>
      <c r="D289" s="5" t="str">
        <f>ufc_fights5[[#This Row],[r_fighter_id]]&amp;"/"&amp;ufc_fights5[[#This Row],[b_fighter_id]]&amp;ufc_fights5[[#This Row],[date]]</f>
        <v>2729/65237526</v>
      </c>
      <c r="E289">
        <f>COUNTIF(ufc_fights5[duplicitní texty],ufc_fights5[[#This Row],[duplicitní texty]])</f>
        <v>1</v>
      </c>
    </row>
    <row r="290" spans="1:5">
      <c r="A290">
        <v>208</v>
      </c>
      <c r="B290">
        <v>2088</v>
      </c>
      <c r="C290" s="3">
        <v>37526</v>
      </c>
      <c r="D290" s="5" t="str">
        <f>ufc_fights5[[#This Row],[r_fighter_id]]&amp;"/"&amp;ufc_fights5[[#This Row],[b_fighter_id]]&amp;ufc_fights5[[#This Row],[date]]</f>
        <v>208/208837526</v>
      </c>
      <c r="E290">
        <f>COUNTIF(ufc_fights5[duplicitní texty],ufc_fights5[[#This Row],[duplicitní texty]])</f>
        <v>1</v>
      </c>
    </row>
    <row r="291" spans="1:5">
      <c r="A291">
        <v>2037</v>
      </c>
      <c r="B291">
        <v>2699</v>
      </c>
      <c r="C291" s="3">
        <v>37526</v>
      </c>
      <c r="D291" s="5" t="str">
        <f>ufc_fights5[[#This Row],[r_fighter_id]]&amp;"/"&amp;ufc_fights5[[#This Row],[b_fighter_id]]&amp;ufc_fights5[[#This Row],[date]]</f>
        <v>2037/269937526</v>
      </c>
      <c r="E291">
        <f>COUNTIF(ufc_fights5[duplicitní texty],ufc_fights5[[#This Row],[duplicitní texty]])</f>
        <v>1</v>
      </c>
    </row>
    <row r="292" spans="1:5">
      <c r="A292">
        <v>3318</v>
      </c>
      <c r="B292">
        <v>3237</v>
      </c>
      <c r="C292" s="3">
        <v>37526</v>
      </c>
      <c r="D292" s="5" t="str">
        <f>ufc_fights5[[#This Row],[r_fighter_id]]&amp;"/"&amp;ufc_fights5[[#This Row],[b_fighter_id]]&amp;ufc_fights5[[#This Row],[date]]</f>
        <v>3318/323737526</v>
      </c>
      <c r="E292">
        <f>COUNTIF(ufc_fights5[duplicitní texty],ufc_fights5[[#This Row],[duplicitní texty]])</f>
        <v>1</v>
      </c>
    </row>
    <row r="293" spans="1:5">
      <c r="A293">
        <v>134</v>
      </c>
      <c r="B293">
        <v>1012</v>
      </c>
      <c r="C293" s="3">
        <v>37582</v>
      </c>
      <c r="D293" s="5" t="str">
        <f>ufc_fights5[[#This Row],[r_fighter_id]]&amp;"/"&amp;ufc_fights5[[#This Row],[b_fighter_id]]&amp;ufc_fights5[[#This Row],[date]]</f>
        <v>134/101237582</v>
      </c>
      <c r="E293">
        <f>COUNTIF(ufc_fights5[duplicitní texty],ufc_fights5[[#This Row],[duplicitní texty]])</f>
        <v>1</v>
      </c>
    </row>
    <row r="294" spans="1:5">
      <c r="A294">
        <v>1760</v>
      </c>
      <c r="B294">
        <v>1095</v>
      </c>
      <c r="C294" s="3">
        <v>37582</v>
      </c>
      <c r="D294" s="5" t="str">
        <f>ufc_fights5[[#This Row],[r_fighter_id]]&amp;"/"&amp;ufc_fights5[[#This Row],[b_fighter_id]]&amp;ufc_fights5[[#This Row],[date]]</f>
        <v>1760/109537582</v>
      </c>
      <c r="E294">
        <f>COUNTIF(ufc_fights5[duplicitní texty],ufc_fights5[[#This Row],[duplicitní texty]])</f>
        <v>1</v>
      </c>
    </row>
    <row r="295" spans="1:5">
      <c r="A295">
        <v>1419</v>
      </c>
      <c r="B295">
        <v>508</v>
      </c>
      <c r="C295" s="3">
        <v>37582</v>
      </c>
      <c r="D295" s="5" t="str">
        <f>ufc_fights5[[#This Row],[r_fighter_id]]&amp;"/"&amp;ufc_fights5[[#This Row],[b_fighter_id]]&amp;ufc_fights5[[#This Row],[date]]</f>
        <v>1419/50837582</v>
      </c>
      <c r="E295">
        <f>COUNTIF(ufc_fights5[duplicitní texty],ufc_fights5[[#This Row],[duplicitní texty]])</f>
        <v>1</v>
      </c>
    </row>
    <row r="296" spans="1:5">
      <c r="A296">
        <v>1821</v>
      </c>
      <c r="B296">
        <v>3049</v>
      </c>
      <c r="C296" s="3">
        <v>37582</v>
      </c>
      <c r="D296" s="5" t="str">
        <f>ufc_fights5[[#This Row],[r_fighter_id]]&amp;"/"&amp;ufc_fights5[[#This Row],[b_fighter_id]]&amp;ufc_fights5[[#This Row],[date]]</f>
        <v>1821/304937582</v>
      </c>
      <c r="E296">
        <f>COUNTIF(ufc_fights5[duplicitní texty],ufc_fights5[[#This Row],[duplicitní texty]])</f>
        <v>1</v>
      </c>
    </row>
    <row r="297" spans="1:5">
      <c r="A297">
        <v>2304</v>
      </c>
      <c r="B297">
        <v>3095</v>
      </c>
      <c r="C297" s="3">
        <v>37582</v>
      </c>
      <c r="D297" s="5" t="str">
        <f>ufc_fights5[[#This Row],[r_fighter_id]]&amp;"/"&amp;ufc_fights5[[#This Row],[b_fighter_id]]&amp;ufc_fights5[[#This Row],[date]]</f>
        <v>2304/309537582</v>
      </c>
      <c r="E297">
        <f>COUNTIF(ufc_fights5[duplicitní texty],ufc_fights5[[#This Row],[duplicitní texty]])</f>
        <v>1</v>
      </c>
    </row>
    <row r="298" spans="1:5">
      <c r="A298">
        <v>2008</v>
      </c>
      <c r="B298">
        <v>3503</v>
      </c>
      <c r="C298" s="3">
        <v>37582</v>
      </c>
      <c r="D298" s="5" t="str">
        <f>ufc_fights5[[#This Row],[r_fighter_id]]&amp;"/"&amp;ufc_fights5[[#This Row],[b_fighter_id]]&amp;ufc_fights5[[#This Row],[date]]</f>
        <v>2008/350337582</v>
      </c>
      <c r="E298">
        <f>COUNTIF(ufc_fights5[duplicitní texty],ufc_fights5[[#This Row],[duplicitní texty]])</f>
        <v>1</v>
      </c>
    </row>
    <row r="299" spans="1:5">
      <c r="A299">
        <v>2106</v>
      </c>
      <c r="B299">
        <v>3453</v>
      </c>
      <c r="C299" s="3">
        <v>37582</v>
      </c>
      <c r="D299" s="5" t="str">
        <f>ufc_fights5[[#This Row],[r_fighter_id]]&amp;"/"&amp;ufc_fights5[[#This Row],[b_fighter_id]]&amp;ufc_fights5[[#This Row],[date]]</f>
        <v>2106/345337582</v>
      </c>
      <c r="E299">
        <f>COUNTIF(ufc_fights5[duplicitní texty],ufc_fights5[[#This Row],[duplicitní texty]])</f>
        <v>1</v>
      </c>
    </row>
    <row r="300" spans="1:5">
      <c r="A300">
        <v>2129</v>
      </c>
      <c r="B300">
        <v>8</v>
      </c>
      <c r="C300" s="3">
        <v>37680</v>
      </c>
      <c r="D300" s="5" t="str">
        <f>ufc_fights5[[#This Row],[r_fighter_id]]&amp;"/"&amp;ufc_fights5[[#This Row],[b_fighter_id]]&amp;ufc_fights5[[#This Row],[date]]</f>
        <v>2129/837680</v>
      </c>
      <c r="E300">
        <f>COUNTIF(ufc_fights5[duplicitní texty],ufc_fights5[[#This Row],[duplicitní texty]])</f>
        <v>1</v>
      </c>
    </row>
    <row r="301" spans="1:5">
      <c r="A301">
        <v>3178</v>
      </c>
      <c r="B301">
        <v>2729</v>
      </c>
      <c r="C301" s="3">
        <v>37680</v>
      </c>
      <c r="D301" s="5" t="str">
        <f>ufc_fights5[[#This Row],[r_fighter_id]]&amp;"/"&amp;ufc_fights5[[#This Row],[b_fighter_id]]&amp;ufc_fights5[[#This Row],[date]]</f>
        <v>3178/272937680</v>
      </c>
      <c r="E301">
        <f>COUNTIF(ufc_fights5[duplicitní texty],ufc_fights5[[#This Row],[duplicitní texty]])</f>
        <v>1</v>
      </c>
    </row>
    <row r="302" spans="1:5">
      <c r="A302">
        <v>3237</v>
      </c>
      <c r="B302">
        <v>2939</v>
      </c>
      <c r="C302" s="3">
        <v>37680</v>
      </c>
      <c r="D302" s="5" t="str">
        <f>ufc_fights5[[#This Row],[r_fighter_id]]&amp;"/"&amp;ufc_fights5[[#This Row],[b_fighter_id]]&amp;ufc_fights5[[#This Row],[date]]</f>
        <v>3237/293937680</v>
      </c>
      <c r="E302">
        <f>COUNTIF(ufc_fights5[duplicitní texty],ufc_fights5[[#This Row],[duplicitní texty]])</f>
        <v>1</v>
      </c>
    </row>
    <row r="303" spans="1:5">
      <c r="A303">
        <v>1833</v>
      </c>
      <c r="B303">
        <v>208</v>
      </c>
      <c r="C303" s="3">
        <v>37680</v>
      </c>
      <c r="D303" s="5" t="str">
        <f>ufc_fights5[[#This Row],[r_fighter_id]]&amp;"/"&amp;ufc_fights5[[#This Row],[b_fighter_id]]&amp;ufc_fights5[[#This Row],[date]]</f>
        <v>1833/20837680</v>
      </c>
      <c r="E303">
        <f>COUNTIF(ufc_fights5[duplicitní texty],ufc_fights5[[#This Row],[duplicitní texty]])</f>
        <v>1</v>
      </c>
    </row>
    <row r="304" spans="1:5">
      <c r="A304">
        <v>864</v>
      </c>
      <c r="B304">
        <v>571</v>
      </c>
      <c r="C304" s="3">
        <v>37680</v>
      </c>
      <c r="D304" s="5" t="str">
        <f>ufc_fights5[[#This Row],[r_fighter_id]]&amp;"/"&amp;ufc_fights5[[#This Row],[b_fighter_id]]&amp;ufc_fights5[[#This Row],[date]]</f>
        <v>864/57137680</v>
      </c>
      <c r="E304">
        <f>COUNTIF(ufc_fights5[duplicitní texty],ufc_fights5[[#This Row],[duplicitní texty]])</f>
        <v>1</v>
      </c>
    </row>
    <row r="305" spans="1:5">
      <c r="A305">
        <v>2008</v>
      </c>
      <c r="B305">
        <v>2699</v>
      </c>
      <c r="C305" s="3">
        <v>37680</v>
      </c>
      <c r="D305" s="5" t="str">
        <f>ufc_fights5[[#This Row],[r_fighter_id]]&amp;"/"&amp;ufc_fights5[[#This Row],[b_fighter_id]]&amp;ufc_fights5[[#This Row],[date]]</f>
        <v>2008/269937680</v>
      </c>
      <c r="E305">
        <f>COUNTIF(ufc_fights5[duplicitní texty],ufc_fights5[[#This Row],[duplicitní texty]])</f>
        <v>1</v>
      </c>
    </row>
    <row r="306" spans="1:5">
      <c r="A306">
        <v>2037</v>
      </c>
      <c r="B306">
        <v>695</v>
      </c>
      <c r="C306" s="3">
        <v>37680</v>
      </c>
      <c r="D306" s="5" t="str">
        <f>ufc_fights5[[#This Row],[r_fighter_id]]&amp;"/"&amp;ufc_fights5[[#This Row],[b_fighter_id]]&amp;ufc_fights5[[#This Row],[date]]</f>
        <v>2037/69537680</v>
      </c>
      <c r="E306">
        <f>COUNTIF(ufc_fights5[duplicitní texty],ufc_fights5[[#This Row],[duplicitní texty]])</f>
        <v>1</v>
      </c>
    </row>
    <row r="307" spans="1:5">
      <c r="A307">
        <v>1003</v>
      </c>
      <c r="B307">
        <v>656</v>
      </c>
      <c r="C307" s="3">
        <v>37736</v>
      </c>
      <c r="D307" s="5" t="str">
        <f>ufc_fights5[[#This Row],[r_fighter_id]]&amp;"/"&amp;ufc_fights5[[#This Row],[b_fighter_id]]&amp;ufc_fights5[[#This Row],[date]]</f>
        <v>1003/65637736</v>
      </c>
      <c r="E307">
        <f>COUNTIF(ufc_fights5[duplicitní texty],ufc_fights5[[#This Row],[duplicitní texty]])</f>
        <v>1</v>
      </c>
    </row>
    <row r="308" spans="1:5">
      <c r="A308">
        <v>1419</v>
      </c>
      <c r="B308">
        <v>2952</v>
      </c>
      <c r="C308" s="3">
        <v>37736</v>
      </c>
      <c r="D308" s="5" t="str">
        <f>ufc_fights5[[#This Row],[r_fighter_id]]&amp;"/"&amp;ufc_fights5[[#This Row],[b_fighter_id]]&amp;ufc_fights5[[#This Row],[date]]</f>
        <v>1419/295237736</v>
      </c>
      <c r="E308">
        <f>COUNTIF(ufc_fights5[duplicitní texty],ufc_fights5[[#This Row],[duplicitní texty]])</f>
        <v>1</v>
      </c>
    </row>
    <row r="309" spans="1:5">
      <c r="A309">
        <v>1006</v>
      </c>
      <c r="B309">
        <v>3203</v>
      </c>
      <c r="C309" s="3">
        <v>37736</v>
      </c>
      <c r="D309" s="5" t="str">
        <f>ufc_fights5[[#This Row],[r_fighter_id]]&amp;"/"&amp;ufc_fights5[[#This Row],[b_fighter_id]]&amp;ufc_fights5[[#This Row],[date]]</f>
        <v>1006/320337736</v>
      </c>
      <c r="E309">
        <f>COUNTIF(ufc_fights5[duplicitní texty],ufc_fights5[[#This Row],[duplicitní texty]])</f>
        <v>1</v>
      </c>
    </row>
    <row r="310" spans="1:5">
      <c r="A310">
        <v>1848</v>
      </c>
      <c r="B310">
        <v>3453</v>
      </c>
      <c r="C310" s="3">
        <v>37736</v>
      </c>
      <c r="D310" s="5" t="str">
        <f>ufc_fights5[[#This Row],[r_fighter_id]]&amp;"/"&amp;ufc_fights5[[#This Row],[b_fighter_id]]&amp;ufc_fights5[[#This Row],[date]]</f>
        <v>1848/345337736</v>
      </c>
      <c r="E310">
        <f>COUNTIF(ufc_fights5[duplicitní texty],ufc_fights5[[#This Row],[duplicitní texty]])</f>
        <v>1</v>
      </c>
    </row>
    <row r="311" spans="1:5">
      <c r="A311">
        <v>1876</v>
      </c>
      <c r="B311">
        <v>3157</v>
      </c>
      <c r="C311" s="3">
        <v>37736</v>
      </c>
      <c r="D311" s="5" t="str">
        <f>ufc_fights5[[#This Row],[r_fighter_id]]&amp;"/"&amp;ufc_fights5[[#This Row],[b_fighter_id]]&amp;ufc_fights5[[#This Row],[date]]</f>
        <v>1876/315737736</v>
      </c>
      <c r="E311">
        <f>COUNTIF(ufc_fights5[duplicitní texty],ufc_fights5[[#This Row],[duplicitní texty]])</f>
        <v>1</v>
      </c>
    </row>
    <row r="312" spans="1:5">
      <c r="A312">
        <v>3095</v>
      </c>
      <c r="B312">
        <v>1760</v>
      </c>
      <c r="C312" s="3">
        <v>37736</v>
      </c>
      <c r="D312" s="5" t="str">
        <f>ufc_fights5[[#This Row],[r_fighter_id]]&amp;"/"&amp;ufc_fights5[[#This Row],[b_fighter_id]]&amp;ufc_fights5[[#This Row],[date]]</f>
        <v>3095/176037736</v>
      </c>
      <c r="E312">
        <f>COUNTIF(ufc_fights5[duplicitní texty],ufc_fights5[[#This Row],[duplicitní texty]])</f>
        <v>1</v>
      </c>
    </row>
    <row r="313" spans="1:5">
      <c r="A313">
        <v>620</v>
      </c>
      <c r="B313">
        <v>78</v>
      </c>
      <c r="C313" s="3">
        <v>37736</v>
      </c>
      <c r="D313" s="5" t="str">
        <f>ufc_fights5[[#This Row],[r_fighter_id]]&amp;"/"&amp;ufc_fights5[[#This Row],[b_fighter_id]]&amp;ufc_fights5[[#This Row],[date]]</f>
        <v>620/7837736</v>
      </c>
      <c r="E313">
        <f>COUNTIF(ufc_fights5[duplicitní texty],ufc_fights5[[#This Row],[duplicitní texty]])</f>
        <v>1</v>
      </c>
    </row>
    <row r="314" spans="1:5">
      <c r="A314">
        <v>3146</v>
      </c>
      <c r="B314">
        <v>125</v>
      </c>
      <c r="C314" s="3">
        <v>37736</v>
      </c>
      <c r="D314" s="5" t="str">
        <f>ufc_fights5[[#This Row],[r_fighter_id]]&amp;"/"&amp;ufc_fights5[[#This Row],[b_fighter_id]]&amp;ufc_fights5[[#This Row],[date]]</f>
        <v>3146/12537736</v>
      </c>
      <c r="E314">
        <f>COUNTIF(ufc_fights5[duplicitní texty],ufc_fights5[[#This Row],[duplicitní texty]])</f>
        <v>1</v>
      </c>
    </row>
    <row r="315" spans="1:5">
      <c r="A315">
        <v>2129</v>
      </c>
      <c r="B315">
        <v>3006</v>
      </c>
      <c r="C315" s="3">
        <v>37778</v>
      </c>
      <c r="D315" s="5" t="str">
        <f>ufc_fights5[[#This Row],[r_fighter_id]]&amp;"/"&amp;ufc_fights5[[#This Row],[b_fighter_id]]&amp;ufc_fights5[[#This Row],[date]]</f>
        <v>2129/300637778</v>
      </c>
      <c r="E315">
        <f>COUNTIF(ufc_fights5[duplicitní texty],ufc_fights5[[#This Row],[duplicitní texty]])</f>
        <v>1</v>
      </c>
    </row>
    <row r="316" spans="1:5">
      <c r="A316">
        <v>2699</v>
      </c>
      <c r="B316">
        <v>3221</v>
      </c>
      <c r="C316" s="3">
        <v>37778</v>
      </c>
      <c r="D316" s="5" t="str">
        <f>ufc_fights5[[#This Row],[r_fighter_id]]&amp;"/"&amp;ufc_fights5[[#This Row],[b_fighter_id]]&amp;ufc_fights5[[#This Row],[date]]</f>
        <v>2699/322137778</v>
      </c>
      <c r="E316">
        <f>COUNTIF(ufc_fights5[duplicitní texty],ufc_fights5[[#This Row],[duplicitní texty]])</f>
        <v>1</v>
      </c>
    </row>
    <row r="317" spans="1:5">
      <c r="A317">
        <v>864</v>
      </c>
      <c r="B317">
        <v>2785</v>
      </c>
      <c r="C317" s="3">
        <v>37778</v>
      </c>
      <c r="D317" s="5" t="str">
        <f>ufc_fights5[[#This Row],[r_fighter_id]]&amp;"/"&amp;ufc_fights5[[#This Row],[b_fighter_id]]&amp;ufc_fights5[[#This Row],[date]]</f>
        <v>864/278537778</v>
      </c>
      <c r="E317">
        <f>COUNTIF(ufc_fights5[duplicitní texty],ufc_fights5[[#This Row],[duplicitní texty]])</f>
        <v>1</v>
      </c>
    </row>
    <row r="318" spans="1:5">
      <c r="A318">
        <v>243</v>
      </c>
      <c r="B318">
        <v>848</v>
      </c>
      <c r="C318" s="3">
        <v>37778</v>
      </c>
      <c r="D318" s="5" t="str">
        <f>ufc_fights5[[#This Row],[r_fighter_id]]&amp;"/"&amp;ufc_fights5[[#This Row],[b_fighter_id]]&amp;ufc_fights5[[#This Row],[date]]</f>
        <v>243/84837778</v>
      </c>
      <c r="E318">
        <f>COUNTIF(ufc_fights5[duplicitní texty],ufc_fights5[[#This Row],[duplicitní texty]])</f>
        <v>1</v>
      </c>
    </row>
    <row r="319" spans="1:5">
      <c r="A319">
        <v>1803</v>
      </c>
      <c r="B319">
        <v>8</v>
      </c>
      <c r="C319" s="3">
        <v>37778</v>
      </c>
      <c r="D319" s="5" t="str">
        <f>ufc_fights5[[#This Row],[r_fighter_id]]&amp;"/"&amp;ufc_fights5[[#This Row],[b_fighter_id]]&amp;ufc_fights5[[#This Row],[date]]</f>
        <v>1803/837778</v>
      </c>
      <c r="E319">
        <f>COUNTIF(ufc_fights5[duplicitní texty],ufc_fights5[[#This Row],[duplicitní texty]])</f>
        <v>1</v>
      </c>
    </row>
    <row r="320" spans="1:5">
      <c r="A320">
        <v>3393</v>
      </c>
      <c r="B320">
        <v>1833</v>
      </c>
      <c r="C320" s="3">
        <v>37778</v>
      </c>
      <c r="D320" s="5" t="str">
        <f>ufc_fights5[[#This Row],[r_fighter_id]]&amp;"/"&amp;ufc_fights5[[#This Row],[b_fighter_id]]&amp;ufc_fights5[[#This Row],[date]]</f>
        <v>3393/183337778</v>
      </c>
      <c r="E320">
        <f>COUNTIF(ufc_fights5[duplicitní texty],ufc_fights5[[#This Row],[duplicitní texty]])</f>
        <v>1</v>
      </c>
    </row>
    <row r="321" spans="1:5">
      <c r="A321">
        <v>134</v>
      </c>
      <c r="B321">
        <v>2008</v>
      </c>
      <c r="C321" s="3">
        <v>37890</v>
      </c>
      <c r="D321" s="5" t="str">
        <f>ufc_fights5[[#This Row],[r_fighter_id]]&amp;"/"&amp;ufc_fights5[[#This Row],[b_fighter_id]]&amp;ufc_fights5[[#This Row],[date]]</f>
        <v>134/200837890</v>
      </c>
      <c r="E321">
        <f>COUNTIF(ufc_fights5[duplicitní texty],ufc_fights5[[#This Row],[duplicitní texty]])</f>
        <v>1</v>
      </c>
    </row>
    <row r="322" spans="1:5">
      <c r="A322">
        <v>3178</v>
      </c>
      <c r="B322">
        <v>2037</v>
      </c>
      <c r="C322" s="3">
        <v>37890</v>
      </c>
      <c r="D322" s="5" t="str">
        <f>ufc_fights5[[#This Row],[r_fighter_id]]&amp;"/"&amp;ufc_fights5[[#This Row],[b_fighter_id]]&amp;ufc_fights5[[#This Row],[date]]</f>
        <v>3178/203737890</v>
      </c>
      <c r="E322">
        <f>COUNTIF(ufc_fights5[duplicitní texty],ufc_fights5[[#This Row],[duplicitní texty]])</f>
        <v>1</v>
      </c>
    </row>
    <row r="323" spans="1:5">
      <c r="A323">
        <v>1003</v>
      </c>
      <c r="B323">
        <v>3318</v>
      </c>
      <c r="C323" s="3">
        <v>37890</v>
      </c>
      <c r="D323" s="5" t="str">
        <f>ufc_fights5[[#This Row],[r_fighter_id]]&amp;"/"&amp;ufc_fights5[[#This Row],[b_fighter_id]]&amp;ufc_fights5[[#This Row],[date]]</f>
        <v>1003/331837890</v>
      </c>
      <c r="E323">
        <f>COUNTIF(ufc_fights5[duplicitní texty],ufc_fights5[[#This Row],[duplicitní texty]])</f>
        <v>1</v>
      </c>
    </row>
    <row r="324" spans="1:5">
      <c r="A324">
        <v>769</v>
      </c>
      <c r="B324">
        <v>1477</v>
      </c>
      <c r="C324" s="3">
        <v>37890</v>
      </c>
      <c r="D324" s="5" t="str">
        <f>ufc_fights5[[#This Row],[r_fighter_id]]&amp;"/"&amp;ufc_fights5[[#This Row],[b_fighter_id]]&amp;ufc_fights5[[#This Row],[date]]</f>
        <v>769/147737890</v>
      </c>
      <c r="E324">
        <f>COUNTIF(ufc_fights5[duplicitní texty],ufc_fights5[[#This Row],[duplicitní texty]])</f>
        <v>1</v>
      </c>
    </row>
    <row r="325" spans="1:5">
      <c r="A325">
        <v>2448</v>
      </c>
      <c r="B325">
        <v>3146</v>
      </c>
      <c r="C325" s="3">
        <v>37890</v>
      </c>
      <c r="D325" s="5" t="str">
        <f>ufc_fights5[[#This Row],[r_fighter_id]]&amp;"/"&amp;ufc_fights5[[#This Row],[b_fighter_id]]&amp;ufc_fights5[[#This Row],[date]]</f>
        <v>2448/314637890</v>
      </c>
      <c r="E325">
        <f>COUNTIF(ufc_fights5[duplicitní texty],ufc_fights5[[#This Row],[duplicitní texty]])</f>
        <v>1</v>
      </c>
    </row>
    <row r="326" spans="1:5">
      <c r="A326">
        <v>1006</v>
      </c>
      <c r="B326">
        <v>762</v>
      </c>
      <c r="C326" s="3">
        <v>37890</v>
      </c>
      <c r="D326" s="5" t="str">
        <f>ufc_fights5[[#This Row],[r_fighter_id]]&amp;"/"&amp;ufc_fights5[[#This Row],[b_fighter_id]]&amp;ufc_fights5[[#This Row],[date]]</f>
        <v>1006/76237890</v>
      </c>
      <c r="E326">
        <f>COUNTIF(ufc_fights5[duplicitní texty],ufc_fights5[[#This Row],[duplicitní texty]])</f>
        <v>1</v>
      </c>
    </row>
    <row r="327" spans="1:5">
      <c r="A327">
        <v>2690</v>
      </c>
      <c r="B327">
        <v>1848</v>
      </c>
      <c r="C327" s="3">
        <v>37890</v>
      </c>
      <c r="D327" s="5" t="str">
        <f>ufc_fights5[[#This Row],[r_fighter_id]]&amp;"/"&amp;ufc_fights5[[#This Row],[b_fighter_id]]&amp;ufc_fights5[[#This Row],[date]]</f>
        <v>2690/184837890</v>
      </c>
      <c r="E327">
        <f>COUNTIF(ufc_fights5[duplicitní texty],ufc_fights5[[#This Row],[duplicitní texty]])</f>
        <v>1</v>
      </c>
    </row>
    <row r="328" spans="1:5">
      <c r="A328">
        <v>3244</v>
      </c>
      <c r="B328">
        <v>3145</v>
      </c>
      <c r="C328" s="3">
        <v>37890</v>
      </c>
      <c r="D328" s="5" t="str">
        <f>ufc_fights5[[#This Row],[r_fighter_id]]&amp;"/"&amp;ufc_fights5[[#This Row],[b_fighter_id]]&amp;ufc_fights5[[#This Row],[date]]</f>
        <v>3244/314537890</v>
      </c>
      <c r="E328">
        <f>COUNTIF(ufc_fights5[duplicitní texty],ufc_fights5[[#This Row],[duplicitní texty]])</f>
        <v>1</v>
      </c>
    </row>
    <row r="329" spans="1:5">
      <c r="A329">
        <v>2699</v>
      </c>
      <c r="B329">
        <v>2729</v>
      </c>
      <c r="C329" s="3">
        <v>37946</v>
      </c>
      <c r="D329" s="5" t="str">
        <f>ufc_fights5[[#This Row],[r_fighter_id]]&amp;"/"&amp;ufc_fights5[[#This Row],[b_fighter_id]]&amp;ufc_fights5[[#This Row],[date]]</f>
        <v>2699/272937946</v>
      </c>
      <c r="E329">
        <f>COUNTIF(ufc_fights5[duplicitní texty],ufc_fights5[[#This Row],[duplicitní texty]])</f>
        <v>1</v>
      </c>
    </row>
    <row r="330" spans="1:5">
      <c r="A330">
        <v>1760</v>
      </c>
      <c r="B330">
        <v>1887</v>
      </c>
      <c r="C330" s="3">
        <v>37946</v>
      </c>
      <c r="D330" s="5" t="str">
        <f>ufc_fights5[[#This Row],[r_fighter_id]]&amp;"/"&amp;ufc_fights5[[#This Row],[b_fighter_id]]&amp;ufc_fights5[[#This Row],[date]]</f>
        <v>1760/188737946</v>
      </c>
      <c r="E330">
        <f>COUNTIF(ufc_fights5[duplicitní texty],ufc_fights5[[#This Row],[duplicitní texty]])</f>
        <v>1</v>
      </c>
    </row>
    <row r="331" spans="1:5">
      <c r="A331">
        <v>1419</v>
      </c>
      <c r="B331">
        <v>3284</v>
      </c>
      <c r="C331" s="3">
        <v>37946</v>
      </c>
      <c r="D331" s="5" t="str">
        <f>ufc_fights5[[#This Row],[r_fighter_id]]&amp;"/"&amp;ufc_fights5[[#This Row],[b_fighter_id]]&amp;ufc_fights5[[#This Row],[date]]</f>
        <v>1419/328437946</v>
      </c>
      <c r="E331">
        <f>COUNTIF(ufc_fights5[duplicitní texty],ufc_fights5[[#This Row],[duplicitní texty]])</f>
        <v>1</v>
      </c>
    </row>
    <row r="332" spans="1:5">
      <c r="A332">
        <v>1833</v>
      </c>
      <c r="B332">
        <v>3393</v>
      </c>
      <c r="C332" s="3">
        <v>37946</v>
      </c>
      <c r="D332" s="5" t="str">
        <f>ufc_fights5[[#This Row],[r_fighter_id]]&amp;"/"&amp;ufc_fights5[[#This Row],[b_fighter_id]]&amp;ufc_fights5[[#This Row],[date]]</f>
        <v>1833/339337946</v>
      </c>
      <c r="E332">
        <f>COUNTIF(ufc_fights5[duplicitní texty],ufc_fights5[[#This Row],[duplicitní texty]])</f>
        <v>1</v>
      </c>
    </row>
    <row r="333" spans="1:5">
      <c r="A333">
        <v>864</v>
      </c>
      <c r="B333">
        <v>18</v>
      </c>
      <c r="C333" s="3">
        <v>37946</v>
      </c>
      <c r="D333" s="5" t="str">
        <f>ufc_fights5[[#This Row],[r_fighter_id]]&amp;"/"&amp;ufc_fights5[[#This Row],[b_fighter_id]]&amp;ufc_fights5[[#This Row],[date]]</f>
        <v>864/1837946</v>
      </c>
      <c r="E333">
        <f>COUNTIF(ufc_fights5[duplicitní texty],ufc_fights5[[#This Row],[duplicitní texty]])</f>
        <v>1</v>
      </c>
    </row>
    <row r="334" spans="1:5">
      <c r="A334">
        <v>3203</v>
      </c>
      <c r="B334">
        <v>208</v>
      </c>
      <c r="C334" s="3">
        <v>37946</v>
      </c>
      <c r="D334" s="5" t="str">
        <f>ufc_fights5[[#This Row],[r_fighter_id]]&amp;"/"&amp;ufc_fights5[[#This Row],[b_fighter_id]]&amp;ufc_fights5[[#This Row],[date]]</f>
        <v>3203/20837946</v>
      </c>
      <c r="E334">
        <f>COUNTIF(ufc_fights5[duplicitní texty],ufc_fights5[[#This Row],[duplicitní texty]])</f>
        <v>1</v>
      </c>
    </row>
    <row r="335" spans="1:5">
      <c r="A335">
        <v>620</v>
      </c>
      <c r="B335">
        <v>8</v>
      </c>
      <c r="C335" s="3">
        <v>37946</v>
      </c>
      <c r="D335" s="5" t="str">
        <f>ufc_fights5[[#This Row],[r_fighter_id]]&amp;"/"&amp;ufc_fights5[[#This Row],[b_fighter_id]]&amp;ufc_fights5[[#This Row],[date]]</f>
        <v>620/837946</v>
      </c>
      <c r="E335">
        <f>COUNTIF(ufc_fights5[duplicitní texty],ufc_fights5[[#This Row],[duplicitní texty]])</f>
        <v>1</v>
      </c>
    </row>
    <row r="336" spans="1:5">
      <c r="A336">
        <v>2722</v>
      </c>
      <c r="B336">
        <v>1823</v>
      </c>
      <c r="C336" s="3">
        <v>37946</v>
      </c>
      <c r="D336" s="5" t="str">
        <f>ufc_fights5[[#This Row],[r_fighter_id]]&amp;"/"&amp;ufc_fights5[[#This Row],[b_fighter_id]]&amp;ufc_fights5[[#This Row],[date]]</f>
        <v>2722/182337946</v>
      </c>
      <c r="E336">
        <f>COUNTIF(ufc_fights5[duplicitní texty],ufc_fights5[[#This Row],[duplicitní texty]])</f>
        <v>1</v>
      </c>
    </row>
    <row r="337" spans="1:5">
      <c r="A337">
        <v>2129</v>
      </c>
      <c r="B337">
        <v>3006</v>
      </c>
      <c r="C337" s="3">
        <v>38017</v>
      </c>
      <c r="D337" s="5" t="str">
        <f>ufc_fights5[[#This Row],[r_fighter_id]]&amp;"/"&amp;ufc_fights5[[#This Row],[b_fighter_id]]&amp;ufc_fights5[[#This Row],[date]]</f>
        <v>2129/300638017</v>
      </c>
      <c r="E337">
        <f>COUNTIF(ufc_fights5[duplicitní texty],ufc_fights5[[#This Row],[duplicitní texty]])</f>
        <v>1</v>
      </c>
    </row>
    <row r="338" spans="1:5">
      <c r="A338">
        <v>3097</v>
      </c>
      <c r="B338">
        <v>2448</v>
      </c>
      <c r="C338" s="3">
        <v>38017</v>
      </c>
      <c r="D338" s="5" t="str">
        <f>ufc_fights5[[#This Row],[r_fighter_id]]&amp;"/"&amp;ufc_fights5[[#This Row],[b_fighter_id]]&amp;ufc_fights5[[#This Row],[date]]</f>
        <v>3097/244838017</v>
      </c>
      <c r="E338">
        <f>COUNTIF(ufc_fights5[duplicitní texty],ufc_fights5[[#This Row],[duplicitní texty]])</f>
        <v>1</v>
      </c>
    </row>
    <row r="339" spans="1:5">
      <c r="A339">
        <v>2939</v>
      </c>
      <c r="B339">
        <v>672</v>
      </c>
      <c r="C339" s="3">
        <v>38017</v>
      </c>
      <c r="D339" s="5" t="str">
        <f>ufc_fights5[[#This Row],[r_fighter_id]]&amp;"/"&amp;ufc_fights5[[#This Row],[b_fighter_id]]&amp;ufc_fights5[[#This Row],[date]]</f>
        <v>2939/67238017</v>
      </c>
      <c r="E339">
        <f>COUNTIF(ufc_fights5[duplicitní texty],ufc_fights5[[#This Row],[duplicitní texty]])</f>
        <v>1</v>
      </c>
    </row>
    <row r="340" spans="1:5">
      <c r="A340">
        <v>2485</v>
      </c>
      <c r="B340">
        <v>1419</v>
      </c>
      <c r="C340" s="3">
        <v>38017</v>
      </c>
      <c r="D340" s="5" t="str">
        <f>ufc_fights5[[#This Row],[r_fighter_id]]&amp;"/"&amp;ufc_fights5[[#This Row],[b_fighter_id]]&amp;ufc_fights5[[#This Row],[date]]</f>
        <v>2485/141938017</v>
      </c>
      <c r="E340">
        <f>COUNTIF(ufc_fights5[duplicitní texty],ufc_fights5[[#This Row],[duplicitní texty]])</f>
        <v>1</v>
      </c>
    </row>
    <row r="341" spans="1:5">
      <c r="A341">
        <v>3244</v>
      </c>
      <c r="B341">
        <v>1003</v>
      </c>
      <c r="C341" s="3">
        <v>38017</v>
      </c>
      <c r="D341" s="5" t="str">
        <f>ufc_fights5[[#This Row],[r_fighter_id]]&amp;"/"&amp;ufc_fights5[[#This Row],[b_fighter_id]]&amp;ufc_fights5[[#This Row],[date]]</f>
        <v>3244/100338017</v>
      </c>
      <c r="E341">
        <f>COUNTIF(ufc_fights5[duplicitní texty],ufc_fights5[[#This Row],[duplicitní texty]])</f>
        <v>1</v>
      </c>
    </row>
    <row r="342" spans="1:5">
      <c r="A342">
        <v>2240</v>
      </c>
      <c r="B342">
        <v>2690</v>
      </c>
      <c r="C342" s="3">
        <v>38017</v>
      </c>
      <c r="D342" s="5" t="str">
        <f>ufc_fights5[[#This Row],[r_fighter_id]]&amp;"/"&amp;ufc_fights5[[#This Row],[b_fighter_id]]&amp;ufc_fights5[[#This Row],[date]]</f>
        <v>2240/269038017</v>
      </c>
      <c r="E342">
        <f>COUNTIF(ufc_fights5[duplicitní texty],ufc_fights5[[#This Row],[duplicitní texty]])</f>
        <v>1</v>
      </c>
    </row>
    <row r="343" spans="1:5">
      <c r="A343">
        <v>3368</v>
      </c>
      <c r="B343">
        <v>2304</v>
      </c>
      <c r="C343" s="3">
        <v>38017</v>
      </c>
      <c r="D343" s="5" t="str">
        <f>ufc_fights5[[#This Row],[r_fighter_id]]&amp;"/"&amp;ufc_fights5[[#This Row],[b_fighter_id]]&amp;ufc_fights5[[#This Row],[date]]</f>
        <v>3368/230438017</v>
      </c>
      <c r="E343">
        <f>COUNTIF(ufc_fights5[duplicitní texty],ufc_fights5[[#This Row],[duplicitní texty]])</f>
        <v>1</v>
      </c>
    </row>
    <row r="344" spans="1:5">
      <c r="A344">
        <v>3157</v>
      </c>
      <c r="B344">
        <v>372</v>
      </c>
      <c r="C344" s="3">
        <v>38079</v>
      </c>
      <c r="D344" s="5" t="str">
        <f>ufc_fights5[[#This Row],[r_fighter_id]]&amp;"/"&amp;ufc_fights5[[#This Row],[b_fighter_id]]&amp;ufc_fights5[[#This Row],[date]]</f>
        <v>3157/37238079</v>
      </c>
      <c r="E344">
        <f>COUNTIF(ufc_fights5[duplicitní texty],ufc_fights5[[#This Row],[duplicitní texty]])</f>
        <v>1</v>
      </c>
    </row>
    <row r="345" spans="1:5">
      <c r="A345">
        <v>134</v>
      </c>
      <c r="B345">
        <v>620</v>
      </c>
      <c r="C345" s="3">
        <v>38079</v>
      </c>
      <c r="D345" s="5" t="str">
        <f>ufc_fights5[[#This Row],[r_fighter_id]]&amp;"/"&amp;ufc_fights5[[#This Row],[b_fighter_id]]&amp;ufc_fights5[[#This Row],[date]]</f>
        <v>134/62038079</v>
      </c>
      <c r="E345">
        <f>COUNTIF(ufc_fights5[duplicitní texty],ufc_fights5[[#This Row],[duplicitní texty]])</f>
        <v>1</v>
      </c>
    </row>
    <row r="346" spans="1:5">
      <c r="A346">
        <v>1887</v>
      </c>
      <c r="B346">
        <v>1095</v>
      </c>
      <c r="C346" s="3">
        <v>38079</v>
      </c>
      <c r="D346" s="5" t="str">
        <f>ufc_fights5[[#This Row],[r_fighter_id]]&amp;"/"&amp;ufc_fights5[[#This Row],[b_fighter_id]]&amp;ufc_fights5[[#This Row],[date]]</f>
        <v>1887/109538079</v>
      </c>
      <c r="E346">
        <f>COUNTIF(ufc_fights5[duplicitní texty],ufc_fights5[[#This Row],[duplicitní texty]])</f>
        <v>1</v>
      </c>
    </row>
    <row r="347" spans="1:5">
      <c r="A347">
        <v>769</v>
      </c>
      <c r="B347">
        <v>1760</v>
      </c>
      <c r="C347" s="3">
        <v>38079</v>
      </c>
      <c r="D347" s="5" t="str">
        <f>ufc_fights5[[#This Row],[r_fighter_id]]&amp;"/"&amp;ufc_fights5[[#This Row],[b_fighter_id]]&amp;ufc_fights5[[#This Row],[date]]</f>
        <v>769/176038079</v>
      </c>
      <c r="E347">
        <f>COUNTIF(ufc_fights5[duplicitní texty],ufc_fights5[[#This Row],[duplicitní texty]])</f>
        <v>1</v>
      </c>
    </row>
    <row r="348" spans="1:5">
      <c r="A348">
        <v>1821</v>
      </c>
      <c r="B348">
        <v>2395</v>
      </c>
      <c r="C348" s="3">
        <v>38079</v>
      </c>
      <c r="D348" s="5" t="str">
        <f>ufc_fights5[[#This Row],[r_fighter_id]]&amp;"/"&amp;ufc_fights5[[#This Row],[b_fighter_id]]&amp;ufc_fights5[[#This Row],[date]]</f>
        <v>1821/239538079</v>
      </c>
      <c r="E348">
        <f>COUNTIF(ufc_fights5[duplicitní texty],ufc_fights5[[#This Row],[duplicitní texty]])</f>
        <v>1</v>
      </c>
    </row>
    <row r="349" spans="1:5">
      <c r="A349">
        <v>864</v>
      </c>
      <c r="B349">
        <v>1003</v>
      </c>
      <c r="C349" s="3">
        <v>38079</v>
      </c>
      <c r="D349" s="5" t="str">
        <f>ufc_fights5[[#This Row],[r_fighter_id]]&amp;"/"&amp;ufc_fights5[[#This Row],[b_fighter_id]]&amp;ufc_fights5[[#This Row],[date]]</f>
        <v>864/100338079</v>
      </c>
      <c r="E349">
        <f>COUNTIF(ufc_fights5[duplicitní texty],ufc_fights5[[#This Row],[duplicitní texty]])</f>
        <v>1</v>
      </c>
    </row>
    <row r="350" spans="1:5">
      <c r="A350">
        <v>1719</v>
      </c>
      <c r="B350">
        <v>3006</v>
      </c>
      <c r="C350" s="3">
        <v>38079</v>
      </c>
      <c r="D350" s="5" t="str">
        <f>ufc_fights5[[#This Row],[r_fighter_id]]&amp;"/"&amp;ufc_fights5[[#This Row],[b_fighter_id]]&amp;ufc_fights5[[#This Row],[date]]</f>
        <v>1719/300638079</v>
      </c>
      <c r="E350">
        <f>COUNTIF(ufc_fights5[duplicitní texty],ufc_fights5[[#This Row],[duplicitní texty]])</f>
        <v>1</v>
      </c>
    </row>
    <row r="351" spans="1:5">
      <c r="A351">
        <v>3473</v>
      </c>
      <c r="B351">
        <v>2958</v>
      </c>
      <c r="C351" s="3">
        <v>38079</v>
      </c>
      <c r="D351" s="5" t="str">
        <f>ufc_fights5[[#This Row],[r_fighter_id]]&amp;"/"&amp;ufc_fights5[[#This Row],[b_fighter_id]]&amp;ufc_fights5[[#This Row],[date]]</f>
        <v>3473/295838079</v>
      </c>
      <c r="E351">
        <f>COUNTIF(ufc_fights5[duplicitní texty],ufc_fights5[[#This Row],[duplicitní texty]])</f>
        <v>1</v>
      </c>
    </row>
    <row r="352" spans="1:5">
      <c r="A352">
        <v>2129</v>
      </c>
      <c r="B352">
        <v>3178</v>
      </c>
      <c r="C352" s="3">
        <v>38157</v>
      </c>
      <c r="D352" s="5" t="str">
        <f>ufc_fights5[[#This Row],[r_fighter_id]]&amp;"/"&amp;ufc_fights5[[#This Row],[b_fighter_id]]&amp;ufc_fights5[[#This Row],[date]]</f>
        <v>2129/317838157</v>
      </c>
      <c r="E352">
        <f>COUNTIF(ufc_fights5[duplicitní texty],ufc_fights5[[#This Row],[duplicitní texty]])</f>
        <v>1</v>
      </c>
    </row>
    <row r="353" spans="1:5">
      <c r="A353">
        <v>3097</v>
      </c>
      <c r="B353">
        <v>1350</v>
      </c>
      <c r="C353" s="3">
        <v>38157</v>
      </c>
      <c r="D353" s="5" t="str">
        <f>ufc_fights5[[#This Row],[r_fighter_id]]&amp;"/"&amp;ufc_fights5[[#This Row],[b_fighter_id]]&amp;ufc_fights5[[#This Row],[date]]</f>
        <v>3097/135038157</v>
      </c>
      <c r="E353">
        <f>COUNTIF(ufc_fights5[duplicitní texty],ufc_fights5[[#This Row],[duplicitní texty]])</f>
        <v>1</v>
      </c>
    </row>
    <row r="354" spans="1:5">
      <c r="A354">
        <v>2939</v>
      </c>
      <c r="B354">
        <v>2086</v>
      </c>
      <c r="C354" s="3">
        <v>38157</v>
      </c>
      <c r="D354" s="5" t="str">
        <f>ufc_fights5[[#This Row],[r_fighter_id]]&amp;"/"&amp;ufc_fights5[[#This Row],[b_fighter_id]]&amp;ufc_fights5[[#This Row],[date]]</f>
        <v>2939/208638157</v>
      </c>
      <c r="E354">
        <f>COUNTIF(ufc_fights5[duplicitní texty],ufc_fights5[[#This Row],[duplicitní texty]])</f>
        <v>1</v>
      </c>
    </row>
    <row r="355" spans="1:5">
      <c r="A355">
        <v>1419</v>
      </c>
      <c r="B355">
        <v>3368</v>
      </c>
      <c r="C355" s="3">
        <v>38157</v>
      </c>
      <c r="D355" s="5" t="str">
        <f>ufc_fights5[[#This Row],[r_fighter_id]]&amp;"/"&amp;ufc_fights5[[#This Row],[b_fighter_id]]&amp;ufc_fights5[[#This Row],[date]]</f>
        <v>1419/336838157</v>
      </c>
      <c r="E355">
        <f>COUNTIF(ufc_fights5[duplicitní texty],ufc_fights5[[#This Row],[duplicitní texty]])</f>
        <v>1</v>
      </c>
    </row>
    <row r="356" spans="1:5">
      <c r="A356">
        <v>3284</v>
      </c>
      <c r="B356">
        <v>1251</v>
      </c>
      <c r="C356" s="3">
        <v>38157</v>
      </c>
      <c r="D356" s="5" t="str">
        <f>ufc_fights5[[#This Row],[r_fighter_id]]&amp;"/"&amp;ufc_fights5[[#This Row],[b_fighter_id]]&amp;ufc_fights5[[#This Row],[date]]</f>
        <v>3284/125138157</v>
      </c>
      <c r="E356">
        <f>COUNTIF(ufc_fights5[duplicitní texty],ufc_fights5[[#This Row],[duplicitní texty]])</f>
        <v>1</v>
      </c>
    </row>
    <row r="357" spans="1:5">
      <c r="A357">
        <v>3203</v>
      </c>
      <c r="B357">
        <v>208</v>
      </c>
      <c r="C357" s="3">
        <v>38157</v>
      </c>
      <c r="D357" s="5" t="str">
        <f>ufc_fights5[[#This Row],[r_fighter_id]]&amp;"/"&amp;ufc_fights5[[#This Row],[b_fighter_id]]&amp;ufc_fights5[[#This Row],[date]]</f>
        <v>3203/20838157</v>
      </c>
      <c r="E357">
        <f>COUNTIF(ufc_fights5[duplicitní texty],ufc_fights5[[#This Row],[duplicitní texty]])</f>
        <v>1</v>
      </c>
    </row>
    <row r="358" spans="1:5">
      <c r="A358">
        <v>2569</v>
      </c>
      <c r="B358">
        <v>3140</v>
      </c>
      <c r="C358" s="3">
        <v>38157</v>
      </c>
      <c r="D358" s="5" t="str">
        <f>ufc_fights5[[#This Row],[r_fighter_id]]&amp;"/"&amp;ufc_fights5[[#This Row],[b_fighter_id]]&amp;ufc_fights5[[#This Row],[date]]</f>
        <v>2569/314038157</v>
      </c>
      <c r="E358">
        <f>COUNTIF(ufc_fights5[duplicitní texty],ufc_fights5[[#This Row],[duplicitní texty]])</f>
        <v>1</v>
      </c>
    </row>
    <row r="359" spans="1:5">
      <c r="A359">
        <v>2947</v>
      </c>
      <c r="B359">
        <v>1803</v>
      </c>
      <c r="C359" s="3">
        <v>38157</v>
      </c>
      <c r="D359" s="5" t="str">
        <f>ufc_fights5[[#This Row],[r_fighter_id]]&amp;"/"&amp;ufc_fights5[[#This Row],[b_fighter_id]]&amp;ufc_fights5[[#This Row],[date]]</f>
        <v>2947/180338157</v>
      </c>
      <c r="E359">
        <f>COUNTIF(ufc_fights5[duplicitní texty],ufc_fights5[[#This Row],[duplicitní texty]])</f>
        <v>1</v>
      </c>
    </row>
    <row r="360" spans="1:5">
      <c r="A360">
        <v>1887</v>
      </c>
      <c r="B360">
        <v>1510</v>
      </c>
      <c r="C360" s="3">
        <v>38220</v>
      </c>
      <c r="D360" s="5" t="str">
        <f>ufc_fights5[[#This Row],[r_fighter_id]]&amp;"/"&amp;ufc_fights5[[#This Row],[b_fighter_id]]&amp;ufc_fights5[[#This Row],[date]]</f>
        <v>1887/151038220</v>
      </c>
      <c r="E360">
        <f>COUNTIF(ufc_fights5[duplicitní texty],ufc_fights5[[#This Row],[duplicitní texty]])</f>
        <v>1</v>
      </c>
    </row>
    <row r="361" spans="1:5">
      <c r="A361">
        <v>2679</v>
      </c>
      <c r="B361">
        <v>791</v>
      </c>
      <c r="C361" s="3">
        <v>38220</v>
      </c>
      <c r="D361" s="5" t="str">
        <f>ufc_fights5[[#This Row],[r_fighter_id]]&amp;"/"&amp;ufc_fights5[[#This Row],[b_fighter_id]]&amp;ufc_fights5[[#This Row],[date]]</f>
        <v>2679/79138220</v>
      </c>
      <c r="E361">
        <f>COUNTIF(ufc_fights5[duplicitní texty],ufc_fights5[[#This Row],[duplicitní texty]])</f>
        <v>1</v>
      </c>
    </row>
    <row r="362" spans="1:5">
      <c r="A362">
        <v>2448</v>
      </c>
      <c r="B362">
        <v>769</v>
      </c>
      <c r="C362" s="3">
        <v>38220</v>
      </c>
      <c r="D362" s="5" t="str">
        <f>ufc_fights5[[#This Row],[r_fighter_id]]&amp;"/"&amp;ufc_fights5[[#This Row],[b_fighter_id]]&amp;ufc_fights5[[#This Row],[date]]</f>
        <v>2448/76938220</v>
      </c>
      <c r="E362">
        <f>COUNTIF(ufc_fights5[duplicitní texty],ufc_fights5[[#This Row],[duplicitní texty]])</f>
        <v>1</v>
      </c>
    </row>
    <row r="363" spans="1:5">
      <c r="A363">
        <v>1821</v>
      </c>
      <c r="B363">
        <v>3462</v>
      </c>
      <c r="C363" s="3">
        <v>38220</v>
      </c>
      <c r="D363" s="5" t="str">
        <f>ufc_fights5[[#This Row],[r_fighter_id]]&amp;"/"&amp;ufc_fights5[[#This Row],[b_fighter_id]]&amp;ufc_fights5[[#This Row],[date]]</f>
        <v>1821/346238220</v>
      </c>
      <c r="E363">
        <f>COUNTIF(ufc_fights5[duplicitní texty],ufc_fights5[[#This Row],[duplicitní texty]])</f>
        <v>1</v>
      </c>
    </row>
    <row r="364" spans="1:5">
      <c r="A364">
        <v>864</v>
      </c>
      <c r="B364">
        <v>3244</v>
      </c>
      <c r="C364" s="3">
        <v>38220</v>
      </c>
      <c r="D364" s="5" t="str">
        <f>ufc_fights5[[#This Row],[r_fighter_id]]&amp;"/"&amp;ufc_fights5[[#This Row],[b_fighter_id]]&amp;ufc_fights5[[#This Row],[date]]</f>
        <v>864/324438220</v>
      </c>
      <c r="E364">
        <f>COUNTIF(ufc_fights5[duplicitní texty],ufc_fights5[[#This Row],[duplicitní texty]])</f>
        <v>1</v>
      </c>
    </row>
    <row r="365" spans="1:5">
      <c r="A365">
        <v>3227</v>
      </c>
      <c r="B365">
        <v>1833</v>
      </c>
      <c r="C365" s="3">
        <v>38220</v>
      </c>
      <c r="D365" s="5" t="str">
        <f>ufc_fights5[[#This Row],[r_fighter_id]]&amp;"/"&amp;ufc_fights5[[#This Row],[b_fighter_id]]&amp;ufc_fights5[[#This Row],[date]]</f>
        <v>3227/183338220</v>
      </c>
      <c r="E365">
        <f>COUNTIF(ufc_fights5[duplicitní texty],ufc_fights5[[#This Row],[duplicitní texty]])</f>
        <v>1</v>
      </c>
    </row>
    <row r="366" spans="1:5">
      <c r="A366">
        <v>870</v>
      </c>
      <c r="B366">
        <v>1719</v>
      </c>
      <c r="C366" s="3">
        <v>38220</v>
      </c>
      <c r="D366" s="5" t="str">
        <f>ufc_fights5[[#This Row],[r_fighter_id]]&amp;"/"&amp;ufc_fights5[[#This Row],[b_fighter_id]]&amp;ufc_fights5[[#This Row],[date]]</f>
        <v>870/171938220</v>
      </c>
      <c r="E366">
        <f>COUNTIF(ufc_fights5[duplicitní texty],ufc_fights5[[#This Row],[duplicitní texty]])</f>
        <v>1</v>
      </c>
    </row>
    <row r="367" spans="1:5">
      <c r="A367">
        <v>2395</v>
      </c>
      <c r="B367">
        <v>633</v>
      </c>
      <c r="C367" s="3">
        <v>38282</v>
      </c>
      <c r="D367" s="5" t="str">
        <f>ufc_fights5[[#This Row],[r_fighter_id]]&amp;"/"&amp;ufc_fights5[[#This Row],[b_fighter_id]]&amp;ufc_fights5[[#This Row],[date]]</f>
        <v>2395/63338282</v>
      </c>
      <c r="E367">
        <f>COUNTIF(ufc_fights5[duplicitní texty],ufc_fights5[[#This Row],[duplicitní texty]])</f>
        <v>1</v>
      </c>
    </row>
    <row r="368" spans="1:5">
      <c r="A368">
        <v>1419</v>
      </c>
      <c r="B368">
        <v>3097</v>
      </c>
      <c r="C368" s="3">
        <v>38282</v>
      </c>
      <c r="D368" s="5" t="str">
        <f>ufc_fights5[[#This Row],[r_fighter_id]]&amp;"/"&amp;ufc_fights5[[#This Row],[b_fighter_id]]&amp;ufc_fights5[[#This Row],[date]]</f>
        <v>1419/309738282</v>
      </c>
      <c r="E368">
        <f>COUNTIF(ufc_fights5[duplicitní texty],ufc_fights5[[#This Row],[duplicitní texty]])</f>
        <v>1</v>
      </c>
    </row>
    <row r="369" spans="1:5">
      <c r="A369">
        <v>2812</v>
      </c>
      <c r="B369">
        <v>1028</v>
      </c>
      <c r="C369" s="3">
        <v>38282</v>
      </c>
      <c r="D369" s="5" t="str">
        <f>ufc_fights5[[#This Row],[r_fighter_id]]&amp;"/"&amp;ufc_fights5[[#This Row],[b_fighter_id]]&amp;ufc_fights5[[#This Row],[date]]</f>
        <v>2812/102838282</v>
      </c>
      <c r="E369">
        <f>COUNTIF(ufc_fights5[duplicitní texty],ufc_fights5[[#This Row],[duplicitní texty]])</f>
        <v>1</v>
      </c>
    </row>
    <row r="370" spans="1:5">
      <c r="A370">
        <v>1881</v>
      </c>
      <c r="B370">
        <v>848</v>
      </c>
      <c r="C370" s="3">
        <v>38282</v>
      </c>
      <c r="D370" s="5" t="str">
        <f>ufc_fights5[[#This Row],[r_fighter_id]]&amp;"/"&amp;ufc_fights5[[#This Row],[b_fighter_id]]&amp;ufc_fights5[[#This Row],[date]]</f>
        <v>1881/84838282</v>
      </c>
      <c r="E370">
        <f>COUNTIF(ufc_fights5[duplicitní texty],ufc_fights5[[#This Row],[duplicitní texty]])</f>
        <v>1</v>
      </c>
    </row>
    <row r="371" spans="1:5">
      <c r="A371">
        <v>1006</v>
      </c>
      <c r="B371">
        <v>2690</v>
      </c>
      <c r="C371" s="3">
        <v>38282</v>
      </c>
      <c r="D371" s="5" t="str">
        <f>ufc_fights5[[#This Row],[r_fighter_id]]&amp;"/"&amp;ufc_fights5[[#This Row],[b_fighter_id]]&amp;ufc_fights5[[#This Row],[date]]</f>
        <v>1006/269038282</v>
      </c>
      <c r="E371">
        <f>COUNTIF(ufc_fights5[duplicitní texty],ufc_fights5[[#This Row],[duplicitní texty]])</f>
        <v>1</v>
      </c>
    </row>
    <row r="372" spans="1:5">
      <c r="A372">
        <v>3284</v>
      </c>
      <c r="B372">
        <v>3368</v>
      </c>
      <c r="C372" s="3">
        <v>38282</v>
      </c>
      <c r="D372" s="5" t="str">
        <f>ufc_fights5[[#This Row],[r_fighter_id]]&amp;"/"&amp;ufc_fights5[[#This Row],[b_fighter_id]]&amp;ufc_fights5[[#This Row],[date]]</f>
        <v>3284/336838282</v>
      </c>
      <c r="E372">
        <f>COUNTIF(ufc_fights5[duplicitní texty],ufc_fights5[[#This Row],[duplicitní texty]])</f>
        <v>1</v>
      </c>
    </row>
    <row r="373" spans="1:5">
      <c r="A373">
        <v>3203</v>
      </c>
      <c r="B373">
        <v>1760</v>
      </c>
      <c r="C373" s="3">
        <v>38282</v>
      </c>
      <c r="D373" s="5" t="str">
        <f>ufc_fights5[[#This Row],[r_fighter_id]]&amp;"/"&amp;ufc_fights5[[#This Row],[b_fighter_id]]&amp;ufc_fights5[[#This Row],[date]]</f>
        <v>3203/176038282</v>
      </c>
      <c r="E373">
        <f>COUNTIF(ufc_fights5[duplicitní texty],ufc_fights5[[#This Row],[duplicitní texty]])</f>
        <v>1</v>
      </c>
    </row>
    <row r="374" spans="1:5">
      <c r="A374">
        <v>400</v>
      </c>
      <c r="B374">
        <v>870</v>
      </c>
      <c r="C374" s="3">
        <v>38388</v>
      </c>
      <c r="D374" s="5" t="str">
        <f>ufc_fights5[[#This Row],[r_fighter_id]]&amp;"/"&amp;ufc_fights5[[#This Row],[b_fighter_id]]&amp;ufc_fights5[[#This Row],[date]]</f>
        <v>400/87038388</v>
      </c>
      <c r="E374">
        <f>COUNTIF(ufc_fights5[duplicitní texty],ufc_fights5[[#This Row],[duplicitní texty]])</f>
        <v>1</v>
      </c>
    </row>
    <row r="375" spans="1:5">
      <c r="A375">
        <v>2395</v>
      </c>
      <c r="B375">
        <v>243</v>
      </c>
      <c r="C375" s="3">
        <v>38388</v>
      </c>
      <c r="D375" s="5" t="str">
        <f>ufc_fights5[[#This Row],[r_fighter_id]]&amp;"/"&amp;ufc_fights5[[#This Row],[b_fighter_id]]&amp;ufc_fights5[[#This Row],[date]]</f>
        <v>2395/24338388</v>
      </c>
      <c r="E375">
        <f>COUNTIF(ufc_fights5[duplicitní texty],ufc_fights5[[#This Row],[duplicitní texty]])</f>
        <v>1</v>
      </c>
    </row>
    <row r="376" spans="1:5">
      <c r="A376">
        <v>769</v>
      </c>
      <c r="B376">
        <v>956</v>
      </c>
      <c r="C376" s="3">
        <v>38388</v>
      </c>
      <c r="D376" s="5" t="str">
        <f>ufc_fights5[[#This Row],[r_fighter_id]]&amp;"/"&amp;ufc_fights5[[#This Row],[b_fighter_id]]&amp;ufc_fights5[[#This Row],[date]]</f>
        <v>769/95638388</v>
      </c>
      <c r="E376">
        <f>COUNTIF(ufc_fights5[duplicitní texty],ufc_fights5[[#This Row],[duplicitní texty]])</f>
        <v>1</v>
      </c>
    </row>
    <row r="377" spans="1:5">
      <c r="A377">
        <v>2448</v>
      </c>
      <c r="B377">
        <v>1887</v>
      </c>
      <c r="C377" s="3">
        <v>38388</v>
      </c>
      <c r="D377" s="5" t="str">
        <f>ufc_fights5[[#This Row],[r_fighter_id]]&amp;"/"&amp;ufc_fights5[[#This Row],[b_fighter_id]]&amp;ufc_fights5[[#This Row],[date]]</f>
        <v>2448/188738388</v>
      </c>
      <c r="E377">
        <f>COUNTIF(ufc_fights5[duplicitní texty],ufc_fights5[[#This Row],[duplicitní texty]])</f>
        <v>1</v>
      </c>
    </row>
    <row r="378" spans="1:5">
      <c r="A378">
        <v>1848</v>
      </c>
      <c r="B378">
        <v>2629</v>
      </c>
      <c r="C378" s="3">
        <v>38388</v>
      </c>
      <c r="D378" s="5" t="str">
        <f>ufc_fights5[[#This Row],[r_fighter_id]]&amp;"/"&amp;ufc_fights5[[#This Row],[b_fighter_id]]&amp;ufc_fights5[[#This Row],[date]]</f>
        <v>1848/262938388</v>
      </c>
      <c r="E378">
        <f>COUNTIF(ufc_fights5[duplicitní texty],ufc_fights5[[#This Row],[duplicitní texty]])</f>
        <v>1</v>
      </c>
    </row>
    <row r="379" spans="1:5">
      <c r="A379">
        <v>3203</v>
      </c>
      <c r="B379">
        <v>3227</v>
      </c>
      <c r="C379" s="3">
        <v>38388</v>
      </c>
      <c r="D379" s="5" t="str">
        <f>ufc_fights5[[#This Row],[r_fighter_id]]&amp;"/"&amp;ufc_fights5[[#This Row],[b_fighter_id]]&amp;ufc_fights5[[#This Row],[date]]</f>
        <v>3203/322738388</v>
      </c>
      <c r="E379">
        <f>COUNTIF(ufc_fights5[duplicitní texty],ufc_fights5[[#This Row],[duplicitní texty]])</f>
        <v>1</v>
      </c>
    </row>
    <row r="380" spans="1:5">
      <c r="A380">
        <v>1719</v>
      </c>
      <c r="B380">
        <v>1458</v>
      </c>
      <c r="C380" s="3">
        <v>38388</v>
      </c>
      <c r="D380" s="5" t="str">
        <f>ufc_fights5[[#This Row],[r_fighter_id]]&amp;"/"&amp;ufc_fights5[[#This Row],[b_fighter_id]]&amp;ufc_fights5[[#This Row],[date]]</f>
        <v>1719/145838388</v>
      </c>
      <c r="E380">
        <f>COUNTIF(ufc_fights5[duplicitní texty],ufc_fights5[[#This Row],[duplicitní texty]])</f>
        <v>1</v>
      </c>
    </row>
    <row r="381" spans="1:5">
      <c r="A381">
        <v>2925</v>
      </c>
      <c r="B381">
        <v>208</v>
      </c>
      <c r="C381" s="3">
        <v>38388</v>
      </c>
      <c r="D381" s="5" t="str">
        <f>ufc_fights5[[#This Row],[r_fighter_id]]&amp;"/"&amp;ufc_fights5[[#This Row],[b_fighter_id]]&amp;ufc_fights5[[#This Row],[date]]</f>
        <v>2925/20838388</v>
      </c>
      <c r="E381">
        <f>COUNTIF(ufc_fights5[duplicitní texty],ufc_fights5[[#This Row],[duplicitní texty]])</f>
        <v>1</v>
      </c>
    </row>
    <row r="382" spans="1:5">
      <c r="A382">
        <v>1772</v>
      </c>
      <c r="B382">
        <v>3233</v>
      </c>
      <c r="C382" s="3">
        <v>38451</v>
      </c>
      <c r="D382" s="5" t="str">
        <f>ufc_fights5[[#This Row],[r_fighter_id]]&amp;"/"&amp;ufc_fights5[[#This Row],[b_fighter_id]]&amp;ufc_fights5[[#This Row],[date]]</f>
        <v>1772/323338451</v>
      </c>
      <c r="E382">
        <f>COUNTIF(ufc_fights5[duplicitní texty],ufc_fights5[[#This Row],[duplicitní texty]])</f>
        <v>1</v>
      </c>
    </row>
    <row r="383" spans="1:5">
      <c r="A383">
        <v>1006</v>
      </c>
      <c r="B383">
        <v>2947</v>
      </c>
      <c r="C383" s="3">
        <v>38451</v>
      </c>
      <c r="D383" s="5" t="str">
        <f>ufc_fights5[[#This Row],[r_fighter_id]]&amp;"/"&amp;ufc_fights5[[#This Row],[b_fighter_id]]&amp;ufc_fights5[[#This Row],[date]]</f>
        <v>1006/294738451</v>
      </c>
      <c r="E383">
        <f>COUNTIF(ufc_fights5[duplicitní texty],ufc_fights5[[#This Row],[duplicitní texty]])</f>
        <v>1</v>
      </c>
    </row>
    <row r="384" spans="1:5">
      <c r="A384">
        <v>1690</v>
      </c>
      <c r="B384">
        <v>2843</v>
      </c>
      <c r="C384" s="3">
        <v>38451</v>
      </c>
      <c r="D384" s="5" t="str">
        <f>ufc_fights5[[#This Row],[r_fighter_id]]&amp;"/"&amp;ufc_fights5[[#This Row],[b_fighter_id]]&amp;ufc_fights5[[#This Row],[date]]</f>
        <v>1690/284338451</v>
      </c>
      <c r="E384">
        <f>COUNTIF(ufc_fights5[duplicitní texty],ufc_fights5[[#This Row],[duplicitní texty]])</f>
        <v>1</v>
      </c>
    </row>
    <row r="385" spans="1:5">
      <c r="A385">
        <v>2597</v>
      </c>
      <c r="B385">
        <v>3009</v>
      </c>
      <c r="C385" s="3">
        <v>38451</v>
      </c>
      <c r="D385" s="5" t="str">
        <f>ufc_fights5[[#This Row],[r_fighter_id]]&amp;"/"&amp;ufc_fights5[[#This Row],[b_fighter_id]]&amp;ufc_fights5[[#This Row],[date]]</f>
        <v>2597/300938451</v>
      </c>
      <c r="E385">
        <f>COUNTIF(ufc_fights5[duplicitní texty],ufc_fights5[[#This Row],[duplicitní texty]])</f>
        <v>1</v>
      </c>
    </row>
    <row r="386" spans="1:5">
      <c r="A386">
        <v>3176</v>
      </c>
      <c r="B386">
        <v>2906</v>
      </c>
      <c r="C386" s="3">
        <v>38451</v>
      </c>
      <c r="D386" s="5" t="str">
        <f>ufc_fights5[[#This Row],[r_fighter_id]]&amp;"/"&amp;ufc_fights5[[#This Row],[b_fighter_id]]&amp;ufc_fights5[[#This Row],[date]]</f>
        <v>3176/290638451</v>
      </c>
      <c r="E386">
        <f>COUNTIF(ufc_fights5[duplicitní texty],ufc_fights5[[#This Row],[duplicitní texty]])</f>
        <v>1</v>
      </c>
    </row>
    <row r="387" spans="1:5">
      <c r="A387">
        <v>1368</v>
      </c>
      <c r="B387">
        <v>3072</v>
      </c>
      <c r="C387" s="3">
        <v>38451</v>
      </c>
      <c r="D387" s="5" t="str">
        <f>ufc_fights5[[#This Row],[r_fighter_id]]&amp;"/"&amp;ufc_fights5[[#This Row],[b_fighter_id]]&amp;ufc_fights5[[#This Row],[date]]</f>
        <v>1368/307238451</v>
      </c>
      <c r="E387">
        <f>COUNTIF(ufc_fights5[duplicitní texty],ufc_fights5[[#This Row],[duplicitní texty]])</f>
        <v>1</v>
      </c>
    </row>
    <row r="388" spans="1:5">
      <c r="A388">
        <v>1602</v>
      </c>
      <c r="B388">
        <v>2605</v>
      </c>
      <c r="C388" s="3">
        <v>38451</v>
      </c>
      <c r="D388" s="5" t="str">
        <f>ufc_fights5[[#This Row],[r_fighter_id]]&amp;"/"&amp;ufc_fights5[[#This Row],[b_fighter_id]]&amp;ufc_fights5[[#This Row],[date]]</f>
        <v>1602/260538451</v>
      </c>
      <c r="E388">
        <f>COUNTIF(ufc_fights5[duplicitní texty],ufc_fights5[[#This Row],[duplicitní texty]])</f>
        <v>1</v>
      </c>
    </row>
    <row r="389" spans="1:5">
      <c r="A389">
        <v>3097</v>
      </c>
      <c r="B389">
        <v>2107</v>
      </c>
      <c r="C389" s="3">
        <v>38458</v>
      </c>
      <c r="D389" s="5" t="str">
        <f>ufc_fights5[[#This Row],[r_fighter_id]]&amp;"/"&amp;ufc_fights5[[#This Row],[b_fighter_id]]&amp;ufc_fights5[[#This Row],[date]]</f>
        <v>3097/210738458</v>
      </c>
      <c r="E389">
        <f>COUNTIF(ufc_fights5[duplicitní texty],ufc_fights5[[#This Row],[duplicitní texty]])</f>
        <v>1</v>
      </c>
    </row>
    <row r="390" spans="1:5">
      <c r="A390">
        <v>1419</v>
      </c>
      <c r="B390">
        <v>3284</v>
      </c>
      <c r="C390" s="3">
        <v>38458</v>
      </c>
      <c r="D390" s="5" t="str">
        <f>ufc_fights5[[#This Row],[r_fighter_id]]&amp;"/"&amp;ufc_fights5[[#This Row],[b_fighter_id]]&amp;ufc_fights5[[#This Row],[date]]</f>
        <v>1419/328438458</v>
      </c>
      <c r="E390">
        <f>COUNTIF(ufc_fights5[duplicitní texty],ufc_fights5[[#This Row],[duplicitní texty]])</f>
        <v>1</v>
      </c>
    </row>
    <row r="391" spans="1:5">
      <c r="A391">
        <v>2812</v>
      </c>
      <c r="B391">
        <v>2679</v>
      </c>
      <c r="C391" s="3">
        <v>38458</v>
      </c>
      <c r="D391" s="5" t="str">
        <f>ufc_fights5[[#This Row],[r_fighter_id]]&amp;"/"&amp;ufc_fights5[[#This Row],[b_fighter_id]]&amp;ufc_fights5[[#This Row],[date]]</f>
        <v>2812/267938458</v>
      </c>
      <c r="E391">
        <f>COUNTIF(ufc_fights5[duplicitní texty],ufc_fights5[[#This Row],[duplicitní texty]])</f>
        <v>1</v>
      </c>
    </row>
    <row r="392" spans="1:5">
      <c r="A392">
        <v>791</v>
      </c>
      <c r="B392">
        <v>633</v>
      </c>
      <c r="C392" s="3">
        <v>38458</v>
      </c>
      <c r="D392" s="5" t="str">
        <f>ufc_fights5[[#This Row],[r_fighter_id]]&amp;"/"&amp;ufc_fights5[[#This Row],[b_fighter_id]]&amp;ufc_fights5[[#This Row],[date]]</f>
        <v>791/63338458</v>
      </c>
      <c r="E392">
        <f>COUNTIF(ufc_fights5[duplicitní texty],ufc_fights5[[#This Row],[duplicitní texty]])</f>
        <v>1</v>
      </c>
    </row>
    <row r="393" spans="1:5">
      <c r="A393">
        <v>1833</v>
      </c>
      <c r="B393">
        <v>1881</v>
      </c>
      <c r="C393" s="3">
        <v>38458</v>
      </c>
      <c r="D393" s="5" t="str">
        <f>ufc_fights5[[#This Row],[r_fighter_id]]&amp;"/"&amp;ufc_fights5[[#This Row],[b_fighter_id]]&amp;ufc_fights5[[#This Row],[date]]</f>
        <v>1833/188138458</v>
      </c>
      <c r="E393">
        <f>COUNTIF(ufc_fights5[duplicitní texty],ufc_fights5[[#This Row],[duplicitní texty]])</f>
        <v>1</v>
      </c>
    </row>
    <row r="394" spans="1:5">
      <c r="A394">
        <v>3049</v>
      </c>
      <c r="B394">
        <v>3503</v>
      </c>
      <c r="C394" s="3">
        <v>38458</v>
      </c>
      <c r="D394" s="5" t="str">
        <f>ufc_fights5[[#This Row],[r_fighter_id]]&amp;"/"&amp;ufc_fights5[[#This Row],[b_fighter_id]]&amp;ufc_fights5[[#This Row],[date]]</f>
        <v>3049/350338458</v>
      </c>
      <c r="E394">
        <f>COUNTIF(ufc_fights5[duplicitní texty],ufc_fights5[[#This Row],[duplicitní texty]])</f>
        <v>1</v>
      </c>
    </row>
    <row r="395" spans="1:5">
      <c r="A395">
        <v>3335</v>
      </c>
      <c r="B395">
        <v>1964</v>
      </c>
      <c r="C395" s="3">
        <v>38458</v>
      </c>
      <c r="D395" s="5" t="str">
        <f>ufc_fights5[[#This Row],[r_fighter_id]]&amp;"/"&amp;ufc_fights5[[#This Row],[b_fighter_id]]&amp;ufc_fights5[[#This Row],[date]]</f>
        <v>3335/196438458</v>
      </c>
      <c r="E395">
        <f>COUNTIF(ufc_fights5[duplicitní texty],ufc_fights5[[#This Row],[duplicitní texty]])</f>
        <v>1</v>
      </c>
    </row>
    <row r="396" spans="1:5">
      <c r="A396">
        <v>400</v>
      </c>
      <c r="B396">
        <v>1558</v>
      </c>
      <c r="C396" s="3">
        <v>38507</v>
      </c>
      <c r="D396" s="5" t="str">
        <f>ufc_fights5[[#This Row],[r_fighter_id]]&amp;"/"&amp;ufc_fights5[[#This Row],[b_fighter_id]]&amp;ufc_fights5[[#This Row],[date]]</f>
        <v>400/155838507</v>
      </c>
      <c r="E396">
        <f>COUNTIF(ufc_fights5[duplicitní texty],ufc_fights5[[#This Row],[duplicitní texty]])</f>
        <v>1</v>
      </c>
    </row>
    <row r="397" spans="1:5">
      <c r="A397">
        <v>769</v>
      </c>
      <c r="B397">
        <v>2365</v>
      </c>
      <c r="C397" s="3">
        <v>38507</v>
      </c>
      <c r="D397" s="5" t="str">
        <f>ufc_fights5[[#This Row],[r_fighter_id]]&amp;"/"&amp;ufc_fights5[[#This Row],[b_fighter_id]]&amp;ufc_fights5[[#This Row],[date]]</f>
        <v>769/236538507</v>
      </c>
      <c r="E397">
        <f>COUNTIF(ufc_fights5[duplicitní texty],ufc_fights5[[#This Row],[duplicitní texty]])</f>
        <v>1</v>
      </c>
    </row>
    <row r="398" spans="1:5">
      <c r="A398">
        <v>2448</v>
      </c>
      <c r="B398">
        <v>2939</v>
      </c>
      <c r="C398" s="3">
        <v>38507</v>
      </c>
      <c r="D398" s="5" t="str">
        <f>ufc_fights5[[#This Row],[r_fighter_id]]&amp;"/"&amp;ufc_fights5[[#This Row],[b_fighter_id]]&amp;ufc_fights5[[#This Row],[date]]</f>
        <v>2448/293938507</v>
      </c>
      <c r="E398">
        <f>COUNTIF(ufc_fights5[duplicitní texty],ufc_fights5[[#This Row],[duplicitní texty]])</f>
        <v>1</v>
      </c>
    </row>
    <row r="399" spans="1:5">
      <c r="A399">
        <v>1006</v>
      </c>
      <c r="B399">
        <v>3203</v>
      </c>
      <c r="C399" s="3">
        <v>38507</v>
      </c>
      <c r="D399" s="5" t="str">
        <f>ufc_fights5[[#This Row],[r_fighter_id]]&amp;"/"&amp;ufc_fights5[[#This Row],[b_fighter_id]]&amp;ufc_fights5[[#This Row],[date]]</f>
        <v>1006/320338507</v>
      </c>
      <c r="E399">
        <f>COUNTIF(ufc_fights5[duplicitní texty],ufc_fights5[[#This Row],[duplicitní texty]])</f>
        <v>1</v>
      </c>
    </row>
    <row r="400" spans="1:5">
      <c r="A400">
        <v>2597</v>
      </c>
      <c r="B400">
        <v>494</v>
      </c>
      <c r="C400" s="3">
        <v>38507</v>
      </c>
      <c r="D400" s="5" t="str">
        <f>ufc_fights5[[#This Row],[r_fighter_id]]&amp;"/"&amp;ufc_fights5[[#This Row],[b_fighter_id]]&amp;ufc_fights5[[#This Row],[date]]</f>
        <v>2597/49438507</v>
      </c>
      <c r="E400">
        <f>COUNTIF(ufc_fights5[duplicitní texty],ufc_fights5[[#This Row],[duplicitní texty]])</f>
        <v>1</v>
      </c>
    </row>
    <row r="401" spans="1:5">
      <c r="A401">
        <v>1206</v>
      </c>
      <c r="B401">
        <v>1923</v>
      </c>
      <c r="C401" s="3">
        <v>38507</v>
      </c>
      <c r="D401" s="5" t="str">
        <f>ufc_fights5[[#This Row],[r_fighter_id]]&amp;"/"&amp;ufc_fights5[[#This Row],[b_fighter_id]]&amp;ufc_fights5[[#This Row],[date]]</f>
        <v>1206/192338507</v>
      </c>
      <c r="E401">
        <f>COUNTIF(ufc_fights5[duplicitní texty],ufc_fights5[[#This Row],[duplicitní texty]])</f>
        <v>1</v>
      </c>
    </row>
    <row r="402" spans="1:5">
      <c r="A402">
        <v>1848</v>
      </c>
      <c r="B402">
        <v>2023</v>
      </c>
      <c r="C402" s="3">
        <v>38507</v>
      </c>
      <c r="D402" s="5" t="str">
        <f>ufc_fights5[[#This Row],[r_fighter_id]]&amp;"/"&amp;ufc_fights5[[#This Row],[b_fighter_id]]&amp;ufc_fights5[[#This Row],[date]]</f>
        <v>1848/202338507</v>
      </c>
      <c r="E402">
        <f>COUNTIF(ufc_fights5[duplicitní texty],ufc_fights5[[#This Row],[duplicitní texty]])</f>
        <v>1</v>
      </c>
    </row>
    <row r="403" spans="1:5">
      <c r="A403">
        <v>1772</v>
      </c>
      <c r="B403">
        <v>633</v>
      </c>
      <c r="C403" s="3">
        <v>38570</v>
      </c>
      <c r="D403" s="5" t="str">
        <f>ufc_fights5[[#This Row],[r_fighter_id]]&amp;"/"&amp;ufc_fights5[[#This Row],[b_fighter_id]]&amp;ufc_fights5[[#This Row],[date]]</f>
        <v>1772/63338570</v>
      </c>
      <c r="E403">
        <f>COUNTIF(ufc_fights5[duplicitní texty],ufc_fights5[[#This Row],[duplicitní texty]])</f>
        <v>1</v>
      </c>
    </row>
    <row r="404" spans="1:5">
      <c r="A404">
        <v>956</v>
      </c>
      <c r="B404">
        <v>2290</v>
      </c>
      <c r="C404" s="3">
        <v>38570</v>
      </c>
      <c r="D404" s="5" t="str">
        <f>ufc_fights5[[#This Row],[r_fighter_id]]&amp;"/"&amp;ufc_fights5[[#This Row],[b_fighter_id]]&amp;ufc_fights5[[#This Row],[date]]</f>
        <v>956/229038570</v>
      </c>
      <c r="E404">
        <f>COUNTIF(ufc_fights5[duplicitní texty],ufc_fights5[[#This Row],[duplicitní texty]])</f>
        <v>1</v>
      </c>
    </row>
    <row r="405" spans="1:5">
      <c r="A405">
        <v>986</v>
      </c>
      <c r="B405">
        <v>1602</v>
      </c>
      <c r="C405" s="3">
        <v>38570</v>
      </c>
      <c r="D405" s="5" t="str">
        <f>ufc_fights5[[#This Row],[r_fighter_id]]&amp;"/"&amp;ufc_fights5[[#This Row],[b_fighter_id]]&amp;ufc_fights5[[#This Row],[date]]</f>
        <v>986/160238570</v>
      </c>
      <c r="E405">
        <f>COUNTIF(ufc_fights5[duplicitní texty],ufc_fights5[[#This Row],[duplicitní texty]])</f>
        <v>1</v>
      </c>
    </row>
    <row r="406" spans="1:5">
      <c r="A406">
        <v>1958</v>
      </c>
      <c r="B406">
        <v>2812</v>
      </c>
      <c r="C406" s="3">
        <v>38570</v>
      </c>
      <c r="D406" s="5" t="str">
        <f>ufc_fights5[[#This Row],[r_fighter_id]]&amp;"/"&amp;ufc_fights5[[#This Row],[b_fighter_id]]&amp;ufc_fights5[[#This Row],[date]]</f>
        <v>1958/281238570</v>
      </c>
      <c r="E406">
        <f>COUNTIF(ufc_fights5[duplicitní texty],ufc_fights5[[#This Row],[duplicitní texty]])</f>
        <v>1</v>
      </c>
    </row>
    <row r="407" spans="1:5">
      <c r="A407">
        <v>1690</v>
      </c>
      <c r="B407">
        <v>3095</v>
      </c>
      <c r="C407" s="3">
        <v>38570</v>
      </c>
      <c r="D407" s="5" t="str">
        <f>ufc_fights5[[#This Row],[r_fighter_id]]&amp;"/"&amp;ufc_fights5[[#This Row],[b_fighter_id]]&amp;ufc_fights5[[#This Row],[date]]</f>
        <v>1690/309538570</v>
      </c>
      <c r="E407">
        <f>COUNTIF(ufc_fights5[duplicitní texty],ufc_fights5[[#This Row],[duplicitní texty]])</f>
        <v>1</v>
      </c>
    </row>
    <row r="408" spans="1:5">
      <c r="A408">
        <v>2597</v>
      </c>
      <c r="B408">
        <v>2925</v>
      </c>
      <c r="C408" s="3">
        <v>38570</v>
      </c>
      <c r="D408" s="5" t="str">
        <f>ufc_fights5[[#This Row],[r_fighter_id]]&amp;"/"&amp;ufc_fights5[[#This Row],[b_fighter_id]]&amp;ufc_fights5[[#This Row],[date]]</f>
        <v>2597/292538570</v>
      </c>
      <c r="E408">
        <f>COUNTIF(ufc_fights5[duplicitní texty],ufc_fights5[[#This Row],[duplicitní texty]])</f>
        <v>1</v>
      </c>
    </row>
    <row r="409" spans="1:5">
      <c r="A409">
        <v>318</v>
      </c>
      <c r="B409">
        <v>1368</v>
      </c>
      <c r="C409" s="3">
        <v>38570</v>
      </c>
      <c r="D409" s="5" t="str">
        <f>ufc_fights5[[#This Row],[r_fighter_id]]&amp;"/"&amp;ufc_fights5[[#This Row],[b_fighter_id]]&amp;ufc_fights5[[#This Row],[date]]</f>
        <v>318/136838570</v>
      </c>
      <c r="E409">
        <f>COUNTIF(ufc_fights5[duplicitní texty],ufc_fights5[[#This Row],[duplicitní texty]])</f>
        <v>1</v>
      </c>
    </row>
    <row r="410" spans="1:5">
      <c r="A410">
        <v>3176</v>
      </c>
      <c r="B410">
        <v>2629</v>
      </c>
      <c r="C410" s="3">
        <v>38570</v>
      </c>
      <c r="D410" s="5" t="str">
        <f>ufc_fights5[[#This Row],[r_fighter_id]]&amp;"/"&amp;ufc_fights5[[#This Row],[b_fighter_id]]&amp;ufc_fights5[[#This Row],[date]]</f>
        <v>3176/262938570</v>
      </c>
      <c r="E410">
        <f>COUNTIF(ufc_fights5[duplicitní texty],ufc_fights5[[#This Row],[duplicitní texty]])</f>
        <v>1</v>
      </c>
    </row>
    <row r="411" spans="1:5">
      <c r="A411">
        <v>2829</v>
      </c>
      <c r="B411">
        <v>1080</v>
      </c>
      <c r="C411" s="3">
        <v>38584</v>
      </c>
      <c r="D411" s="5" t="str">
        <f>ufc_fights5[[#This Row],[r_fighter_id]]&amp;"/"&amp;ufc_fights5[[#This Row],[b_fighter_id]]&amp;ufc_fights5[[#This Row],[date]]</f>
        <v>2829/108038584</v>
      </c>
      <c r="E411">
        <f>COUNTIF(ufc_fights5[duplicitní texty],ufc_fights5[[#This Row],[duplicitní texty]])</f>
        <v>1</v>
      </c>
    </row>
    <row r="412" spans="1:5">
      <c r="A412">
        <v>3178</v>
      </c>
      <c r="B412">
        <v>3221</v>
      </c>
      <c r="C412" s="3">
        <v>38584</v>
      </c>
      <c r="D412" s="5" t="str">
        <f>ufc_fights5[[#This Row],[r_fighter_id]]&amp;"/"&amp;ufc_fights5[[#This Row],[b_fighter_id]]&amp;ufc_fights5[[#This Row],[date]]</f>
        <v>3178/322138584</v>
      </c>
      <c r="E412">
        <f>COUNTIF(ufc_fights5[duplicitní texty],ufc_fights5[[#This Row],[duplicitní texty]])</f>
        <v>1</v>
      </c>
    </row>
    <row r="413" spans="1:5">
      <c r="A413">
        <v>3097</v>
      </c>
      <c r="B413">
        <v>3284</v>
      </c>
      <c r="C413" s="3">
        <v>38584</v>
      </c>
      <c r="D413" s="5" t="str">
        <f>ufc_fights5[[#This Row],[r_fighter_id]]&amp;"/"&amp;ufc_fights5[[#This Row],[b_fighter_id]]&amp;ufc_fights5[[#This Row],[date]]</f>
        <v>3097/328438584</v>
      </c>
      <c r="E413">
        <f>COUNTIF(ufc_fights5[duplicitní texty],ufc_fights5[[#This Row],[duplicitní texty]])</f>
        <v>1</v>
      </c>
    </row>
    <row r="414" spans="1:5">
      <c r="A414">
        <v>652</v>
      </c>
      <c r="B414">
        <v>3335</v>
      </c>
      <c r="C414" s="3">
        <v>38584</v>
      </c>
      <c r="D414" s="5" t="str">
        <f>ufc_fights5[[#This Row],[r_fighter_id]]&amp;"/"&amp;ufc_fights5[[#This Row],[b_fighter_id]]&amp;ufc_fights5[[#This Row],[date]]</f>
        <v>652/333538584</v>
      </c>
      <c r="E414">
        <f>COUNTIF(ufc_fights5[duplicitní texty],ufc_fights5[[#This Row],[duplicitní texty]])</f>
        <v>1</v>
      </c>
    </row>
    <row r="415" spans="1:5">
      <c r="A415">
        <v>1833</v>
      </c>
      <c r="B415">
        <v>791</v>
      </c>
      <c r="C415" s="3">
        <v>38584</v>
      </c>
      <c r="D415" s="5" t="str">
        <f>ufc_fights5[[#This Row],[r_fighter_id]]&amp;"/"&amp;ufc_fights5[[#This Row],[b_fighter_id]]&amp;ufc_fights5[[#This Row],[date]]</f>
        <v>1833/79138584</v>
      </c>
      <c r="E415">
        <f>COUNTIF(ufc_fights5[duplicitní texty],ufc_fights5[[#This Row],[duplicitní texty]])</f>
        <v>1</v>
      </c>
    </row>
    <row r="416" spans="1:5">
      <c r="A416">
        <v>1458</v>
      </c>
      <c r="B416">
        <v>1969</v>
      </c>
      <c r="C416" s="3">
        <v>38584</v>
      </c>
      <c r="D416" s="5" t="str">
        <f>ufc_fights5[[#This Row],[r_fighter_id]]&amp;"/"&amp;ufc_fights5[[#This Row],[b_fighter_id]]&amp;ufc_fights5[[#This Row],[date]]</f>
        <v>1458/196938584</v>
      </c>
      <c r="E416">
        <f>COUNTIF(ufc_fights5[duplicitní texty],ufc_fights5[[#This Row],[duplicitní texty]])</f>
        <v>1</v>
      </c>
    </row>
    <row r="417" spans="1:5">
      <c r="A417">
        <v>2569</v>
      </c>
      <c r="B417">
        <v>1881</v>
      </c>
      <c r="C417" s="3">
        <v>38584</v>
      </c>
      <c r="D417" s="5" t="str">
        <f>ufc_fights5[[#This Row],[r_fighter_id]]&amp;"/"&amp;ufc_fights5[[#This Row],[b_fighter_id]]&amp;ufc_fights5[[#This Row],[date]]</f>
        <v>2569/188138584</v>
      </c>
      <c r="E417">
        <f>COUNTIF(ufc_fights5[duplicitní texty],ufc_fights5[[#This Row],[duplicitní texty]])</f>
        <v>1</v>
      </c>
    </row>
    <row r="418" spans="1:5">
      <c r="A418">
        <v>3364</v>
      </c>
      <c r="B418">
        <v>2897</v>
      </c>
      <c r="C418" s="3">
        <v>38628</v>
      </c>
      <c r="D418" s="5" t="str">
        <f>ufc_fights5[[#This Row],[r_fighter_id]]&amp;"/"&amp;ufc_fights5[[#This Row],[b_fighter_id]]&amp;ufc_fights5[[#This Row],[date]]</f>
        <v>3364/289738628</v>
      </c>
      <c r="E418">
        <f>COUNTIF(ufc_fights5[duplicitní texty],ufc_fights5[[#This Row],[duplicitní texty]])</f>
        <v>1</v>
      </c>
    </row>
    <row r="419" spans="1:5">
      <c r="A419">
        <v>1772</v>
      </c>
      <c r="B419">
        <v>762</v>
      </c>
      <c r="C419" s="3">
        <v>38628</v>
      </c>
      <c r="D419" s="5" t="str">
        <f>ufc_fights5[[#This Row],[r_fighter_id]]&amp;"/"&amp;ufc_fights5[[#This Row],[b_fighter_id]]&amp;ufc_fights5[[#This Row],[date]]</f>
        <v>1772/76238628</v>
      </c>
      <c r="E419">
        <f>COUNTIF(ufc_fights5[duplicitní texty],ufc_fights5[[#This Row],[duplicitní texty]])</f>
        <v>1</v>
      </c>
    </row>
    <row r="420" spans="1:5">
      <c r="A420">
        <v>982</v>
      </c>
      <c r="B420">
        <v>1750</v>
      </c>
      <c r="C420" s="3">
        <v>38628</v>
      </c>
      <c r="D420" s="5" t="str">
        <f>ufc_fights5[[#This Row],[r_fighter_id]]&amp;"/"&amp;ufc_fights5[[#This Row],[b_fighter_id]]&amp;ufc_fights5[[#This Row],[date]]</f>
        <v>982/175038628</v>
      </c>
      <c r="E420">
        <f>COUNTIF(ufc_fights5[duplicitní texty],ufc_fights5[[#This Row],[duplicitní texty]])</f>
        <v>1</v>
      </c>
    </row>
    <row r="421" spans="1:5">
      <c r="A421">
        <v>972</v>
      </c>
      <c r="B421">
        <v>84</v>
      </c>
      <c r="C421" s="3">
        <v>38628</v>
      </c>
      <c r="D421" s="5" t="str">
        <f>ufc_fights5[[#This Row],[r_fighter_id]]&amp;"/"&amp;ufc_fights5[[#This Row],[b_fighter_id]]&amp;ufc_fights5[[#This Row],[date]]</f>
        <v>972/8438628</v>
      </c>
      <c r="E421">
        <f>COUNTIF(ufc_fights5[duplicitní texty],ufc_fights5[[#This Row],[duplicitní texty]])</f>
        <v>1</v>
      </c>
    </row>
    <row r="422" spans="1:5">
      <c r="A422">
        <v>956</v>
      </c>
      <c r="B422">
        <v>1690</v>
      </c>
      <c r="C422" s="3">
        <v>38628</v>
      </c>
      <c r="D422" s="5" t="str">
        <f>ufc_fights5[[#This Row],[r_fighter_id]]&amp;"/"&amp;ufc_fights5[[#This Row],[b_fighter_id]]&amp;ufc_fights5[[#This Row],[date]]</f>
        <v>956/169038628</v>
      </c>
      <c r="E422">
        <f>COUNTIF(ufc_fights5[duplicitní texty],ufc_fights5[[#This Row],[duplicitní texty]])</f>
        <v>1</v>
      </c>
    </row>
    <row r="423" spans="1:5">
      <c r="A423">
        <v>1163</v>
      </c>
      <c r="B423">
        <v>1350</v>
      </c>
      <c r="C423" s="3">
        <v>38628</v>
      </c>
      <c r="D423" s="5" t="str">
        <f>ufc_fights5[[#This Row],[r_fighter_id]]&amp;"/"&amp;ufc_fights5[[#This Row],[b_fighter_id]]&amp;ufc_fights5[[#This Row],[date]]</f>
        <v>1163/135038628</v>
      </c>
      <c r="E423">
        <f>COUNTIF(ufc_fights5[duplicitní texty],ufc_fights5[[#This Row],[duplicitní texty]])</f>
        <v>1</v>
      </c>
    </row>
    <row r="424" spans="1:5">
      <c r="A424">
        <v>1848</v>
      </c>
      <c r="B424">
        <v>3203</v>
      </c>
      <c r="C424" s="3">
        <v>38628</v>
      </c>
      <c r="D424" s="5" t="str">
        <f>ufc_fights5[[#This Row],[r_fighter_id]]&amp;"/"&amp;ufc_fights5[[#This Row],[b_fighter_id]]&amp;ufc_fights5[[#This Row],[date]]</f>
        <v>1848/320338628</v>
      </c>
      <c r="E424">
        <f>COUNTIF(ufc_fights5[duplicitní texty],ufc_fights5[[#This Row],[duplicitní texty]])</f>
        <v>1</v>
      </c>
    </row>
    <row r="425" spans="1:5">
      <c r="A425">
        <v>134</v>
      </c>
      <c r="B425">
        <v>400</v>
      </c>
      <c r="C425" s="3">
        <v>38632</v>
      </c>
      <c r="D425" s="5" t="str">
        <f>ufc_fights5[[#This Row],[r_fighter_id]]&amp;"/"&amp;ufc_fights5[[#This Row],[b_fighter_id]]&amp;ufc_fights5[[#This Row],[date]]</f>
        <v>134/40038632</v>
      </c>
      <c r="E425">
        <f>COUNTIF(ufc_fights5[duplicitní texty],ufc_fights5[[#This Row],[duplicitní texty]])</f>
        <v>1</v>
      </c>
    </row>
    <row r="426" spans="1:5">
      <c r="A426">
        <v>657</v>
      </c>
      <c r="B426">
        <v>1706</v>
      </c>
      <c r="C426" s="3">
        <v>38632</v>
      </c>
      <c r="D426" s="5" t="str">
        <f>ufc_fights5[[#This Row],[r_fighter_id]]&amp;"/"&amp;ufc_fights5[[#This Row],[b_fighter_id]]&amp;ufc_fights5[[#This Row],[date]]</f>
        <v>657/170638632</v>
      </c>
      <c r="E426">
        <f>COUNTIF(ufc_fights5[duplicitní texty],ufc_fights5[[#This Row],[duplicitní texty]])</f>
        <v>1</v>
      </c>
    </row>
    <row r="427" spans="1:5">
      <c r="A427">
        <v>2679</v>
      </c>
      <c r="B427">
        <v>1887</v>
      </c>
      <c r="C427" s="3">
        <v>38632</v>
      </c>
      <c r="D427" s="5" t="str">
        <f>ufc_fights5[[#This Row],[r_fighter_id]]&amp;"/"&amp;ufc_fights5[[#This Row],[b_fighter_id]]&amp;ufc_fights5[[#This Row],[date]]</f>
        <v>2679/188738632</v>
      </c>
      <c r="E427">
        <f>COUNTIF(ufc_fights5[duplicitní texty],ufc_fights5[[#This Row],[duplicitní texty]])</f>
        <v>1</v>
      </c>
    </row>
    <row r="428" spans="1:5">
      <c r="A428">
        <v>2690</v>
      </c>
      <c r="B428">
        <v>1251</v>
      </c>
      <c r="C428" s="3">
        <v>38632</v>
      </c>
      <c r="D428" s="5" t="str">
        <f>ufc_fights5[[#This Row],[r_fighter_id]]&amp;"/"&amp;ufc_fights5[[#This Row],[b_fighter_id]]&amp;ufc_fights5[[#This Row],[date]]</f>
        <v>2690/125138632</v>
      </c>
      <c r="E428">
        <f>COUNTIF(ufc_fights5[duplicitní texty],ufc_fights5[[#This Row],[duplicitní texty]])</f>
        <v>1</v>
      </c>
    </row>
    <row r="429" spans="1:5">
      <c r="A429">
        <v>1206</v>
      </c>
      <c r="B429">
        <v>3012</v>
      </c>
      <c r="C429" s="3">
        <v>38632</v>
      </c>
      <c r="D429" s="5" t="str">
        <f>ufc_fights5[[#This Row],[r_fighter_id]]&amp;"/"&amp;ufc_fights5[[#This Row],[b_fighter_id]]&amp;ufc_fights5[[#This Row],[date]]</f>
        <v>1206/301238632</v>
      </c>
      <c r="E429">
        <f>COUNTIF(ufc_fights5[duplicitní texty],ufc_fights5[[#This Row],[duplicitní texty]])</f>
        <v>1</v>
      </c>
    </row>
    <row r="430" spans="1:5">
      <c r="A430">
        <v>3049</v>
      </c>
      <c r="B430">
        <v>3056</v>
      </c>
      <c r="C430" s="3">
        <v>38632</v>
      </c>
      <c r="D430" s="5" t="str">
        <f>ufc_fights5[[#This Row],[r_fighter_id]]&amp;"/"&amp;ufc_fights5[[#This Row],[b_fighter_id]]&amp;ufc_fights5[[#This Row],[date]]</f>
        <v>3049/305638632</v>
      </c>
      <c r="E430">
        <f>COUNTIF(ufc_fights5[duplicitní texty],ufc_fights5[[#This Row],[duplicitní texty]])</f>
        <v>1</v>
      </c>
    </row>
    <row r="431" spans="1:5">
      <c r="A431">
        <v>1358</v>
      </c>
      <c r="B431">
        <v>1066</v>
      </c>
      <c r="C431" s="3">
        <v>38632</v>
      </c>
      <c r="D431" s="5" t="str">
        <f>ufc_fights5[[#This Row],[r_fighter_id]]&amp;"/"&amp;ufc_fights5[[#This Row],[b_fighter_id]]&amp;ufc_fights5[[#This Row],[date]]</f>
        <v>1358/106638632</v>
      </c>
      <c r="E431">
        <f>COUNTIF(ufc_fights5[duplicitní texty],ufc_fights5[[#This Row],[duplicitní texty]])</f>
        <v>1</v>
      </c>
    </row>
    <row r="432" spans="1:5">
      <c r="A432">
        <v>1227</v>
      </c>
      <c r="B432">
        <v>706</v>
      </c>
      <c r="C432" s="3">
        <v>38661</v>
      </c>
      <c r="D432" s="5" t="str">
        <f>ufc_fights5[[#This Row],[r_fighter_id]]&amp;"/"&amp;ufc_fights5[[#This Row],[b_fighter_id]]&amp;ufc_fights5[[#This Row],[date]]</f>
        <v>1227/70638661</v>
      </c>
      <c r="E432">
        <f>COUNTIF(ufc_fights5[duplicitní texty],ufc_fights5[[#This Row],[duplicitní texty]])</f>
        <v>1</v>
      </c>
    </row>
    <row r="433" spans="1:5">
      <c r="A433">
        <v>2829</v>
      </c>
      <c r="B433">
        <v>769</v>
      </c>
      <c r="C433" s="3">
        <v>38661</v>
      </c>
      <c r="D433" s="5" t="str">
        <f>ufc_fights5[[#This Row],[r_fighter_id]]&amp;"/"&amp;ufc_fights5[[#This Row],[b_fighter_id]]&amp;ufc_fights5[[#This Row],[date]]</f>
        <v>2829/76938661</v>
      </c>
      <c r="E433">
        <f>COUNTIF(ufc_fights5[duplicitní texty],ufc_fights5[[#This Row],[duplicitní texty]])</f>
        <v>1</v>
      </c>
    </row>
    <row r="434" spans="1:5">
      <c r="A434">
        <v>1494</v>
      </c>
      <c r="B434">
        <v>2893</v>
      </c>
      <c r="C434" s="3">
        <v>38661</v>
      </c>
      <c r="D434" s="5" t="str">
        <f>ufc_fights5[[#This Row],[r_fighter_id]]&amp;"/"&amp;ufc_fights5[[#This Row],[b_fighter_id]]&amp;ufc_fights5[[#This Row],[date]]</f>
        <v>1494/289338661</v>
      </c>
      <c r="E434">
        <f>COUNTIF(ufc_fights5[duplicitní texty],ufc_fights5[[#This Row],[duplicitní texty]])</f>
        <v>1</v>
      </c>
    </row>
    <row r="435" spans="1:5">
      <c r="A435">
        <v>986</v>
      </c>
      <c r="B435">
        <v>613</v>
      </c>
      <c r="C435" s="3">
        <v>38661</v>
      </c>
      <c r="D435" s="5" t="str">
        <f>ufc_fights5[[#This Row],[r_fighter_id]]&amp;"/"&amp;ufc_fights5[[#This Row],[b_fighter_id]]&amp;ufc_fights5[[#This Row],[date]]</f>
        <v>986/61338661</v>
      </c>
      <c r="E435">
        <f>COUNTIF(ufc_fights5[duplicitní texty],ufc_fights5[[#This Row],[duplicitní texty]])</f>
        <v>1</v>
      </c>
    </row>
    <row r="436" spans="1:5">
      <c r="A436">
        <v>407</v>
      </c>
      <c r="B436">
        <v>2198</v>
      </c>
      <c r="C436" s="3">
        <v>38661</v>
      </c>
      <c r="D436" s="5" t="str">
        <f>ufc_fights5[[#This Row],[r_fighter_id]]&amp;"/"&amp;ufc_fights5[[#This Row],[b_fighter_id]]&amp;ufc_fights5[[#This Row],[date]]</f>
        <v>407/219838661</v>
      </c>
      <c r="E436">
        <f>COUNTIF(ufc_fights5[duplicitní texty],ufc_fights5[[#This Row],[duplicitní texty]])</f>
        <v>1</v>
      </c>
    </row>
    <row r="437" spans="1:5">
      <c r="A437">
        <v>84</v>
      </c>
      <c r="B437">
        <v>524</v>
      </c>
      <c r="C437" s="3">
        <v>38675</v>
      </c>
      <c r="D437" s="5" t="str">
        <f>ufc_fights5[[#This Row],[r_fighter_id]]&amp;"/"&amp;ufc_fights5[[#This Row],[b_fighter_id]]&amp;ufc_fights5[[#This Row],[date]]</f>
        <v>84/52438675</v>
      </c>
      <c r="E437">
        <f>COUNTIF(ufc_fights5[duplicitní texty],ufc_fights5[[#This Row],[duplicitní texty]])</f>
        <v>1</v>
      </c>
    </row>
    <row r="438" spans="1:5">
      <c r="A438">
        <v>3097</v>
      </c>
      <c r="B438">
        <v>2952</v>
      </c>
      <c r="C438" s="3">
        <v>38675</v>
      </c>
      <c r="D438" s="5" t="str">
        <f>ufc_fights5[[#This Row],[r_fighter_id]]&amp;"/"&amp;ufc_fights5[[#This Row],[b_fighter_id]]&amp;ufc_fights5[[#This Row],[date]]</f>
        <v>3097/295238675</v>
      </c>
      <c r="E438">
        <f>COUNTIF(ufc_fights5[duplicitní texty],ufc_fights5[[#This Row],[duplicitní texty]])</f>
        <v>1</v>
      </c>
    </row>
    <row r="439" spans="1:5">
      <c r="A439">
        <v>1140</v>
      </c>
      <c r="B439">
        <v>1558</v>
      </c>
      <c r="C439" s="3">
        <v>38675</v>
      </c>
      <c r="D439" s="5" t="str">
        <f>ufc_fights5[[#This Row],[r_fighter_id]]&amp;"/"&amp;ufc_fights5[[#This Row],[b_fighter_id]]&amp;ufc_fights5[[#This Row],[date]]</f>
        <v>1140/155838675</v>
      </c>
      <c r="E439">
        <f>COUNTIF(ufc_fights5[duplicitní texty],ufc_fights5[[#This Row],[duplicitní texty]])</f>
        <v>1</v>
      </c>
    </row>
    <row r="440" spans="1:5">
      <c r="A440">
        <v>1419</v>
      </c>
      <c r="B440">
        <v>2679</v>
      </c>
      <c r="C440" s="3">
        <v>38675</v>
      </c>
      <c r="D440" s="5" t="str">
        <f>ufc_fights5[[#This Row],[r_fighter_id]]&amp;"/"&amp;ufc_fights5[[#This Row],[b_fighter_id]]&amp;ufc_fights5[[#This Row],[date]]</f>
        <v>1419/267938675</v>
      </c>
      <c r="E440">
        <f>COUNTIF(ufc_fights5[duplicitní texty],ufc_fights5[[#This Row],[duplicitní texty]])</f>
        <v>1</v>
      </c>
    </row>
    <row r="441" spans="1:5">
      <c r="A441">
        <v>1006</v>
      </c>
      <c r="B441">
        <v>2597</v>
      </c>
      <c r="C441" s="3">
        <v>38675</v>
      </c>
      <c r="D441" s="5" t="str">
        <f>ufc_fights5[[#This Row],[r_fighter_id]]&amp;"/"&amp;ufc_fights5[[#This Row],[b_fighter_id]]&amp;ufc_fights5[[#This Row],[date]]</f>
        <v>1006/259738675</v>
      </c>
      <c r="E441">
        <f>COUNTIF(ufc_fights5[duplicitní texty],ufc_fights5[[#This Row],[duplicitní texty]])</f>
        <v>1</v>
      </c>
    </row>
    <row r="442" spans="1:5">
      <c r="A442">
        <v>3243</v>
      </c>
      <c r="B442">
        <v>3502</v>
      </c>
      <c r="C442" s="3">
        <v>38675</v>
      </c>
      <c r="D442" s="5" t="str">
        <f>ufc_fights5[[#This Row],[r_fighter_id]]&amp;"/"&amp;ufc_fights5[[#This Row],[b_fighter_id]]&amp;ufc_fights5[[#This Row],[date]]</f>
        <v>3243/350238675</v>
      </c>
      <c r="E442">
        <f>COUNTIF(ufc_fights5[duplicitní texty],ufc_fights5[[#This Row],[duplicitní texty]])</f>
        <v>1</v>
      </c>
    </row>
    <row r="443" spans="1:5">
      <c r="A443">
        <v>1399</v>
      </c>
      <c r="B443">
        <v>2569</v>
      </c>
      <c r="C443" s="3">
        <v>38675</v>
      </c>
      <c r="D443" s="5" t="str">
        <f>ufc_fights5[[#This Row],[r_fighter_id]]&amp;"/"&amp;ufc_fights5[[#This Row],[b_fighter_id]]&amp;ufc_fights5[[#This Row],[date]]</f>
        <v>1399/256938675</v>
      </c>
      <c r="E443">
        <f>COUNTIF(ufc_fights5[duplicitní texty],ufc_fights5[[#This Row],[duplicitní texty]])</f>
        <v>1</v>
      </c>
    </row>
    <row r="444" spans="1:5">
      <c r="A444">
        <v>1368</v>
      </c>
      <c r="B444">
        <v>2301</v>
      </c>
      <c r="C444" s="3">
        <v>38675</v>
      </c>
      <c r="D444" s="5" t="str">
        <f>ufc_fights5[[#This Row],[r_fighter_id]]&amp;"/"&amp;ufc_fights5[[#This Row],[b_fighter_id]]&amp;ufc_fights5[[#This Row],[date]]</f>
        <v>1368/230138675</v>
      </c>
      <c r="E444">
        <f>COUNTIF(ufc_fights5[duplicitní texty],ufc_fights5[[#This Row],[duplicitní texty]])</f>
        <v>1</v>
      </c>
    </row>
    <row r="445" spans="1:5">
      <c r="A445">
        <v>2290</v>
      </c>
      <c r="B445">
        <v>1227</v>
      </c>
      <c r="C445" s="3">
        <v>38733</v>
      </c>
      <c r="D445" s="5" t="str">
        <f>ufc_fights5[[#This Row],[r_fighter_id]]&amp;"/"&amp;ufc_fights5[[#This Row],[b_fighter_id]]&amp;ufc_fights5[[#This Row],[date]]</f>
        <v>2290/122738733</v>
      </c>
      <c r="E445">
        <f>COUNTIF(ufc_fights5[duplicitní texty],ufc_fights5[[#This Row],[duplicitní texty]])</f>
        <v>1</v>
      </c>
    </row>
    <row r="446" spans="1:5">
      <c r="A446">
        <v>3178</v>
      </c>
      <c r="B446">
        <v>2975</v>
      </c>
      <c r="C446" s="3">
        <v>38733</v>
      </c>
      <c r="D446" s="5" t="str">
        <f>ufc_fights5[[#This Row],[r_fighter_id]]&amp;"/"&amp;ufc_fights5[[#This Row],[b_fighter_id]]&amp;ufc_fights5[[#This Row],[date]]</f>
        <v>3178/297538733</v>
      </c>
      <c r="E446">
        <f>COUNTIF(ufc_fights5[duplicitní texty],ufc_fights5[[#This Row],[duplicitní texty]])</f>
        <v>1</v>
      </c>
    </row>
    <row r="447" spans="1:5">
      <c r="A447">
        <v>1772</v>
      </c>
      <c r="B447">
        <v>2690</v>
      </c>
      <c r="C447" s="3">
        <v>38733</v>
      </c>
      <c r="D447" s="5" t="str">
        <f>ufc_fights5[[#This Row],[r_fighter_id]]&amp;"/"&amp;ufc_fights5[[#This Row],[b_fighter_id]]&amp;ufc_fights5[[#This Row],[date]]</f>
        <v>1772/269038733</v>
      </c>
      <c r="E447">
        <f>COUNTIF(ufc_fights5[duplicitní texty],ufc_fights5[[#This Row],[duplicitní texty]])</f>
        <v>1</v>
      </c>
    </row>
    <row r="448" spans="1:5">
      <c r="A448">
        <v>972</v>
      </c>
      <c r="B448">
        <v>2680</v>
      </c>
      <c r="C448" s="3">
        <v>38733</v>
      </c>
      <c r="D448" s="5" t="str">
        <f>ufc_fights5[[#This Row],[r_fighter_id]]&amp;"/"&amp;ufc_fights5[[#This Row],[b_fighter_id]]&amp;ufc_fights5[[#This Row],[date]]</f>
        <v>972/268038733</v>
      </c>
      <c r="E448">
        <f>COUNTIF(ufc_fights5[duplicitní texty],ufc_fights5[[#This Row],[duplicitní texty]])</f>
        <v>1</v>
      </c>
    </row>
    <row r="449" spans="1:5">
      <c r="A449">
        <v>407</v>
      </c>
      <c r="B449">
        <v>956</v>
      </c>
      <c r="C449" s="3">
        <v>38733</v>
      </c>
      <c r="D449" s="5" t="str">
        <f>ufc_fights5[[#This Row],[r_fighter_id]]&amp;"/"&amp;ufc_fights5[[#This Row],[b_fighter_id]]&amp;ufc_fights5[[#This Row],[date]]</f>
        <v>407/95638733</v>
      </c>
      <c r="E449">
        <f>COUNTIF(ufc_fights5[duplicitní texty],ufc_fights5[[#This Row],[duplicitní texty]])</f>
        <v>1</v>
      </c>
    </row>
    <row r="450" spans="1:5">
      <c r="A450">
        <v>318</v>
      </c>
      <c r="B450">
        <v>1458</v>
      </c>
      <c r="C450" s="3">
        <v>38733</v>
      </c>
      <c r="D450" s="5" t="str">
        <f>ufc_fights5[[#This Row],[r_fighter_id]]&amp;"/"&amp;ufc_fights5[[#This Row],[b_fighter_id]]&amp;ufc_fights5[[#This Row],[date]]</f>
        <v>318/145838733</v>
      </c>
      <c r="E450">
        <f>COUNTIF(ufc_fights5[duplicitní texty],ufc_fights5[[#This Row],[duplicitní texty]])</f>
        <v>1</v>
      </c>
    </row>
    <row r="451" spans="1:5">
      <c r="A451">
        <v>1876</v>
      </c>
      <c r="B451">
        <v>1163</v>
      </c>
      <c r="C451" s="3">
        <v>38733</v>
      </c>
      <c r="D451" s="5" t="str">
        <f>ufc_fights5[[#This Row],[r_fighter_id]]&amp;"/"&amp;ufc_fights5[[#This Row],[b_fighter_id]]&amp;ufc_fights5[[#This Row],[date]]</f>
        <v>1876/116338733</v>
      </c>
      <c r="E451">
        <f>COUNTIF(ufc_fights5[duplicitní texty],ufc_fights5[[#This Row],[duplicitní texty]])</f>
        <v>1</v>
      </c>
    </row>
    <row r="452" spans="1:5">
      <c r="A452">
        <v>3398</v>
      </c>
      <c r="B452">
        <v>1602</v>
      </c>
      <c r="C452" s="3">
        <v>38733</v>
      </c>
      <c r="D452" s="5" t="str">
        <f>ufc_fights5[[#This Row],[r_fighter_id]]&amp;"/"&amp;ufc_fights5[[#This Row],[b_fighter_id]]&amp;ufc_fights5[[#This Row],[date]]</f>
        <v>3398/160238733</v>
      </c>
      <c r="E452">
        <f>COUNTIF(ufc_fights5[duplicitní texty],ufc_fights5[[#This Row],[duplicitní texty]])</f>
        <v>1</v>
      </c>
    </row>
    <row r="453" spans="1:5">
      <c r="A453">
        <v>657</v>
      </c>
      <c r="B453">
        <v>2129</v>
      </c>
      <c r="C453" s="3">
        <v>38752</v>
      </c>
      <c r="D453" s="5" t="str">
        <f>ufc_fights5[[#This Row],[r_fighter_id]]&amp;"/"&amp;ufc_fights5[[#This Row],[b_fighter_id]]&amp;ufc_fights5[[#This Row],[date]]</f>
        <v>657/212938752</v>
      </c>
      <c r="E453">
        <f>COUNTIF(ufc_fights5[duplicitní texty],ufc_fights5[[#This Row],[duplicitní texty]])</f>
        <v>1</v>
      </c>
    </row>
    <row r="454" spans="1:5">
      <c r="A454">
        <v>3364</v>
      </c>
      <c r="B454">
        <v>870</v>
      </c>
      <c r="C454" s="3">
        <v>38752</v>
      </c>
      <c r="D454" s="5" t="str">
        <f>ufc_fights5[[#This Row],[r_fighter_id]]&amp;"/"&amp;ufc_fights5[[#This Row],[b_fighter_id]]&amp;ufc_fights5[[#This Row],[date]]</f>
        <v>3364/87038752</v>
      </c>
      <c r="E454">
        <f>COUNTIF(ufc_fights5[duplicitní texty],ufc_fights5[[#This Row],[duplicitní texty]])</f>
        <v>1</v>
      </c>
    </row>
    <row r="455" spans="1:5">
      <c r="A455">
        <v>400</v>
      </c>
      <c r="B455">
        <v>46</v>
      </c>
      <c r="C455" s="3">
        <v>38752</v>
      </c>
      <c r="D455" s="5" t="str">
        <f>ufc_fights5[[#This Row],[r_fighter_id]]&amp;"/"&amp;ufc_fights5[[#This Row],[b_fighter_id]]&amp;ufc_fights5[[#This Row],[date]]</f>
        <v>400/4638752</v>
      </c>
      <c r="E455">
        <f>COUNTIF(ufc_fights5[duplicitní texty],ufc_fights5[[#This Row],[duplicitní texty]])</f>
        <v>1</v>
      </c>
    </row>
    <row r="456" spans="1:5">
      <c r="A456">
        <v>1494</v>
      </c>
      <c r="B456">
        <v>3465</v>
      </c>
      <c r="C456" s="3">
        <v>38752</v>
      </c>
      <c r="D456" s="5" t="str">
        <f>ufc_fights5[[#This Row],[r_fighter_id]]&amp;"/"&amp;ufc_fights5[[#This Row],[b_fighter_id]]&amp;ufc_fights5[[#This Row],[date]]</f>
        <v>1494/346538752</v>
      </c>
      <c r="E456">
        <f>COUNTIF(ufc_fights5[duplicitní texty],ufc_fights5[[#This Row],[duplicitní texty]])</f>
        <v>1</v>
      </c>
    </row>
    <row r="457" spans="1:5">
      <c r="A457">
        <v>2679</v>
      </c>
      <c r="B457">
        <v>769</v>
      </c>
      <c r="C457" s="3">
        <v>38752</v>
      </c>
      <c r="D457" s="5" t="str">
        <f>ufc_fights5[[#This Row],[r_fighter_id]]&amp;"/"&amp;ufc_fights5[[#This Row],[b_fighter_id]]&amp;ufc_fights5[[#This Row],[date]]</f>
        <v>2679/76938752</v>
      </c>
      <c r="E457">
        <f>COUNTIF(ufc_fights5[duplicitní texty],ufc_fights5[[#This Row],[duplicitní texty]])</f>
        <v>1</v>
      </c>
    </row>
    <row r="458" spans="1:5">
      <c r="A458">
        <v>3049</v>
      </c>
      <c r="B458">
        <v>3335</v>
      </c>
      <c r="C458" s="3">
        <v>38752</v>
      </c>
      <c r="D458" s="5" t="str">
        <f>ufc_fights5[[#This Row],[r_fighter_id]]&amp;"/"&amp;ufc_fights5[[#This Row],[b_fighter_id]]&amp;ufc_fights5[[#This Row],[date]]</f>
        <v>3049/333538752</v>
      </c>
      <c r="E458">
        <f>COUNTIF(ufc_fights5[duplicitní texty],ufc_fights5[[#This Row],[duplicitní texty]])</f>
        <v>1</v>
      </c>
    </row>
    <row r="459" spans="1:5">
      <c r="A459">
        <v>2806</v>
      </c>
      <c r="B459">
        <v>3012</v>
      </c>
      <c r="C459" s="3">
        <v>38752</v>
      </c>
      <c r="D459" s="5" t="str">
        <f>ufc_fights5[[#This Row],[r_fighter_id]]&amp;"/"&amp;ufc_fights5[[#This Row],[b_fighter_id]]&amp;ufc_fights5[[#This Row],[date]]</f>
        <v>2806/301238752</v>
      </c>
      <c r="E459">
        <f>COUNTIF(ufc_fights5[duplicitní texty],ufc_fights5[[#This Row],[duplicitní texty]])</f>
        <v>1</v>
      </c>
    </row>
    <row r="460" spans="1:5">
      <c r="A460">
        <v>2163</v>
      </c>
      <c r="B460">
        <v>1358</v>
      </c>
      <c r="C460" s="3">
        <v>38752</v>
      </c>
      <c r="D460" s="5" t="str">
        <f>ufc_fights5[[#This Row],[r_fighter_id]]&amp;"/"&amp;ufc_fights5[[#This Row],[b_fighter_id]]&amp;ufc_fights5[[#This Row],[date]]</f>
        <v>2163/135838752</v>
      </c>
      <c r="E460">
        <f>COUNTIF(ufc_fights5[duplicitní texty],ufc_fights5[[#This Row],[duplicitní texty]])</f>
        <v>1</v>
      </c>
    </row>
    <row r="461" spans="1:5">
      <c r="A461">
        <v>3097</v>
      </c>
      <c r="B461">
        <v>2485</v>
      </c>
      <c r="C461" s="3">
        <v>38780</v>
      </c>
      <c r="D461" s="5" t="str">
        <f>ufc_fights5[[#This Row],[r_fighter_id]]&amp;"/"&amp;ufc_fights5[[#This Row],[b_fighter_id]]&amp;ufc_fights5[[#This Row],[date]]</f>
        <v>3097/248538780</v>
      </c>
      <c r="E461">
        <f>COUNTIF(ufc_fights5[duplicitní texty],ufc_fights5[[#This Row],[duplicitní texty]])</f>
        <v>1</v>
      </c>
    </row>
    <row r="462" spans="1:5">
      <c r="A462">
        <v>3142</v>
      </c>
      <c r="B462">
        <v>972</v>
      </c>
      <c r="C462" s="3">
        <v>38780</v>
      </c>
      <c r="D462" s="5" t="str">
        <f>ufc_fights5[[#This Row],[r_fighter_id]]&amp;"/"&amp;ufc_fights5[[#This Row],[b_fighter_id]]&amp;ufc_fights5[[#This Row],[date]]</f>
        <v>3142/97238780</v>
      </c>
      <c r="E462">
        <f>COUNTIF(ufc_fights5[duplicitní texty],ufc_fights5[[#This Row],[duplicitní texty]])</f>
        <v>1</v>
      </c>
    </row>
    <row r="463" spans="1:5">
      <c r="A463">
        <v>1387</v>
      </c>
      <c r="B463">
        <v>864</v>
      </c>
      <c r="C463" s="3">
        <v>38780</v>
      </c>
      <c r="D463" s="5" t="str">
        <f>ufc_fights5[[#This Row],[r_fighter_id]]&amp;"/"&amp;ufc_fights5[[#This Row],[b_fighter_id]]&amp;ufc_fights5[[#This Row],[date]]</f>
        <v>1387/86438780</v>
      </c>
      <c r="E463">
        <f>COUNTIF(ufc_fights5[duplicitní texty],ufc_fights5[[#This Row],[duplicitní texty]])</f>
        <v>1</v>
      </c>
    </row>
    <row r="464" spans="1:5">
      <c r="A464">
        <v>1006</v>
      </c>
      <c r="B464">
        <v>1848</v>
      </c>
      <c r="C464" s="3">
        <v>38780</v>
      </c>
      <c r="D464" s="5" t="str">
        <f>ufc_fights5[[#This Row],[r_fighter_id]]&amp;"/"&amp;ufc_fights5[[#This Row],[b_fighter_id]]&amp;ufc_fights5[[#This Row],[date]]</f>
        <v>1006/184838780</v>
      </c>
      <c r="E464">
        <f>COUNTIF(ufc_fights5[duplicitní texty],ufc_fights5[[#This Row],[duplicitní texty]])</f>
        <v>1</v>
      </c>
    </row>
    <row r="465" spans="1:5">
      <c r="A465">
        <v>1958</v>
      </c>
      <c r="B465">
        <v>791</v>
      </c>
      <c r="C465" s="3">
        <v>38780</v>
      </c>
      <c r="D465" s="5" t="str">
        <f>ufc_fights5[[#This Row],[r_fighter_id]]&amp;"/"&amp;ufc_fights5[[#This Row],[b_fighter_id]]&amp;ufc_fights5[[#This Row],[date]]</f>
        <v>1958/79138780</v>
      </c>
      <c r="E465">
        <f>COUNTIF(ufc_fights5[duplicitní texty],ufc_fights5[[#This Row],[duplicitní texty]])</f>
        <v>1</v>
      </c>
    </row>
    <row r="466" spans="1:5">
      <c r="A466">
        <v>3176</v>
      </c>
      <c r="B466">
        <v>3379</v>
      </c>
      <c r="C466" s="3">
        <v>38780</v>
      </c>
      <c r="D466" s="5" t="str">
        <f>ufc_fights5[[#This Row],[r_fighter_id]]&amp;"/"&amp;ufc_fights5[[#This Row],[b_fighter_id]]&amp;ufc_fights5[[#This Row],[date]]</f>
        <v>3176/337938780</v>
      </c>
      <c r="E466">
        <f>COUNTIF(ufc_fights5[duplicitní texty],ufc_fights5[[#This Row],[duplicitní texty]])</f>
        <v>1</v>
      </c>
    </row>
    <row r="467" spans="1:5">
      <c r="A467">
        <v>1732</v>
      </c>
      <c r="B467">
        <v>1891</v>
      </c>
      <c r="C467" s="3">
        <v>38780</v>
      </c>
      <c r="D467" s="5" t="str">
        <f>ufc_fights5[[#This Row],[r_fighter_id]]&amp;"/"&amp;ufc_fights5[[#This Row],[b_fighter_id]]&amp;ufc_fights5[[#This Row],[date]]</f>
        <v>1732/189138780</v>
      </c>
      <c r="E467">
        <f>COUNTIF(ufc_fights5[duplicitní texty],ufc_fights5[[#This Row],[duplicitní texty]])</f>
        <v>1</v>
      </c>
    </row>
    <row r="468" spans="1:5">
      <c r="A468">
        <v>2234</v>
      </c>
      <c r="B468">
        <v>1743</v>
      </c>
      <c r="C468" s="3">
        <v>38780</v>
      </c>
      <c r="D468" s="5" t="str">
        <f>ufc_fights5[[#This Row],[r_fighter_id]]&amp;"/"&amp;ufc_fights5[[#This Row],[b_fighter_id]]&amp;ufc_fights5[[#This Row],[date]]</f>
        <v>2234/174338780</v>
      </c>
      <c r="E468">
        <f>COUNTIF(ufc_fights5[duplicitní texty],ufc_fights5[[#This Row],[duplicitní texty]])</f>
        <v>1</v>
      </c>
    </row>
    <row r="469" spans="1:5">
      <c r="A469">
        <v>3056</v>
      </c>
      <c r="B469">
        <v>2569</v>
      </c>
      <c r="C469" s="3">
        <v>38813</v>
      </c>
      <c r="D469" s="5" t="str">
        <f>ufc_fights5[[#This Row],[r_fighter_id]]&amp;"/"&amp;ufc_fights5[[#This Row],[b_fighter_id]]&amp;ufc_fights5[[#This Row],[date]]</f>
        <v>3056/256938813</v>
      </c>
      <c r="E469">
        <f>COUNTIF(ufc_fights5[duplicitní texty],ufc_fights5[[#This Row],[duplicitní texty]])</f>
        <v>1</v>
      </c>
    </row>
    <row r="470" spans="1:5">
      <c r="A470">
        <v>2290</v>
      </c>
      <c r="B470">
        <v>3121</v>
      </c>
      <c r="C470" s="3">
        <v>38813</v>
      </c>
      <c r="D470" s="5" t="str">
        <f>ufc_fights5[[#This Row],[r_fighter_id]]&amp;"/"&amp;ufc_fights5[[#This Row],[b_fighter_id]]&amp;ufc_fights5[[#This Row],[date]]</f>
        <v>2290/312138813</v>
      </c>
      <c r="E470">
        <f>COUNTIF(ufc_fights5[duplicitní texty],ufc_fights5[[#This Row],[duplicitní texty]])</f>
        <v>1</v>
      </c>
    </row>
    <row r="471" spans="1:5">
      <c r="A471">
        <v>1772</v>
      </c>
      <c r="B471">
        <v>969</v>
      </c>
      <c r="C471" s="3">
        <v>38813</v>
      </c>
      <c r="D471" s="5" t="str">
        <f>ufc_fights5[[#This Row],[r_fighter_id]]&amp;"/"&amp;ufc_fights5[[#This Row],[b_fighter_id]]&amp;ufc_fights5[[#This Row],[date]]</f>
        <v>1772/96938813</v>
      </c>
      <c r="E471">
        <f>COUNTIF(ufc_fights5[duplicitní texty],ufc_fights5[[#This Row],[duplicitní texty]])</f>
        <v>1</v>
      </c>
    </row>
    <row r="472" spans="1:5">
      <c r="A472">
        <v>982</v>
      </c>
      <c r="B472">
        <v>407</v>
      </c>
      <c r="C472" s="3">
        <v>38813</v>
      </c>
      <c r="D472" s="5" t="str">
        <f>ufc_fights5[[#This Row],[r_fighter_id]]&amp;"/"&amp;ufc_fights5[[#This Row],[b_fighter_id]]&amp;ufc_fights5[[#This Row],[date]]</f>
        <v>982/40738813</v>
      </c>
      <c r="E472">
        <f>COUNTIF(ufc_fights5[duplicitní texty],ufc_fights5[[#This Row],[duplicitní texty]])</f>
        <v>1</v>
      </c>
    </row>
    <row r="473" spans="1:5">
      <c r="A473">
        <v>916</v>
      </c>
      <c r="B473">
        <v>1368</v>
      </c>
      <c r="C473" s="3">
        <v>38813</v>
      </c>
      <c r="D473" s="5" t="str">
        <f>ufc_fights5[[#This Row],[r_fighter_id]]&amp;"/"&amp;ufc_fights5[[#This Row],[b_fighter_id]]&amp;ufc_fights5[[#This Row],[date]]</f>
        <v>916/136838813</v>
      </c>
      <c r="E473">
        <f>COUNTIF(ufc_fights5[duplicitní texty],ufc_fights5[[#This Row],[duplicitní texty]])</f>
        <v>1</v>
      </c>
    </row>
    <row r="474" spans="1:5">
      <c r="A474">
        <v>1690</v>
      </c>
      <c r="B474">
        <v>524</v>
      </c>
      <c r="C474" s="3">
        <v>38813</v>
      </c>
      <c r="D474" s="5" t="str">
        <f>ufc_fights5[[#This Row],[r_fighter_id]]&amp;"/"&amp;ufc_fights5[[#This Row],[b_fighter_id]]&amp;ufc_fights5[[#This Row],[date]]</f>
        <v>1690/52438813</v>
      </c>
      <c r="E474">
        <f>COUNTIF(ufc_fights5[duplicitní texty],ufc_fights5[[#This Row],[duplicitní texty]])</f>
        <v>1</v>
      </c>
    </row>
    <row r="475" spans="1:5">
      <c r="A475">
        <v>318</v>
      </c>
      <c r="B475">
        <v>1494</v>
      </c>
      <c r="C475" s="3">
        <v>38813</v>
      </c>
      <c r="D475" s="5" t="str">
        <f>ufc_fights5[[#This Row],[r_fighter_id]]&amp;"/"&amp;ufc_fights5[[#This Row],[b_fighter_id]]&amp;ufc_fights5[[#This Row],[date]]</f>
        <v>318/149438813</v>
      </c>
      <c r="E475">
        <f>COUNTIF(ufc_fights5[duplicitní texty],ufc_fights5[[#This Row],[duplicitní texty]])</f>
        <v>1</v>
      </c>
    </row>
    <row r="476" spans="1:5">
      <c r="A476">
        <v>552</v>
      </c>
      <c r="B476">
        <v>1445</v>
      </c>
      <c r="C476" s="3">
        <v>38813</v>
      </c>
      <c r="D476" s="5" t="str">
        <f>ufc_fights5[[#This Row],[r_fighter_id]]&amp;"/"&amp;ufc_fights5[[#This Row],[b_fighter_id]]&amp;ufc_fights5[[#This Row],[date]]</f>
        <v>552/144538813</v>
      </c>
      <c r="E476">
        <f>COUNTIF(ufc_fights5[duplicitní texty],ufc_fights5[[#This Row],[duplicitní texty]])</f>
        <v>1</v>
      </c>
    </row>
    <row r="477" spans="1:5">
      <c r="A477">
        <v>665</v>
      </c>
      <c r="B477">
        <v>3398</v>
      </c>
      <c r="C477" s="3">
        <v>38813</v>
      </c>
      <c r="D477" s="5" t="str">
        <f>ufc_fights5[[#This Row],[r_fighter_id]]&amp;"/"&amp;ufc_fights5[[#This Row],[b_fighter_id]]&amp;ufc_fights5[[#This Row],[date]]</f>
        <v>665/339838813</v>
      </c>
      <c r="E477">
        <f>COUNTIF(ufc_fights5[duplicitní texty],ufc_fights5[[#This Row],[duplicitní texty]])</f>
        <v>1</v>
      </c>
    </row>
    <row r="478" spans="1:5">
      <c r="A478">
        <v>2395</v>
      </c>
      <c r="B478">
        <v>1206</v>
      </c>
      <c r="C478" s="3">
        <v>38822</v>
      </c>
      <c r="D478" s="5" t="str">
        <f>ufc_fights5[[#This Row],[r_fighter_id]]&amp;"/"&amp;ufc_fights5[[#This Row],[b_fighter_id]]&amp;ufc_fights5[[#This Row],[date]]</f>
        <v>2395/120638822</v>
      </c>
      <c r="E478">
        <f>COUNTIF(ufc_fights5[duplicitní texty],ufc_fights5[[#This Row],[duplicitní texty]])</f>
        <v>1</v>
      </c>
    </row>
    <row r="479" spans="1:5">
      <c r="A479">
        <v>3178</v>
      </c>
      <c r="B479">
        <v>134</v>
      </c>
      <c r="C479" s="3">
        <v>38822</v>
      </c>
      <c r="D479" s="5" t="str">
        <f>ufc_fights5[[#This Row],[r_fighter_id]]&amp;"/"&amp;ufc_fights5[[#This Row],[b_fighter_id]]&amp;ufc_fights5[[#This Row],[date]]</f>
        <v>3178/13438822</v>
      </c>
      <c r="E479">
        <f>COUNTIF(ufc_fights5[duplicitní texty],ufc_fights5[[#This Row],[duplicitní texty]])</f>
        <v>1</v>
      </c>
    </row>
    <row r="480" spans="1:5">
      <c r="A480">
        <v>84</v>
      </c>
      <c r="B480">
        <v>2324</v>
      </c>
      <c r="C480" s="3">
        <v>38822</v>
      </c>
      <c r="D480" s="5" t="str">
        <f>ufc_fights5[[#This Row],[r_fighter_id]]&amp;"/"&amp;ufc_fights5[[#This Row],[b_fighter_id]]&amp;ufc_fights5[[#This Row],[date]]</f>
        <v>84/232438822</v>
      </c>
      <c r="E480">
        <f>COUNTIF(ufc_fights5[duplicitní texty],ufc_fights5[[#This Row],[duplicitní texty]])</f>
        <v>1</v>
      </c>
    </row>
    <row r="481" spans="1:5">
      <c r="A481">
        <v>2952</v>
      </c>
      <c r="B481">
        <v>769</v>
      </c>
      <c r="C481" s="3">
        <v>38822</v>
      </c>
      <c r="D481" s="5" t="str">
        <f>ufc_fights5[[#This Row],[r_fighter_id]]&amp;"/"&amp;ufc_fights5[[#This Row],[b_fighter_id]]&amp;ufc_fights5[[#This Row],[date]]</f>
        <v>2952/76938822</v>
      </c>
      <c r="E481">
        <f>COUNTIF(ufc_fights5[duplicitní texty],ufc_fights5[[#This Row],[duplicitní texty]])</f>
        <v>1</v>
      </c>
    </row>
    <row r="482" spans="1:5">
      <c r="A482">
        <v>2448</v>
      </c>
      <c r="B482">
        <v>3243</v>
      </c>
      <c r="C482" s="3">
        <v>38822</v>
      </c>
      <c r="D482" s="5" t="str">
        <f>ufc_fights5[[#This Row],[r_fighter_id]]&amp;"/"&amp;ufc_fights5[[#This Row],[b_fighter_id]]&amp;ufc_fights5[[#This Row],[date]]</f>
        <v>2448/324338822</v>
      </c>
      <c r="E482">
        <f>COUNTIF(ufc_fights5[duplicitní texty],ufc_fights5[[#This Row],[duplicitní texty]])</f>
        <v>1</v>
      </c>
    </row>
    <row r="483" spans="1:5">
      <c r="A483">
        <v>3203</v>
      </c>
      <c r="B483">
        <v>1807</v>
      </c>
      <c r="C483" s="3">
        <v>38822</v>
      </c>
      <c r="D483" s="5" t="str">
        <f>ufc_fights5[[#This Row],[r_fighter_id]]&amp;"/"&amp;ufc_fights5[[#This Row],[b_fighter_id]]&amp;ufc_fights5[[#This Row],[date]]</f>
        <v>3203/180738822</v>
      </c>
      <c r="E483">
        <f>COUNTIF(ufc_fights5[duplicitní texty],ufc_fights5[[#This Row],[duplicitní texty]])</f>
        <v>1</v>
      </c>
    </row>
    <row r="484" spans="1:5">
      <c r="A484">
        <v>2163</v>
      </c>
      <c r="B484">
        <v>657</v>
      </c>
      <c r="C484" s="3">
        <v>38822</v>
      </c>
      <c r="D484" s="5" t="str">
        <f>ufc_fights5[[#This Row],[r_fighter_id]]&amp;"/"&amp;ufc_fights5[[#This Row],[b_fighter_id]]&amp;ufc_fights5[[#This Row],[date]]</f>
        <v>2163/65738822</v>
      </c>
      <c r="E484">
        <f>COUNTIF(ufc_fights5[duplicitní texty],ufc_fights5[[#This Row],[duplicitní texty]])</f>
        <v>1</v>
      </c>
    </row>
    <row r="485" spans="1:5">
      <c r="A485">
        <v>1732</v>
      </c>
      <c r="B485">
        <v>1969</v>
      </c>
      <c r="C485" s="3">
        <v>38822</v>
      </c>
      <c r="D485" s="5" t="str">
        <f>ufc_fights5[[#This Row],[r_fighter_id]]&amp;"/"&amp;ufc_fights5[[#This Row],[b_fighter_id]]&amp;ufc_fights5[[#This Row],[date]]</f>
        <v>1732/196938822</v>
      </c>
      <c r="E485">
        <f>COUNTIF(ufc_fights5[duplicitní texty],ufc_fights5[[#This Row],[duplicitní texty]])</f>
        <v>1</v>
      </c>
    </row>
    <row r="486" spans="1:5">
      <c r="A486">
        <v>3227</v>
      </c>
      <c r="B486">
        <v>3026</v>
      </c>
      <c r="C486" s="3">
        <v>38822</v>
      </c>
      <c r="D486" s="5" t="str">
        <f>ufc_fights5[[#This Row],[r_fighter_id]]&amp;"/"&amp;ufc_fights5[[#This Row],[b_fighter_id]]&amp;ufc_fights5[[#This Row],[date]]</f>
        <v>3227/302638822</v>
      </c>
      <c r="E486">
        <f>COUNTIF(ufc_fights5[duplicitní texty],ufc_fights5[[#This Row],[duplicitní texty]])</f>
        <v>1</v>
      </c>
    </row>
    <row r="487" spans="1:5">
      <c r="A487">
        <v>1227</v>
      </c>
      <c r="B487">
        <v>705</v>
      </c>
      <c r="C487" s="3">
        <v>38864</v>
      </c>
      <c r="D487" s="5" t="str">
        <f>ufc_fights5[[#This Row],[r_fighter_id]]&amp;"/"&amp;ufc_fights5[[#This Row],[b_fighter_id]]&amp;ufc_fights5[[#This Row],[date]]</f>
        <v>1227/70538864</v>
      </c>
      <c r="E487">
        <f>COUNTIF(ufc_fights5[duplicitní texty],ufc_fights5[[#This Row],[duplicitní texty]])</f>
        <v>1</v>
      </c>
    </row>
    <row r="488" spans="1:5">
      <c r="A488">
        <v>3364</v>
      </c>
      <c r="B488">
        <v>2975</v>
      </c>
      <c r="C488" s="3">
        <v>38864</v>
      </c>
      <c r="D488" s="5" t="str">
        <f>ufc_fights5[[#This Row],[r_fighter_id]]&amp;"/"&amp;ufc_fights5[[#This Row],[b_fighter_id]]&amp;ufc_fights5[[#This Row],[date]]</f>
        <v>3364/297538864</v>
      </c>
      <c r="E488">
        <f>COUNTIF(ufc_fights5[duplicitní texty],ufc_fights5[[#This Row],[duplicitní texty]])</f>
        <v>1</v>
      </c>
    </row>
    <row r="489" spans="1:5">
      <c r="A489">
        <v>2829</v>
      </c>
      <c r="B489">
        <v>54</v>
      </c>
      <c r="C489" s="3">
        <v>38864</v>
      </c>
      <c r="D489" s="5" t="str">
        <f>ufc_fights5[[#This Row],[r_fighter_id]]&amp;"/"&amp;ufc_fights5[[#This Row],[b_fighter_id]]&amp;ufc_fights5[[#This Row],[date]]</f>
        <v>2829/5438864</v>
      </c>
      <c r="E489">
        <f>COUNTIF(ufc_fights5[duplicitní texty],ufc_fights5[[#This Row],[duplicitní texty]])</f>
        <v>1</v>
      </c>
    </row>
    <row r="490" spans="1:5">
      <c r="A490">
        <v>972</v>
      </c>
      <c r="B490">
        <v>3495</v>
      </c>
      <c r="C490" s="3">
        <v>38864</v>
      </c>
      <c r="D490" s="5" t="str">
        <f>ufc_fights5[[#This Row],[r_fighter_id]]&amp;"/"&amp;ufc_fights5[[#This Row],[b_fighter_id]]&amp;ufc_fights5[[#This Row],[date]]</f>
        <v>972/349538864</v>
      </c>
      <c r="E490">
        <f>COUNTIF(ufc_fights5[duplicitní texty],ufc_fights5[[#This Row],[duplicitní texty]])</f>
        <v>1</v>
      </c>
    </row>
    <row r="491" spans="1:5">
      <c r="A491">
        <v>1140</v>
      </c>
      <c r="B491">
        <v>2897</v>
      </c>
      <c r="C491" s="3">
        <v>38864</v>
      </c>
      <c r="D491" s="5" t="str">
        <f>ufc_fights5[[#This Row],[r_fighter_id]]&amp;"/"&amp;ufc_fights5[[#This Row],[b_fighter_id]]&amp;ufc_fights5[[#This Row],[date]]</f>
        <v>1140/289738864</v>
      </c>
      <c r="E491">
        <f>COUNTIF(ufc_fights5[duplicitní texty],ufc_fights5[[#This Row],[duplicitní texty]])</f>
        <v>1</v>
      </c>
    </row>
    <row r="492" spans="1:5">
      <c r="A492">
        <v>1419</v>
      </c>
      <c r="B492">
        <v>1174</v>
      </c>
      <c r="C492" s="3">
        <v>38864</v>
      </c>
      <c r="D492" s="5" t="str">
        <f>ufc_fights5[[#This Row],[r_fighter_id]]&amp;"/"&amp;ufc_fights5[[#This Row],[b_fighter_id]]&amp;ufc_fights5[[#This Row],[date]]</f>
        <v>1419/117438864</v>
      </c>
      <c r="E492">
        <f>COUNTIF(ufc_fights5[duplicitní texty],ufc_fights5[[#This Row],[duplicitní texty]])</f>
        <v>1</v>
      </c>
    </row>
    <row r="493" spans="1:5">
      <c r="A493">
        <v>3176</v>
      </c>
      <c r="B493">
        <v>2679</v>
      </c>
      <c r="C493" s="3">
        <v>38864</v>
      </c>
      <c r="D493" s="5" t="str">
        <f>ufc_fights5[[#This Row],[r_fighter_id]]&amp;"/"&amp;ufc_fights5[[#This Row],[b_fighter_id]]&amp;ufc_fights5[[#This Row],[date]]</f>
        <v>3176/267938864</v>
      </c>
      <c r="E493">
        <f>COUNTIF(ufc_fights5[duplicitní texty],ufc_fights5[[#This Row],[duplicitní texty]])</f>
        <v>1</v>
      </c>
    </row>
    <row r="494" spans="1:5">
      <c r="A494">
        <v>1842</v>
      </c>
      <c r="B494">
        <v>2806</v>
      </c>
      <c r="C494" s="3">
        <v>38864</v>
      </c>
      <c r="D494" s="5" t="str">
        <f>ufc_fights5[[#This Row],[r_fighter_id]]&amp;"/"&amp;ufc_fights5[[#This Row],[b_fighter_id]]&amp;ufc_fights5[[#This Row],[date]]</f>
        <v>1842/280638864</v>
      </c>
      <c r="E494">
        <f>COUNTIF(ufc_fights5[duplicitní texty],ufc_fights5[[#This Row],[duplicitní texty]])</f>
        <v>1</v>
      </c>
    </row>
    <row r="495" spans="1:5">
      <c r="A495">
        <v>1399</v>
      </c>
      <c r="B495">
        <v>3056</v>
      </c>
      <c r="C495" s="3">
        <v>38864</v>
      </c>
      <c r="D495" s="5" t="str">
        <f>ufc_fights5[[#This Row],[r_fighter_id]]&amp;"/"&amp;ufc_fights5[[#This Row],[b_fighter_id]]&amp;ufc_fights5[[#This Row],[date]]</f>
        <v>1399/305638864</v>
      </c>
      <c r="E495">
        <f>COUNTIF(ufc_fights5[duplicitní texty],ufc_fights5[[#This Row],[duplicitní texty]])</f>
        <v>1</v>
      </c>
    </row>
    <row r="496" spans="1:5">
      <c r="A496">
        <v>1494</v>
      </c>
      <c r="B496">
        <v>1166</v>
      </c>
      <c r="C496" s="3">
        <v>38892</v>
      </c>
      <c r="D496" s="5" t="str">
        <f>ufc_fights5[[#This Row],[r_fighter_id]]&amp;"/"&amp;ufc_fights5[[#This Row],[b_fighter_id]]&amp;ufc_fights5[[#This Row],[date]]</f>
        <v>1494/116638892</v>
      </c>
      <c r="E496">
        <f>COUNTIF(ufc_fights5[duplicitní texty],ufc_fights5[[#This Row],[duplicitní texty]])</f>
        <v>1</v>
      </c>
    </row>
    <row r="497" spans="1:5">
      <c r="A497">
        <v>1261</v>
      </c>
      <c r="B497">
        <v>991</v>
      </c>
      <c r="C497" s="3">
        <v>38892</v>
      </c>
      <c r="D497" s="5" t="str">
        <f>ufc_fights5[[#This Row],[r_fighter_id]]&amp;"/"&amp;ufc_fights5[[#This Row],[b_fighter_id]]&amp;ufc_fights5[[#This Row],[date]]</f>
        <v>1261/99138892</v>
      </c>
      <c r="E497">
        <f>COUNTIF(ufc_fights5[duplicitní texty],ufc_fights5[[#This Row],[duplicitní texty]])</f>
        <v>1</v>
      </c>
    </row>
    <row r="498" spans="1:5">
      <c r="A498">
        <v>986</v>
      </c>
      <c r="B498">
        <v>3142</v>
      </c>
      <c r="C498" s="3">
        <v>38892</v>
      </c>
      <c r="D498" s="5" t="str">
        <f>ufc_fights5[[#This Row],[r_fighter_id]]&amp;"/"&amp;ufc_fights5[[#This Row],[b_fighter_id]]&amp;ufc_fights5[[#This Row],[date]]</f>
        <v>986/314238892</v>
      </c>
      <c r="E498">
        <f>COUNTIF(ufc_fights5[duplicitní texty],ufc_fights5[[#This Row],[duplicitní texty]])</f>
        <v>1</v>
      </c>
    </row>
    <row r="499" spans="1:5">
      <c r="A499">
        <v>3107</v>
      </c>
      <c r="B499">
        <v>4</v>
      </c>
      <c r="C499" s="3">
        <v>38892</v>
      </c>
      <c r="D499" s="5" t="str">
        <f>ufc_fights5[[#This Row],[r_fighter_id]]&amp;"/"&amp;ufc_fights5[[#This Row],[b_fighter_id]]&amp;ufc_fights5[[#This Row],[date]]</f>
        <v>3107/438892</v>
      </c>
      <c r="E499">
        <f>COUNTIF(ufc_fights5[duplicitní texty],ufc_fights5[[#This Row],[duplicitní texty]])</f>
        <v>1</v>
      </c>
    </row>
    <row r="500" spans="1:5">
      <c r="A500">
        <v>2307</v>
      </c>
      <c r="B500">
        <v>595</v>
      </c>
      <c r="C500" s="3">
        <v>38892</v>
      </c>
      <c r="D500" s="5" t="str">
        <f>ufc_fights5[[#This Row],[r_fighter_id]]&amp;"/"&amp;ufc_fights5[[#This Row],[b_fighter_id]]&amp;ufc_fights5[[#This Row],[date]]</f>
        <v>2307/59538892</v>
      </c>
      <c r="E500">
        <f>COUNTIF(ufc_fights5[duplicitní texty],ufc_fights5[[#This Row],[duplicitní texty]])</f>
        <v>1</v>
      </c>
    </row>
    <row r="501" spans="1:5">
      <c r="A501">
        <v>969</v>
      </c>
      <c r="B501">
        <v>1444</v>
      </c>
      <c r="C501" s="3">
        <v>38892</v>
      </c>
      <c r="D501" s="5" t="str">
        <f>ufc_fights5[[#This Row],[r_fighter_id]]&amp;"/"&amp;ufc_fights5[[#This Row],[b_fighter_id]]&amp;ufc_fights5[[#This Row],[date]]</f>
        <v>969/144438892</v>
      </c>
      <c r="E501">
        <f>COUNTIF(ufc_fights5[duplicitní texty],ufc_fights5[[#This Row],[duplicitní texty]])</f>
        <v>1</v>
      </c>
    </row>
    <row r="502" spans="1:5">
      <c r="A502">
        <v>3014</v>
      </c>
      <c r="B502">
        <v>2552</v>
      </c>
      <c r="C502" s="3">
        <v>38892</v>
      </c>
      <c r="D502" s="5" t="str">
        <f>ufc_fights5[[#This Row],[r_fighter_id]]&amp;"/"&amp;ufc_fights5[[#This Row],[b_fighter_id]]&amp;ufc_fights5[[#This Row],[date]]</f>
        <v>3014/255238892</v>
      </c>
      <c r="E502">
        <f>COUNTIF(ufc_fights5[duplicitní texty],ufc_fights5[[#This Row],[duplicitní texty]])</f>
        <v>1</v>
      </c>
    </row>
    <row r="503" spans="1:5">
      <c r="A503">
        <v>982</v>
      </c>
      <c r="B503">
        <v>84</v>
      </c>
      <c r="C503" s="3">
        <v>38896</v>
      </c>
      <c r="D503" s="5" t="str">
        <f>ufc_fights5[[#This Row],[r_fighter_id]]&amp;"/"&amp;ufc_fights5[[#This Row],[b_fighter_id]]&amp;ufc_fights5[[#This Row],[date]]</f>
        <v>982/8438896</v>
      </c>
      <c r="E503">
        <f>COUNTIF(ufc_fights5[duplicitní texty],ufc_fights5[[#This Row],[duplicitní texty]])</f>
        <v>1</v>
      </c>
    </row>
    <row r="504" spans="1:5">
      <c r="A504">
        <v>1387</v>
      </c>
      <c r="B504">
        <v>1232</v>
      </c>
      <c r="C504" s="3">
        <v>38896</v>
      </c>
      <c r="D504" s="5" t="str">
        <f>ufc_fights5[[#This Row],[r_fighter_id]]&amp;"/"&amp;ufc_fights5[[#This Row],[b_fighter_id]]&amp;ufc_fights5[[#This Row],[date]]</f>
        <v>1387/123238896</v>
      </c>
      <c r="E504">
        <f>COUNTIF(ufc_fights5[duplicitní texty],ufc_fights5[[#This Row],[duplicitní texty]])</f>
        <v>1</v>
      </c>
    </row>
    <row r="505" spans="1:5">
      <c r="A505">
        <v>916</v>
      </c>
      <c r="B505">
        <v>318</v>
      </c>
      <c r="C505" s="3">
        <v>38896</v>
      </c>
      <c r="D505" s="5" t="str">
        <f>ufc_fights5[[#This Row],[r_fighter_id]]&amp;"/"&amp;ufc_fights5[[#This Row],[b_fighter_id]]&amp;ufc_fights5[[#This Row],[date]]</f>
        <v>916/31838896</v>
      </c>
      <c r="E505">
        <f>COUNTIF(ufc_fights5[duplicitní texty],ufc_fights5[[#This Row],[duplicitní texty]])</f>
        <v>1</v>
      </c>
    </row>
    <row r="506" spans="1:5">
      <c r="A506">
        <v>2981</v>
      </c>
      <c r="B506">
        <v>1772</v>
      </c>
      <c r="C506" s="3">
        <v>38896</v>
      </c>
      <c r="D506" s="5" t="str">
        <f>ufc_fights5[[#This Row],[r_fighter_id]]&amp;"/"&amp;ufc_fights5[[#This Row],[b_fighter_id]]&amp;ufc_fights5[[#This Row],[date]]</f>
        <v>2981/177238896</v>
      </c>
      <c r="E506">
        <f>COUNTIF(ufc_fights5[duplicitní texty],ufc_fights5[[#This Row],[duplicitní texty]])</f>
        <v>1</v>
      </c>
    </row>
    <row r="507" spans="1:5">
      <c r="A507">
        <v>1690</v>
      </c>
      <c r="B507">
        <v>2088</v>
      </c>
      <c r="C507" s="3">
        <v>38896</v>
      </c>
      <c r="D507" s="5" t="str">
        <f>ufc_fights5[[#This Row],[r_fighter_id]]&amp;"/"&amp;ufc_fights5[[#This Row],[b_fighter_id]]&amp;ufc_fights5[[#This Row],[date]]</f>
        <v>1690/208838896</v>
      </c>
      <c r="E507">
        <f>COUNTIF(ufc_fights5[duplicitní texty],ufc_fights5[[#This Row],[duplicitní texty]])</f>
        <v>1</v>
      </c>
    </row>
    <row r="508" spans="1:5">
      <c r="A508">
        <v>1163</v>
      </c>
      <c r="B508">
        <v>665</v>
      </c>
      <c r="C508" s="3">
        <v>38896</v>
      </c>
      <c r="D508" s="5" t="str">
        <f>ufc_fights5[[#This Row],[r_fighter_id]]&amp;"/"&amp;ufc_fights5[[#This Row],[b_fighter_id]]&amp;ufc_fights5[[#This Row],[date]]</f>
        <v>1163/66538896</v>
      </c>
      <c r="E508">
        <f>COUNTIF(ufc_fights5[duplicitní texty],ufc_fights5[[#This Row],[duplicitní texty]])</f>
        <v>1</v>
      </c>
    </row>
    <row r="509" spans="1:5">
      <c r="A509">
        <v>1732</v>
      </c>
      <c r="B509">
        <v>1358</v>
      </c>
      <c r="C509" s="3">
        <v>38896</v>
      </c>
      <c r="D509" s="5" t="str">
        <f>ufc_fights5[[#This Row],[r_fighter_id]]&amp;"/"&amp;ufc_fights5[[#This Row],[b_fighter_id]]&amp;ufc_fights5[[#This Row],[date]]</f>
        <v>1732/135838896</v>
      </c>
      <c r="E509">
        <f>COUNTIF(ufc_fights5[duplicitní texty],ufc_fights5[[#This Row],[duplicitní texty]])</f>
        <v>1</v>
      </c>
    </row>
    <row r="510" spans="1:5">
      <c r="A510">
        <v>1891</v>
      </c>
      <c r="B510">
        <v>2767</v>
      </c>
      <c r="C510" s="3">
        <v>38896</v>
      </c>
      <c r="D510" s="5" t="str">
        <f>ufc_fights5[[#This Row],[r_fighter_id]]&amp;"/"&amp;ufc_fights5[[#This Row],[b_fighter_id]]&amp;ufc_fights5[[#This Row],[date]]</f>
        <v>1891/276738896</v>
      </c>
      <c r="E510">
        <f>COUNTIF(ufc_fights5[duplicitní texty],ufc_fights5[[#This Row],[duplicitní texty]])</f>
        <v>1</v>
      </c>
    </row>
    <row r="511" spans="1:5">
      <c r="A511">
        <v>2852</v>
      </c>
      <c r="B511">
        <v>1807</v>
      </c>
      <c r="C511" s="3">
        <v>38896</v>
      </c>
      <c r="D511" s="5" t="str">
        <f>ufc_fights5[[#This Row],[r_fighter_id]]&amp;"/"&amp;ufc_fights5[[#This Row],[b_fighter_id]]&amp;ufc_fights5[[#This Row],[date]]</f>
        <v>2852/180738896</v>
      </c>
      <c r="E511">
        <f>COUNTIF(ufc_fights5[duplicitní texty],ufc_fights5[[#This Row],[duplicitní texty]])</f>
        <v>1</v>
      </c>
    </row>
    <row r="512" spans="1:5">
      <c r="A512">
        <v>3121</v>
      </c>
      <c r="B512">
        <v>864</v>
      </c>
      <c r="C512" s="3">
        <v>38906</v>
      </c>
      <c r="D512" s="5" t="str">
        <f>ufc_fights5[[#This Row],[r_fighter_id]]&amp;"/"&amp;ufc_fights5[[#This Row],[b_fighter_id]]&amp;ufc_fights5[[#This Row],[date]]</f>
        <v>3121/86438906</v>
      </c>
      <c r="E512">
        <f>COUNTIF(ufc_fights5[duplicitní texty],ufc_fights5[[#This Row],[duplicitní texty]])</f>
        <v>1</v>
      </c>
    </row>
    <row r="513" spans="1:5">
      <c r="A513">
        <v>2129</v>
      </c>
      <c r="B513">
        <v>552</v>
      </c>
      <c r="C513" s="3">
        <v>38906</v>
      </c>
      <c r="D513" s="5" t="str">
        <f>ufc_fights5[[#This Row],[r_fighter_id]]&amp;"/"&amp;ufc_fights5[[#This Row],[b_fighter_id]]&amp;ufc_fights5[[#This Row],[date]]</f>
        <v>2129/55238906</v>
      </c>
      <c r="E513">
        <f>COUNTIF(ufc_fights5[duplicitní texty],ufc_fights5[[#This Row],[duplicitní texty]])</f>
        <v>1</v>
      </c>
    </row>
    <row r="514" spans="1:5">
      <c r="A514">
        <v>2395</v>
      </c>
      <c r="B514">
        <v>2947</v>
      </c>
      <c r="C514" s="3">
        <v>38906</v>
      </c>
      <c r="D514" s="5" t="str">
        <f>ufc_fights5[[#This Row],[r_fighter_id]]&amp;"/"&amp;ufc_fights5[[#This Row],[b_fighter_id]]&amp;ufc_fights5[[#This Row],[date]]</f>
        <v>2395/294738906</v>
      </c>
      <c r="E514">
        <f>COUNTIF(ufc_fights5[duplicitní texty],ufc_fights5[[#This Row],[duplicitní texty]])</f>
        <v>1</v>
      </c>
    </row>
    <row r="515" spans="1:5">
      <c r="A515">
        <v>3178</v>
      </c>
      <c r="B515">
        <v>134</v>
      </c>
      <c r="C515" s="3">
        <v>38906</v>
      </c>
      <c r="D515" s="5" t="str">
        <f>ufc_fights5[[#This Row],[r_fighter_id]]&amp;"/"&amp;ufc_fights5[[#This Row],[b_fighter_id]]&amp;ufc_fights5[[#This Row],[date]]</f>
        <v>3178/13438906</v>
      </c>
      <c r="E515">
        <f>COUNTIF(ufc_fights5[duplicitní texty],ufc_fights5[[#This Row],[duplicitní texty]])</f>
        <v>1</v>
      </c>
    </row>
    <row r="516" spans="1:5">
      <c r="A516">
        <v>956</v>
      </c>
      <c r="B516">
        <v>2480</v>
      </c>
      <c r="C516" s="3">
        <v>38906</v>
      </c>
      <c r="D516" s="5" t="str">
        <f>ufc_fights5[[#This Row],[r_fighter_id]]&amp;"/"&amp;ufc_fights5[[#This Row],[b_fighter_id]]&amp;ufc_fights5[[#This Row],[date]]</f>
        <v>956/248038906</v>
      </c>
      <c r="E516">
        <f>COUNTIF(ufc_fights5[duplicitní texty],ufc_fights5[[#This Row],[duplicitní texty]])</f>
        <v>1</v>
      </c>
    </row>
    <row r="517" spans="1:5">
      <c r="A517">
        <v>1682</v>
      </c>
      <c r="B517">
        <v>46</v>
      </c>
      <c r="C517" s="3">
        <v>38906</v>
      </c>
      <c r="D517" s="5" t="str">
        <f>ufc_fights5[[#This Row],[r_fighter_id]]&amp;"/"&amp;ufc_fights5[[#This Row],[b_fighter_id]]&amp;ufc_fights5[[#This Row],[date]]</f>
        <v>1682/4638906</v>
      </c>
      <c r="E517">
        <f>COUNTIF(ufc_fights5[duplicitní texty],ufc_fights5[[#This Row],[duplicitní texty]])</f>
        <v>1</v>
      </c>
    </row>
    <row r="518" spans="1:5">
      <c r="A518">
        <v>1003</v>
      </c>
      <c r="B518">
        <v>1557</v>
      </c>
      <c r="C518" s="3">
        <v>38906</v>
      </c>
      <c r="D518" s="5" t="str">
        <f>ufc_fights5[[#This Row],[r_fighter_id]]&amp;"/"&amp;ufc_fights5[[#This Row],[b_fighter_id]]&amp;ufc_fights5[[#This Row],[date]]</f>
        <v>1003/155738906</v>
      </c>
      <c r="E518">
        <f>COUNTIF(ufc_fights5[duplicitní texty],ufc_fights5[[#This Row],[duplicitní texty]])</f>
        <v>1</v>
      </c>
    </row>
    <row r="519" spans="1:5">
      <c r="A519">
        <v>407</v>
      </c>
      <c r="B519">
        <v>2290</v>
      </c>
      <c r="C519" s="3">
        <v>38906</v>
      </c>
      <c r="D519" s="5" t="str">
        <f>ufc_fights5[[#This Row],[r_fighter_id]]&amp;"/"&amp;ufc_fights5[[#This Row],[b_fighter_id]]&amp;ufc_fights5[[#This Row],[date]]</f>
        <v>407/229038906</v>
      </c>
      <c r="E519">
        <f>COUNTIF(ufc_fights5[duplicitní texty],ufc_fights5[[#This Row],[duplicitní texty]])</f>
        <v>1</v>
      </c>
    </row>
    <row r="520" spans="1:5">
      <c r="A520">
        <v>2163</v>
      </c>
      <c r="B520">
        <v>2507</v>
      </c>
      <c r="C520" s="3">
        <v>38906</v>
      </c>
      <c r="D520" s="5" t="str">
        <f>ufc_fights5[[#This Row],[r_fighter_id]]&amp;"/"&amp;ufc_fights5[[#This Row],[b_fighter_id]]&amp;ufc_fights5[[#This Row],[date]]</f>
        <v>2163/250738906</v>
      </c>
      <c r="E520">
        <f>COUNTIF(ufc_fights5[duplicitní texty],ufc_fights5[[#This Row],[duplicitní texty]])</f>
        <v>1</v>
      </c>
    </row>
    <row r="521" spans="1:5">
      <c r="A521">
        <v>2829</v>
      </c>
      <c r="B521">
        <v>2448</v>
      </c>
      <c r="C521" s="3">
        <v>38946</v>
      </c>
      <c r="D521" s="5" t="str">
        <f>ufc_fights5[[#This Row],[r_fighter_id]]&amp;"/"&amp;ufc_fights5[[#This Row],[b_fighter_id]]&amp;ufc_fights5[[#This Row],[date]]</f>
        <v>2829/244838946</v>
      </c>
      <c r="E521">
        <f>COUNTIF(ufc_fights5[duplicitní texty],ufc_fights5[[#This Row],[duplicitní texty]])</f>
        <v>1</v>
      </c>
    </row>
    <row r="522" spans="1:5">
      <c r="A522">
        <v>1772</v>
      </c>
      <c r="B522">
        <v>2852</v>
      </c>
      <c r="C522" s="3">
        <v>38946</v>
      </c>
      <c r="D522" s="5" t="str">
        <f>ufc_fights5[[#This Row],[r_fighter_id]]&amp;"/"&amp;ufc_fights5[[#This Row],[b_fighter_id]]&amp;ufc_fights5[[#This Row],[date]]</f>
        <v>1772/285238946</v>
      </c>
      <c r="E522">
        <f>COUNTIF(ufc_fights5[duplicitní texty],ufc_fights5[[#This Row],[duplicitní texty]])</f>
        <v>1</v>
      </c>
    </row>
    <row r="523" spans="1:5">
      <c r="A523">
        <v>1588</v>
      </c>
      <c r="B523">
        <v>3412</v>
      </c>
      <c r="C523" s="3">
        <v>38946</v>
      </c>
      <c r="D523" s="5" t="str">
        <f>ufc_fights5[[#This Row],[r_fighter_id]]&amp;"/"&amp;ufc_fights5[[#This Row],[b_fighter_id]]&amp;ufc_fights5[[#This Row],[date]]</f>
        <v>1588/341238946</v>
      </c>
      <c r="E523">
        <f>COUNTIF(ufc_fights5[duplicitní texty],ufc_fights5[[#This Row],[duplicitní texty]])</f>
        <v>1</v>
      </c>
    </row>
    <row r="524" spans="1:5">
      <c r="A524">
        <v>3266</v>
      </c>
      <c r="B524">
        <v>1305</v>
      </c>
      <c r="C524" s="3">
        <v>38946</v>
      </c>
      <c r="D524" s="5" t="str">
        <f>ufc_fights5[[#This Row],[r_fighter_id]]&amp;"/"&amp;ufc_fights5[[#This Row],[b_fighter_id]]&amp;ufc_fights5[[#This Row],[date]]</f>
        <v>3266/130538946</v>
      </c>
      <c r="E524">
        <f>COUNTIF(ufc_fights5[duplicitní texty],ufc_fights5[[#This Row],[duplicitní texty]])</f>
        <v>1</v>
      </c>
    </row>
    <row r="525" spans="1:5">
      <c r="A525">
        <v>2679</v>
      </c>
      <c r="B525">
        <v>3398</v>
      </c>
      <c r="C525" s="3">
        <v>38946</v>
      </c>
      <c r="D525" s="5" t="str">
        <f>ufc_fights5[[#This Row],[r_fighter_id]]&amp;"/"&amp;ufc_fights5[[#This Row],[b_fighter_id]]&amp;ufc_fights5[[#This Row],[date]]</f>
        <v>2679/339838946</v>
      </c>
      <c r="E525">
        <f>COUNTIF(ufc_fights5[duplicitní texty],ufc_fights5[[#This Row],[duplicitní texty]])</f>
        <v>1</v>
      </c>
    </row>
    <row r="526" spans="1:5">
      <c r="A526">
        <v>1690</v>
      </c>
      <c r="B526">
        <v>1163</v>
      </c>
      <c r="C526" s="3">
        <v>38946</v>
      </c>
      <c r="D526" s="5" t="str">
        <f>ufc_fights5[[#This Row],[r_fighter_id]]&amp;"/"&amp;ufc_fights5[[#This Row],[b_fighter_id]]&amp;ufc_fights5[[#This Row],[date]]</f>
        <v>1690/116338946</v>
      </c>
      <c r="E526">
        <f>COUNTIF(ufc_fights5[duplicitní texty],ufc_fights5[[#This Row],[duplicitní texty]])</f>
        <v>1</v>
      </c>
    </row>
    <row r="527" spans="1:5">
      <c r="A527">
        <v>2521</v>
      </c>
      <c r="B527">
        <v>2198</v>
      </c>
      <c r="C527" s="3">
        <v>38946</v>
      </c>
      <c r="D527" s="5" t="str">
        <f>ufc_fights5[[#This Row],[r_fighter_id]]&amp;"/"&amp;ufc_fights5[[#This Row],[b_fighter_id]]&amp;ufc_fights5[[#This Row],[date]]</f>
        <v>2521/219838946</v>
      </c>
      <c r="E527">
        <f>COUNTIF(ufc_fights5[duplicitní texty],ufc_fights5[[#This Row],[duplicitní texty]])</f>
        <v>1</v>
      </c>
    </row>
    <row r="528" spans="1:5">
      <c r="A528">
        <v>1842</v>
      </c>
      <c r="B528">
        <v>2874</v>
      </c>
      <c r="C528" s="3">
        <v>38946</v>
      </c>
      <c r="D528" s="5" t="str">
        <f>ufc_fights5[[#This Row],[r_fighter_id]]&amp;"/"&amp;ufc_fights5[[#This Row],[b_fighter_id]]&amp;ufc_fights5[[#This Row],[date]]</f>
        <v>1842/287438946</v>
      </c>
      <c r="E528">
        <f>COUNTIF(ufc_fights5[duplicitní texty],ufc_fights5[[#This Row],[duplicitní texty]])</f>
        <v>1</v>
      </c>
    </row>
    <row r="529" spans="1:5">
      <c r="A529">
        <v>2349</v>
      </c>
      <c r="B529">
        <v>2099</v>
      </c>
      <c r="C529" s="3">
        <v>38946</v>
      </c>
      <c r="D529" s="5" t="str">
        <f>ufc_fights5[[#This Row],[r_fighter_id]]&amp;"/"&amp;ufc_fights5[[#This Row],[b_fighter_id]]&amp;ufc_fights5[[#This Row],[date]]</f>
        <v>2349/209938946</v>
      </c>
      <c r="E529">
        <f>COUNTIF(ufc_fights5[duplicitní texty],ufc_fights5[[#This Row],[duplicitní texty]])</f>
        <v>1</v>
      </c>
    </row>
    <row r="530" spans="1:5">
      <c r="A530">
        <v>1682</v>
      </c>
      <c r="B530">
        <v>3454</v>
      </c>
      <c r="C530" s="3">
        <v>38955</v>
      </c>
      <c r="D530" s="5" t="str">
        <f>ufc_fights5[[#This Row],[r_fighter_id]]&amp;"/"&amp;ufc_fights5[[#This Row],[b_fighter_id]]&amp;ufc_fights5[[#This Row],[date]]</f>
        <v>1682/345438955</v>
      </c>
      <c r="E530">
        <f>COUNTIF(ufc_fights5[duplicitní texty],ufc_fights5[[#This Row],[duplicitní texty]])</f>
        <v>1</v>
      </c>
    </row>
    <row r="531" spans="1:5">
      <c r="A531">
        <v>1003</v>
      </c>
      <c r="B531">
        <v>3346</v>
      </c>
      <c r="C531" s="3">
        <v>38955</v>
      </c>
      <c r="D531" s="5" t="str">
        <f>ufc_fights5[[#This Row],[r_fighter_id]]&amp;"/"&amp;ufc_fights5[[#This Row],[b_fighter_id]]&amp;ufc_fights5[[#This Row],[date]]</f>
        <v>1003/334638955</v>
      </c>
      <c r="E531">
        <f>COUNTIF(ufc_fights5[duplicitní texty],ufc_fights5[[#This Row],[duplicitní texty]])</f>
        <v>1</v>
      </c>
    </row>
    <row r="532" spans="1:5">
      <c r="A532">
        <v>769</v>
      </c>
      <c r="B532">
        <v>2290</v>
      </c>
      <c r="C532" s="3">
        <v>38955</v>
      </c>
      <c r="D532" s="5" t="str">
        <f>ufc_fights5[[#This Row],[r_fighter_id]]&amp;"/"&amp;ufc_fights5[[#This Row],[b_fighter_id]]&amp;ufc_fights5[[#This Row],[date]]</f>
        <v>769/229038955</v>
      </c>
      <c r="E532">
        <f>COUNTIF(ufc_fights5[duplicitní texty],ufc_fights5[[#This Row],[duplicitní texty]])</f>
        <v>1</v>
      </c>
    </row>
    <row r="533" spans="1:5">
      <c r="A533">
        <v>1166</v>
      </c>
      <c r="B533">
        <v>595</v>
      </c>
      <c r="C533" s="3">
        <v>38955</v>
      </c>
      <c r="D533" s="5" t="str">
        <f>ufc_fights5[[#This Row],[r_fighter_id]]&amp;"/"&amp;ufc_fights5[[#This Row],[b_fighter_id]]&amp;ufc_fights5[[#This Row],[date]]</f>
        <v>1166/59538955</v>
      </c>
      <c r="E533">
        <f>COUNTIF(ufc_fights5[duplicitní texty],ufc_fights5[[#This Row],[duplicitní texty]])</f>
        <v>1</v>
      </c>
    </row>
    <row r="534" spans="1:5">
      <c r="A534">
        <v>1206</v>
      </c>
      <c r="B534">
        <v>318</v>
      </c>
      <c r="C534" s="3">
        <v>38955</v>
      </c>
      <c r="D534" s="5" t="str">
        <f>ufc_fights5[[#This Row],[r_fighter_id]]&amp;"/"&amp;ufc_fights5[[#This Row],[b_fighter_id]]&amp;ufc_fights5[[#This Row],[date]]</f>
        <v>1206/31838955</v>
      </c>
      <c r="E534">
        <f>COUNTIF(ufc_fights5[duplicitní texty],ufc_fights5[[#This Row],[duplicitní texty]])</f>
        <v>1</v>
      </c>
    </row>
    <row r="535" spans="1:5">
      <c r="A535">
        <v>2369</v>
      </c>
      <c r="B535">
        <v>241</v>
      </c>
      <c r="C535" s="3">
        <v>38955</v>
      </c>
      <c r="D535" s="5" t="str">
        <f>ufc_fights5[[#This Row],[r_fighter_id]]&amp;"/"&amp;ufc_fights5[[#This Row],[b_fighter_id]]&amp;ufc_fights5[[#This Row],[date]]</f>
        <v>2369/24138955</v>
      </c>
      <c r="E535">
        <f>COUNTIF(ufc_fights5[duplicitní texty],ufc_fights5[[#This Row],[duplicitní texty]])</f>
        <v>1</v>
      </c>
    </row>
    <row r="536" spans="1:5">
      <c r="A536">
        <v>2891</v>
      </c>
      <c r="B536">
        <v>1891</v>
      </c>
      <c r="C536" s="3">
        <v>38955</v>
      </c>
      <c r="D536" s="5" t="str">
        <f>ufc_fights5[[#This Row],[r_fighter_id]]&amp;"/"&amp;ufc_fights5[[#This Row],[b_fighter_id]]&amp;ufc_fights5[[#This Row],[date]]</f>
        <v>2891/189138955</v>
      </c>
      <c r="E536">
        <f>COUNTIF(ufc_fights5[duplicitní texty],ufc_fights5[[#This Row],[duplicitní texty]])</f>
        <v>1</v>
      </c>
    </row>
    <row r="537" spans="1:5">
      <c r="A537">
        <v>1308</v>
      </c>
      <c r="B537">
        <v>3418</v>
      </c>
      <c r="C537" s="3">
        <v>38955</v>
      </c>
      <c r="D537" s="5" t="str">
        <f>ufc_fights5[[#This Row],[r_fighter_id]]&amp;"/"&amp;ufc_fights5[[#This Row],[b_fighter_id]]&amp;ufc_fights5[[#This Row],[date]]</f>
        <v>1308/341838955</v>
      </c>
      <c r="E537">
        <f>COUNTIF(ufc_fights5[duplicitní texty],ufc_fights5[[#This Row],[duplicitní texty]])</f>
        <v>1</v>
      </c>
    </row>
    <row r="538" spans="1:5">
      <c r="A538">
        <v>1227</v>
      </c>
      <c r="B538">
        <v>2784</v>
      </c>
      <c r="C538" s="3">
        <v>38983</v>
      </c>
      <c r="D538" s="5" t="str">
        <f>ufc_fights5[[#This Row],[r_fighter_id]]&amp;"/"&amp;ufc_fights5[[#This Row],[b_fighter_id]]&amp;ufc_fights5[[#This Row],[date]]</f>
        <v>1227/278438983</v>
      </c>
      <c r="E538">
        <f>COUNTIF(ufc_fights5[duplicitní texty],ufc_fights5[[#This Row],[duplicitní texty]])</f>
        <v>1</v>
      </c>
    </row>
    <row r="539" spans="1:5">
      <c r="A539">
        <v>1200</v>
      </c>
      <c r="B539">
        <v>1775</v>
      </c>
      <c r="C539" s="3">
        <v>38983</v>
      </c>
      <c r="D539" s="5" t="str">
        <f>ufc_fights5[[#This Row],[r_fighter_id]]&amp;"/"&amp;ufc_fights5[[#This Row],[b_fighter_id]]&amp;ufc_fights5[[#This Row],[date]]</f>
        <v>1200/177538983</v>
      </c>
      <c r="E539">
        <f>COUNTIF(ufc_fights5[duplicitní texty],ufc_fights5[[#This Row],[duplicitní texty]])</f>
        <v>1</v>
      </c>
    </row>
    <row r="540" spans="1:5">
      <c r="A540">
        <v>1420</v>
      </c>
      <c r="B540">
        <v>753</v>
      </c>
      <c r="C540" s="3">
        <v>38983</v>
      </c>
      <c r="D540" s="5" t="str">
        <f>ufc_fights5[[#This Row],[r_fighter_id]]&amp;"/"&amp;ufc_fights5[[#This Row],[b_fighter_id]]&amp;ufc_fights5[[#This Row],[date]]</f>
        <v>1420/75338983</v>
      </c>
      <c r="E540">
        <f>COUNTIF(ufc_fights5[duplicitní texty],ufc_fights5[[#This Row],[duplicitní texty]])</f>
        <v>1</v>
      </c>
    </row>
    <row r="541" spans="1:5">
      <c r="A541">
        <v>1753</v>
      </c>
      <c r="B541">
        <v>2590</v>
      </c>
      <c r="C541" s="3">
        <v>38983</v>
      </c>
      <c r="D541" s="5" t="str">
        <f>ufc_fights5[[#This Row],[r_fighter_id]]&amp;"/"&amp;ufc_fights5[[#This Row],[b_fighter_id]]&amp;ufc_fights5[[#This Row],[date]]</f>
        <v>1753/259038983</v>
      </c>
      <c r="E541">
        <f>COUNTIF(ufc_fights5[duplicitní texty],ufc_fights5[[#This Row],[duplicitní texty]])</f>
        <v>1</v>
      </c>
    </row>
    <row r="542" spans="1:5">
      <c r="A542">
        <v>916</v>
      </c>
      <c r="B542">
        <v>1732</v>
      </c>
      <c r="C542" s="3">
        <v>38983</v>
      </c>
      <c r="D542" s="5" t="str">
        <f>ufc_fights5[[#This Row],[r_fighter_id]]&amp;"/"&amp;ufc_fights5[[#This Row],[b_fighter_id]]&amp;ufc_fights5[[#This Row],[date]]</f>
        <v>916/173238983</v>
      </c>
      <c r="E542">
        <f>COUNTIF(ufc_fights5[duplicitní texty],ufc_fights5[[#This Row],[duplicitní texty]])</f>
        <v>1</v>
      </c>
    </row>
    <row r="543" spans="1:5">
      <c r="A543">
        <v>1419</v>
      </c>
      <c r="B543">
        <v>2485</v>
      </c>
      <c r="C543" s="3">
        <v>38983</v>
      </c>
      <c r="D543" s="5" t="str">
        <f>ufc_fights5[[#This Row],[r_fighter_id]]&amp;"/"&amp;ufc_fights5[[#This Row],[b_fighter_id]]&amp;ufc_fights5[[#This Row],[date]]</f>
        <v>1419/248538983</v>
      </c>
      <c r="E543">
        <f>COUNTIF(ufc_fights5[duplicitní texty],ufc_fights5[[#This Row],[duplicitní texty]])</f>
        <v>1</v>
      </c>
    </row>
    <row r="544" spans="1:5">
      <c r="A544">
        <v>3176</v>
      </c>
      <c r="B544">
        <v>1848</v>
      </c>
      <c r="C544" s="3">
        <v>38983</v>
      </c>
      <c r="D544" s="5" t="str">
        <f>ufc_fights5[[#This Row],[r_fighter_id]]&amp;"/"&amp;ufc_fights5[[#This Row],[b_fighter_id]]&amp;ufc_fights5[[#This Row],[date]]</f>
        <v>3176/184838983</v>
      </c>
      <c r="E544">
        <f>COUNTIF(ufc_fights5[duplicitní texty],ufc_fights5[[#This Row],[duplicitní texty]])</f>
        <v>1</v>
      </c>
    </row>
    <row r="545" spans="1:5">
      <c r="A545">
        <v>2825</v>
      </c>
      <c r="B545">
        <v>2297</v>
      </c>
      <c r="C545" s="3">
        <v>38983</v>
      </c>
      <c r="D545" s="5" t="str">
        <f>ufc_fights5[[#This Row],[r_fighter_id]]&amp;"/"&amp;ufc_fights5[[#This Row],[b_fighter_id]]&amp;ufc_fights5[[#This Row],[date]]</f>
        <v>2825/229738983</v>
      </c>
      <c r="E545">
        <f>COUNTIF(ufc_fights5[duplicitní texty],ufc_fights5[[#This Row],[duplicitní texty]])</f>
        <v>1</v>
      </c>
    </row>
    <row r="546" spans="1:5">
      <c r="A546">
        <v>1232</v>
      </c>
      <c r="B546">
        <v>4</v>
      </c>
      <c r="C546" s="3">
        <v>38983</v>
      </c>
      <c r="D546" s="5" t="str">
        <f>ufc_fights5[[#This Row],[r_fighter_id]]&amp;"/"&amp;ufc_fights5[[#This Row],[b_fighter_id]]&amp;ufc_fights5[[#This Row],[date]]</f>
        <v>1232/438983</v>
      </c>
      <c r="E546">
        <f>COUNTIF(ufc_fights5[duplicitní texty],ufc_fights5[[#This Row],[duplicitní texty]])</f>
        <v>1</v>
      </c>
    </row>
    <row r="547" spans="1:5">
      <c r="A547">
        <v>1214</v>
      </c>
      <c r="B547">
        <v>2575</v>
      </c>
      <c r="C547" s="3">
        <v>39000</v>
      </c>
      <c r="D547" s="5" t="str">
        <f>ufc_fights5[[#This Row],[r_fighter_id]]&amp;"/"&amp;ufc_fights5[[#This Row],[b_fighter_id]]&amp;ufc_fights5[[#This Row],[date]]</f>
        <v>1214/257539000</v>
      </c>
      <c r="E547">
        <f>COUNTIF(ufc_fights5[duplicitní texty],ufc_fights5[[#This Row],[duplicitní texty]])</f>
        <v>1</v>
      </c>
    </row>
    <row r="548" spans="1:5">
      <c r="A548">
        <v>2395</v>
      </c>
      <c r="B548">
        <v>2947</v>
      </c>
      <c r="C548" s="3">
        <v>39000</v>
      </c>
      <c r="D548" s="5" t="str">
        <f>ufc_fights5[[#This Row],[r_fighter_id]]&amp;"/"&amp;ufc_fights5[[#This Row],[b_fighter_id]]&amp;ufc_fights5[[#This Row],[date]]</f>
        <v>2395/294739000</v>
      </c>
      <c r="E548">
        <f>COUNTIF(ufc_fights5[duplicitní texty],ufc_fights5[[#This Row],[duplicitní texty]])</f>
        <v>1</v>
      </c>
    </row>
    <row r="549" spans="1:5">
      <c r="A549">
        <v>84</v>
      </c>
      <c r="B549">
        <v>54</v>
      </c>
      <c r="C549" s="3">
        <v>39000</v>
      </c>
      <c r="D549" s="5" t="str">
        <f>ufc_fights5[[#This Row],[r_fighter_id]]&amp;"/"&amp;ufc_fights5[[#This Row],[b_fighter_id]]&amp;ufc_fights5[[#This Row],[date]]</f>
        <v>84/5439000</v>
      </c>
      <c r="E549">
        <f>COUNTIF(ufc_fights5[duplicitní texty],ufc_fights5[[#This Row],[duplicitní texty]])</f>
        <v>1</v>
      </c>
    </row>
    <row r="550" spans="1:5">
      <c r="A550">
        <v>1261</v>
      </c>
      <c r="B550">
        <v>2519</v>
      </c>
      <c r="C550" s="3">
        <v>39000</v>
      </c>
      <c r="D550" s="5" t="str">
        <f>ufc_fights5[[#This Row],[r_fighter_id]]&amp;"/"&amp;ufc_fights5[[#This Row],[b_fighter_id]]&amp;ufc_fights5[[#This Row],[date]]</f>
        <v>1261/251939000</v>
      </c>
      <c r="E550">
        <f>COUNTIF(ufc_fights5[duplicitní texty],ufc_fights5[[#This Row],[duplicitní texty]])</f>
        <v>1</v>
      </c>
    </row>
    <row r="551" spans="1:5">
      <c r="A551">
        <v>1958</v>
      </c>
      <c r="B551">
        <v>3412</v>
      </c>
      <c r="C551" s="3">
        <v>39000</v>
      </c>
      <c r="D551" s="5" t="str">
        <f>ufc_fights5[[#This Row],[r_fighter_id]]&amp;"/"&amp;ufc_fights5[[#This Row],[b_fighter_id]]&amp;ufc_fights5[[#This Row],[date]]</f>
        <v>1958/341239000</v>
      </c>
      <c r="E551">
        <f>COUNTIF(ufc_fights5[duplicitní texty],ufc_fights5[[#This Row],[duplicitní texty]])</f>
        <v>1</v>
      </c>
    </row>
    <row r="552" spans="1:5">
      <c r="A552">
        <v>1890</v>
      </c>
      <c r="B552">
        <v>1327</v>
      </c>
      <c r="C552" s="3">
        <v>39000</v>
      </c>
      <c r="D552" s="5" t="str">
        <f>ufc_fights5[[#This Row],[r_fighter_id]]&amp;"/"&amp;ufc_fights5[[#This Row],[b_fighter_id]]&amp;ufc_fights5[[#This Row],[date]]</f>
        <v>1890/132739000</v>
      </c>
      <c r="E552">
        <f>COUNTIF(ufc_fights5[duplicitní texty],ufc_fights5[[#This Row],[duplicitní texty]])</f>
        <v>1</v>
      </c>
    </row>
    <row r="553" spans="1:5">
      <c r="A553">
        <v>3014</v>
      </c>
      <c r="B553">
        <v>1302</v>
      </c>
      <c r="C553" s="3">
        <v>39000</v>
      </c>
      <c r="D553" s="5" t="str">
        <f>ufc_fights5[[#This Row],[r_fighter_id]]&amp;"/"&amp;ufc_fights5[[#This Row],[b_fighter_id]]&amp;ufc_fights5[[#This Row],[date]]</f>
        <v>3014/130239000</v>
      </c>
      <c r="E553">
        <f>COUNTIF(ufc_fights5[duplicitní texty],ufc_fights5[[#This Row],[duplicitní texty]])</f>
        <v>1</v>
      </c>
    </row>
    <row r="554" spans="1:5">
      <c r="A554">
        <v>706</v>
      </c>
      <c r="B554">
        <v>2521</v>
      </c>
      <c r="C554" s="3">
        <v>39000</v>
      </c>
      <c r="D554" s="5" t="str">
        <f>ufc_fights5[[#This Row],[r_fighter_id]]&amp;"/"&amp;ufc_fights5[[#This Row],[b_fighter_id]]&amp;ufc_fights5[[#This Row],[date]]</f>
        <v>706/252139000</v>
      </c>
      <c r="E554">
        <f>COUNTIF(ufc_fights5[duplicitní texty],ufc_fights5[[#This Row],[duplicitní texty]])</f>
        <v>1</v>
      </c>
    </row>
    <row r="555" spans="1:5">
      <c r="A555">
        <v>754</v>
      </c>
      <c r="B555">
        <v>1303</v>
      </c>
      <c r="C555" s="3">
        <v>39000</v>
      </c>
      <c r="D555" s="5" t="str">
        <f>ufc_fights5[[#This Row],[r_fighter_id]]&amp;"/"&amp;ufc_fights5[[#This Row],[b_fighter_id]]&amp;ufc_fights5[[#This Row],[date]]</f>
        <v>754/130339000</v>
      </c>
      <c r="E555">
        <f>COUNTIF(ufc_fights5[duplicitní texty],ufc_fights5[[#This Row],[duplicitní texty]])</f>
        <v>1</v>
      </c>
    </row>
    <row r="556" spans="1:5">
      <c r="A556">
        <v>1226</v>
      </c>
      <c r="B556">
        <v>1486</v>
      </c>
      <c r="C556" s="3">
        <v>39004</v>
      </c>
      <c r="D556" s="5" t="str">
        <f>ufc_fights5[[#This Row],[r_fighter_id]]&amp;"/"&amp;ufc_fights5[[#This Row],[b_fighter_id]]&amp;ufc_fights5[[#This Row],[date]]</f>
        <v>1226/148639004</v>
      </c>
      <c r="E556">
        <f>COUNTIF(ufc_fights5[duplicitní texty],ufc_fights5[[#This Row],[duplicitní texty]])</f>
        <v>1</v>
      </c>
    </row>
    <row r="557" spans="1:5">
      <c r="A557">
        <v>982</v>
      </c>
      <c r="B557">
        <v>1361</v>
      </c>
      <c r="C557" s="3">
        <v>39004</v>
      </c>
      <c r="D557" s="5" t="str">
        <f>ufc_fights5[[#This Row],[r_fighter_id]]&amp;"/"&amp;ufc_fights5[[#This Row],[b_fighter_id]]&amp;ufc_fights5[[#This Row],[date]]</f>
        <v>982/136139004</v>
      </c>
      <c r="E557">
        <f>COUNTIF(ufc_fights5[duplicitní texty],ufc_fights5[[#This Row],[duplicitní texty]])</f>
        <v>1</v>
      </c>
    </row>
    <row r="558" spans="1:5">
      <c r="A558">
        <v>972</v>
      </c>
      <c r="B558">
        <v>1755</v>
      </c>
      <c r="C558" s="3">
        <v>39004</v>
      </c>
      <c r="D558" s="5" t="str">
        <f>ufc_fights5[[#This Row],[r_fighter_id]]&amp;"/"&amp;ufc_fights5[[#This Row],[b_fighter_id]]&amp;ufc_fights5[[#This Row],[date]]</f>
        <v>972/175539004</v>
      </c>
      <c r="E558">
        <f>COUNTIF(ufc_fights5[duplicitní texty],ufc_fights5[[#This Row],[duplicitní texty]])</f>
        <v>1</v>
      </c>
    </row>
    <row r="559" spans="1:5">
      <c r="A559">
        <v>2952</v>
      </c>
      <c r="B559">
        <v>986</v>
      </c>
      <c r="C559" s="3">
        <v>39004</v>
      </c>
      <c r="D559" s="5" t="str">
        <f>ufc_fights5[[#This Row],[r_fighter_id]]&amp;"/"&amp;ufc_fights5[[#This Row],[b_fighter_id]]&amp;ufc_fights5[[#This Row],[date]]</f>
        <v>2952/98639004</v>
      </c>
      <c r="E559">
        <f>COUNTIF(ufc_fights5[duplicitní texty],ufc_fights5[[#This Row],[duplicitní texty]])</f>
        <v>1</v>
      </c>
    </row>
    <row r="560" spans="1:5">
      <c r="A560">
        <v>2981</v>
      </c>
      <c r="B560">
        <v>1006</v>
      </c>
      <c r="C560" s="3">
        <v>39004</v>
      </c>
      <c r="D560" s="5" t="str">
        <f>ufc_fights5[[#This Row],[r_fighter_id]]&amp;"/"&amp;ufc_fights5[[#This Row],[b_fighter_id]]&amp;ufc_fights5[[#This Row],[date]]</f>
        <v>2981/100639004</v>
      </c>
      <c r="E560">
        <f>COUNTIF(ufc_fights5[duplicitní texty],ufc_fights5[[#This Row],[duplicitní texty]])</f>
        <v>1</v>
      </c>
    </row>
    <row r="561" spans="1:5">
      <c r="A561">
        <v>2480</v>
      </c>
      <c r="B561">
        <v>154</v>
      </c>
      <c r="C561" s="3">
        <v>39004</v>
      </c>
      <c r="D561" s="5" t="str">
        <f>ufc_fights5[[#This Row],[r_fighter_id]]&amp;"/"&amp;ufc_fights5[[#This Row],[b_fighter_id]]&amp;ufc_fights5[[#This Row],[date]]</f>
        <v>2480/15439004</v>
      </c>
      <c r="E561">
        <f>COUNTIF(ufc_fights5[duplicitní texty],ufc_fights5[[#This Row],[duplicitní texty]])</f>
        <v>1</v>
      </c>
    </row>
    <row r="562" spans="1:5">
      <c r="A562">
        <v>1960</v>
      </c>
      <c r="B562">
        <v>1682</v>
      </c>
      <c r="C562" s="3">
        <v>39004</v>
      </c>
      <c r="D562" s="5" t="str">
        <f>ufc_fights5[[#This Row],[r_fighter_id]]&amp;"/"&amp;ufc_fights5[[#This Row],[b_fighter_id]]&amp;ufc_fights5[[#This Row],[date]]</f>
        <v>1960/168239004</v>
      </c>
      <c r="E562">
        <f>COUNTIF(ufc_fights5[duplicitní texty],ufc_fights5[[#This Row],[duplicitní texty]])</f>
        <v>1</v>
      </c>
    </row>
    <row r="563" spans="1:5">
      <c r="A563">
        <v>2369</v>
      </c>
      <c r="B563">
        <v>3107</v>
      </c>
      <c r="C563" s="3">
        <v>39004</v>
      </c>
      <c r="D563" s="5" t="str">
        <f>ufc_fights5[[#This Row],[r_fighter_id]]&amp;"/"&amp;ufc_fights5[[#This Row],[b_fighter_id]]&amp;ufc_fights5[[#This Row],[date]]</f>
        <v>2369/310739004</v>
      </c>
      <c r="E563">
        <f>COUNTIF(ufc_fights5[duplicitní texty],ufc_fights5[[#This Row],[duplicitní texty]])</f>
        <v>1</v>
      </c>
    </row>
    <row r="564" spans="1:5">
      <c r="A564">
        <v>1588</v>
      </c>
      <c r="B564">
        <v>1790</v>
      </c>
      <c r="C564" s="3">
        <v>39032</v>
      </c>
      <c r="D564" s="5" t="str">
        <f>ufc_fights5[[#This Row],[r_fighter_id]]&amp;"/"&amp;ufc_fights5[[#This Row],[b_fighter_id]]&amp;ufc_fights5[[#This Row],[date]]</f>
        <v>1588/179039032</v>
      </c>
      <c r="E564">
        <f>COUNTIF(ufc_fights5[duplicitní texty],ufc_fights5[[#This Row],[duplicitní texty]])</f>
        <v>1</v>
      </c>
    </row>
    <row r="565" spans="1:5">
      <c r="A565">
        <v>3237</v>
      </c>
      <c r="B565">
        <v>571</v>
      </c>
      <c r="C565" s="3">
        <v>39032</v>
      </c>
      <c r="D565" s="5" t="str">
        <f>ufc_fights5[[#This Row],[r_fighter_id]]&amp;"/"&amp;ufc_fights5[[#This Row],[b_fighter_id]]&amp;ufc_fights5[[#This Row],[date]]</f>
        <v>3237/57139032</v>
      </c>
      <c r="E565">
        <f>COUNTIF(ufc_fights5[duplicitní texty],ufc_fights5[[#This Row],[duplicitní texty]])</f>
        <v>1</v>
      </c>
    </row>
    <row r="566" spans="1:5">
      <c r="A566">
        <v>2690</v>
      </c>
      <c r="B566">
        <v>762</v>
      </c>
      <c r="C566" s="3">
        <v>39032</v>
      </c>
      <c r="D566" s="5" t="str">
        <f>ufc_fights5[[#This Row],[r_fighter_id]]&amp;"/"&amp;ufc_fights5[[#This Row],[b_fighter_id]]&amp;ufc_fights5[[#This Row],[date]]</f>
        <v>2690/76239032</v>
      </c>
      <c r="E566">
        <f>COUNTIF(ufc_fights5[duplicitní texty],ufc_fights5[[#This Row],[duplicitní texty]])</f>
        <v>1</v>
      </c>
    </row>
    <row r="567" spans="1:5">
      <c r="A567">
        <v>3026</v>
      </c>
      <c r="B567">
        <v>2925</v>
      </c>
      <c r="C567" s="3">
        <v>39032</v>
      </c>
      <c r="D567" s="5" t="str">
        <f>ufc_fights5[[#This Row],[r_fighter_id]]&amp;"/"&amp;ufc_fights5[[#This Row],[b_fighter_id]]&amp;ufc_fights5[[#This Row],[date]]</f>
        <v>3026/292539032</v>
      </c>
      <c r="E567">
        <f>COUNTIF(ufc_fights5[duplicitní texty],ufc_fights5[[#This Row],[duplicitní texty]])</f>
        <v>1</v>
      </c>
    </row>
    <row r="568" spans="1:5">
      <c r="A568">
        <v>2023</v>
      </c>
      <c r="B568">
        <v>2629</v>
      </c>
      <c r="C568" s="3">
        <v>39032</v>
      </c>
      <c r="D568" s="5" t="str">
        <f>ufc_fights5[[#This Row],[r_fighter_id]]&amp;"/"&amp;ufc_fights5[[#This Row],[b_fighter_id]]&amp;ufc_fights5[[#This Row],[date]]</f>
        <v>2023/262939032</v>
      </c>
      <c r="E568">
        <f>COUNTIF(ufc_fights5[duplicitní texty],ufc_fights5[[#This Row],[duplicitní texty]])</f>
        <v>1</v>
      </c>
    </row>
    <row r="569" spans="1:5">
      <c r="A569">
        <v>3095</v>
      </c>
      <c r="B569">
        <v>1477</v>
      </c>
      <c r="C569" s="3">
        <v>39032</v>
      </c>
      <c r="D569" s="5" t="str">
        <f>ufc_fights5[[#This Row],[r_fighter_id]]&amp;"/"&amp;ufc_fights5[[#This Row],[b_fighter_id]]&amp;ufc_fights5[[#This Row],[date]]</f>
        <v>3095/147739032</v>
      </c>
      <c r="E569">
        <f>COUNTIF(ufc_fights5[duplicitní texty],ufc_fights5[[#This Row],[duplicitní texty]])</f>
        <v>1</v>
      </c>
    </row>
    <row r="570" spans="1:5">
      <c r="A570">
        <v>3121</v>
      </c>
      <c r="B570">
        <v>2134</v>
      </c>
      <c r="C570" s="3">
        <v>39039</v>
      </c>
      <c r="D570" s="5" t="str">
        <f>ufc_fights5[[#This Row],[r_fighter_id]]&amp;"/"&amp;ufc_fights5[[#This Row],[b_fighter_id]]&amp;ufc_fights5[[#This Row],[date]]</f>
        <v>3121/213439039</v>
      </c>
      <c r="E570">
        <f>COUNTIF(ufc_fights5[duplicitní texty],ufc_fights5[[#This Row],[duplicitní texty]])</f>
        <v>1</v>
      </c>
    </row>
    <row r="571" spans="1:5">
      <c r="A571">
        <v>3364</v>
      </c>
      <c r="B571">
        <v>2129</v>
      </c>
      <c r="C571" s="3">
        <v>39039</v>
      </c>
      <c r="D571" s="5" t="str">
        <f>ufc_fights5[[#This Row],[r_fighter_id]]&amp;"/"&amp;ufc_fights5[[#This Row],[b_fighter_id]]&amp;ufc_fights5[[#This Row],[date]]</f>
        <v>3364/212939039</v>
      </c>
      <c r="E571">
        <f>COUNTIF(ufc_fights5[duplicitní texty],ufc_fights5[[#This Row],[duplicitní texty]])</f>
        <v>1</v>
      </c>
    </row>
    <row r="572" spans="1:5">
      <c r="A572">
        <v>3178</v>
      </c>
      <c r="B572">
        <v>2163</v>
      </c>
      <c r="C572" s="3">
        <v>39039</v>
      </c>
      <c r="D572" s="5" t="str">
        <f>ufc_fights5[[#This Row],[r_fighter_id]]&amp;"/"&amp;ufc_fights5[[#This Row],[b_fighter_id]]&amp;ufc_fights5[[#This Row],[date]]</f>
        <v>3178/216339039</v>
      </c>
      <c r="E572">
        <f>COUNTIF(ufc_fights5[duplicitní texty],ufc_fights5[[#This Row],[duplicitní texty]])</f>
        <v>1</v>
      </c>
    </row>
    <row r="573" spans="1:5">
      <c r="A573">
        <v>3097</v>
      </c>
      <c r="B573">
        <v>1419</v>
      </c>
      <c r="C573" s="3">
        <v>39039</v>
      </c>
      <c r="D573" s="5" t="str">
        <f>ufc_fights5[[#This Row],[r_fighter_id]]&amp;"/"&amp;ufc_fights5[[#This Row],[b_fighter_id]]&amp;ufc_fights5[[#This Row],[date]]</f>
        <v>3097/141939039</v>
      </c>
      <c r="E573">
        <f>COUNTIF(ufc_fights5[duplicitní texty],ufc_fights5[[#This Row],[duplicitní texty]])</f>
        <v>1</v>
      </c>
    </row>
    <row r="574" spans="1:5">
      <c r="A574">
        <v>769</v>
      </c>
      <c r="B574">
        <v>3250</v>
      </c>
      <c r="C574" s="3">
        <v>39039</v>
      </c>
      <c r="D574" s="5" t="str">
        <f>ufc_fights5[[#This Row],[r_fighter_id]]&amp;"/"&amp;ufc_fights5[[#This Row],[b_fighter_id]]&amp;ufc_fights5[[#This Row],[date]]</f>
        <v>769/325039039</v>
      </c>
      <c r="E574">
        <f>COUNTIF(ufc_fights5[duplicitní texty],ufc_fights5[[#This Row],[duplicitní texty]])</f>
        <v>1</v>
      </c>
    </row>
    <row r="575" spans="1:5">
      <c r="A575">
        <v>1458</v>
      </c>
      <c r="B575">
        <v>2613</v>
      </c>
      <c r="C575" s="3">
        <v>39039</v>
      </c>
      <c r="D575" s="5" t="str">
        <f>ufc_fights5[[#This Row],[r_fighter_id]]&amp;"/"&amp;ufc_fights5[[#This Row],[b_fighter_id]]&amp;ufc_fights5[[#This Row],[date]]</f>
        <v>1458/261339039</v>
      </c>
      <c r="E575">
        <f>COUNTIF(ufc_fights5[duplicitní texty],ufc_fights5[[#This Row],[duplicitní texty]])</f>
        <v>1</v>
      </c>
    </row>
    <row r="576" spans="1:5">
      <c r="A576">
        <v>2035</v>
      </c>
      <c r="B576">
        <v>2806</v>
      </c>
      <c r="C576" s="3">
        <v>39039</v>
      </c>
      <c r="D576" s="5" t="str">
        <f>ufc_fights5[[#This Row],[r_fighter_id]]&amp;"/"&amp;ufc_fights5[[#This Row],[b_fighter_id]]&amp;ufc_fights5[[#This Row],[date]]</f>
        <v>2035/280639039</v>
      </c>
      <c r="E576">
        <f>COUNTIF(ufc_fights5[duplicitní texty],ufc_fights5[[#This Row],[duplicitní texty]])</f>
        <v>1</v>
      </c>
    </row>
    <row r="577" spans="1:5">
      <c r="A577">
        <v>2349</v>
      </c>
      <c r="B577">
        <v>2964</v>
      </c>
      <c r="C577" s="3">
        <v>39039</v>
      </c>
      <c r="D577" s="5" t="str">
        <f>ufc_fights5[[#This Row],[r_fighter_id]]&amp;"/"&amp;ufc_fights5[[#This Row],[b_fighter_id]]&amp;ufc_fights5[[#This Row],[date]]</f>
        <v>2349/296439039</v>
      </c>
      <c r="E577">
        <f>COUNTIF(ufc_fights5[duplicitní texty],ufc_fights5[[#This Row],[duplicitní texty]])</f>
        <v>1</v>
      </c>
    </row>
    <row r="578" spans="1:5">
      <c r="A578">
        <v>1272</v>
      </c>
      <c r="B578">
        <v>2482</v>
      </c>
      <c r="C578" s="3">
        <v>39039</v>
      </c>
      <c r="D578" s="5" t="str">
        <f>ufc_fights5[[#This Row],[r_fighter_id]]&amp;"/"&amp;ufc_fights5[[#This Row],[b_fighter_id]]&amp;ufc_fights5[[#This Row],[date]]</f>
        <v>1272/248239039</v>
      </c>
      <c r="E578">
        <f>COUNTIF(ufc_fights5[duplicitní texty],ufc_fights5[[#This Row],[duplicitní texty]])</f>
        <v>1</v>
      </c>
    </row>
    <row r="579" spans="1:5">
      <c r="A579">
        <v>2829</v>
      </c>
      <c r="B579">
        <v>2679</v>
      </c>
      <c r="C579" s="3">
        <v>39064</v>
      </c>
      <c r="D579" s="5" t="str">
        <f>ufc_fights5[[#This Row],[r_fighter_id]]&amp;"/"&amp;ufc_fights5[[#This Row],[b_fighter_id]]&amp;ufc_fights5[[#This Row],[date]]</f>
        <v>2829/267939064</v>
      </c>
      <c r="E579">
        <f>COUNTIF(ufc_fights5[duplicitní texty],ufc_fights5[[#This Row],[duplicitní texty]])</f>
        <v>1</v>
      </c>
    </row>
    <row r="580" spans="1:5">
      <c r="A580">
        <v>2448</v>
      </c>
      <c r="B580">
        <v>956</v>
      </c>
      <c r="C580" s="3">
        <v>39064</v>
      </c>
      <c r="D580" s="5" t="str">
        <f>ufc_fights5[[#This Row],[r_fighter_id]]&amp;"/"&amp;ufc_fights5[[#This Row],[b_fighter_id]]&amp;ufc_fights5[[#This Row],[date]]</f>
        <v>2448/95639064</v>
      </c>
      <c r="E580">
        <f>COUNTIF(ufc_fights5[duplicitní texty],ufc_fights5[[#This Row],[duplicitní texty]])</f>
        <v>1</v>
      </c>
    </row>
    <row r="581" spans="1:5">
      <c r="A581">
        <v>1690</v>
      </c>
      <c r="B581">
        <v>1564</v>
      </c>
      <c r="C581" s="3">
        <v>39064</v>
      </c>
      <c r="D581" s="5" t="str">
        <f>ufc_fights5[[#This Row],[r_fighter_id]]&amp;"/"&amp;ufc_fights5[[#This Row],[b_fighter_id]]&amp;ufc_fights5[[#This Row],[date]]</f>
        <v>1690/156439064</v>
      </c>
      <c r="E581">
        <f>COUNTIF(ufc_fights5[duplicitní texty],ufc_fights5[[#This Row],[duplicitní texty]])</f>
        <v>1</v>
      </c>
    </row>
    <row r="582" spans="1:5">
      <c r="A582">
        <v>1750</v>
      </c>
      <c r="B582">
        <v>2259</v>
      </c>
      <c r="C582" s="3">
        <v>39064</v>
      </c>
      <c r="D582" s="5" t="str">
        <f>ufc_fights5[[#This Row],[r_fighter_id]]&amp;"/"&amp;ufc_fights5[[#This Row],[b_fighter_id]]&amp;ufc_fights5[[#This Row],[date]]</f>
        <v>1750/225939064</v>
      </c>
      <c r="E582">
        <f>COUNTIF(ufc_fights5[duplicitní texty],ufc_fights5[[#This Row],[duplicitní texty]])</f>
        <v>1</v>
      </c>
    </row>
    <row r="583" spans="1:5">
      <c r="A583">
        <v>241</v>
      </c>
      <c r="B583">
        <v>2852</v>
      </c>
      <c r="C583" s="3">
        <v>39064</v>
      </c>
      <c r="D583" s="5" t="str">
        <f>ufc_fights5[[#This Row],[r_fighter_id]]&amp;"/"&amp;ufc_fights5[[#This Row],[b_fighter_id]]&amp;ufc_fights5[[#This Row],[date]]</f>
        <v>241/285239064</v>
      </c>
      <c r="E583">
        <f>COUNTIF(ufc_fights5[duplicitní texty],ufc_fights5[[#This Row],[duplicitní texty]])</f>
        <v>1</v>
      </c>
    </row>
    <row r="584" spans="1:5">
      <c r="A584">
        <v>969</v>
      </c>
      <c r="B584">
        <v>2088</v>
      </c>
      <c r="C584" s="3">
        <v>39064</v>
      </c>
      <c r="D584" s="5" t="str">
        <f>ufc_fights5[[#This Row],[r_fighter_id]]&amp;"/"&amp;ufc_fights5[[#This Row],[b_fighter_id]]&amp;ufc_fights5[[#This Row],[date]]</f>
        <v>969/208839064</v>
      </c>
      <c r="E584">
        <f>COUNTIF(ufc_fights5[duplicitní texty],ufc_fights5[[#This Row],[duplicitní texty]])</f>
        <v>1</v>
      </c>
    </row>
    <row r="585" spans="1:5">
      <c r="A585">
        <v>1308</v>
      </c>
      <c r="B585">
        <v>3331</v>
      </c>
      <c r="C585" s="3">
        <v>39064</v>
      </c>
      <c r="D585" s="5" t="str">
        <f>ufc_fights5[[#This Row],[r_fighter_id]]&amp;"/"&amp;ufc_fights5[[#This Row],[b_fighter_id]]&amp;ufc_fights5[[#This Row],[date]]</f>
        <v>1308/333139064</v>
      </c>
      <c r="E585">
        <f>COUNTIF(ufc_fights5[duplicitní texty],ufc_fights5[[#This Row],[duplicitní texty]])</f>
        <v>1</v>
      </c>
    </row>
    <row r="586" spans="1:5">
      <c r="A586">
        <v>706</v>
      </c>
      <c r="B586">
        <v>494</v>
      </c>
      <c r="C586" s="3">
        <v>39064</v>
      </c>
      <c r="D586" s="5" t="str">
        <f>ufc_fights5[[#This Row],[r_fighter_id]]&amp;"/"&amp;ufc_fights5[[#This Row],[b_fighter_id]]&amp;ufc_fights5[[#This Row],[date]]</f>
        <v>706/49439064</v>
      </c>
      <c r="E586">
        <f>COUNTIF(ufc_fights5[duplicitní texty],ufc_fights5[[#This Row],[duplicitní texty]])</f>
        <v>1</v>
      </c>
    </row>
    <row r="587" spans="1:5">
      <c r="A587">
        <v>564</v>
      </c>
      <c r="B587">
        <v>431</v>
      </c>
      <c r="C587" s="3">
        <v>39064</v>
      </c>
      <c r="D587" s="5" t="str">
        <f>ufc_fights5[[#This Row],[r_fighter_id]]&amp;"/"&amp;ufc_fights5[[#This Row],[b_fighter_id]]&amp;ufc_fights5[[#This Row],[date]]</f>
        <v>564/43139064</v>
      </c>
      <c r="E587">
        <f>COUNTIF(ufc_fights5[duplicitní texty],ufc_fights5[[#This Row],[duplicitní texty]])</f>
        <v>1</v>
      </c>
    </row>
    <row r="588" spans="1:5">
      <c r="A588">
        <v>134</v>
      </c>
      <c r="B588">
        <v>657</v>
      </c>
      <c r="C588" s="3">
        <v>39081</v>
      </c>
      <c r="D588" s="5" t="str">
        <f>ufc_fights5[[#This Row],[r_fighter_id]]&amp;"/"&amp;ufc_fights5[[#This Row],[b_fighter_id]]&amp;ufc_fights5[[#This Row],[date]]</f>
        <v>134/65739081</v>
      </c>
      <c r="E588">
        <f>COUNTIF(ufc_fights5[duplicitní texty],ufc_fights5[[#This Row],[duplicitní texty]])</f>
        <v>1</v>
      </c>
    </row>
    <row r="589" spans="1:5">
      <c r="A589">
        <v>84</v>
      </c>
      <c r="B589">
        <v>754</v>
      </c>
      <c r="C589" s="3">
        <v>39081</v>
      </c>
      <c r="D589" s="5" t="str">
        <f>ufc_fights5[[#This Row],[r_fighter_id]]&amp;"/"&amp;ufc_fights5[[#This Row],[b_fighter_id]]&amp;ufc_fights5[[#This Row],[date]]</f>
        <v>84/75439081</v>
      </c>
      <c r="E589">
        <f>COUNTIF(ufc_fights5[duplicitní texty],ufc_fights5[[#This Row],[duplicitní texty]])</f>
        <v>1</v>
      </c>
    </row>
    <row r="590" spans="1:5">
      <c r="A590">
        <v>1494</v>
      </c>
      <c r="B590">
        <v>1206</v>
      </c>
      <c r="C590" s="3">
        <v>39081</v>
      </c>
      <c r="D590" s="5" t="str">
        <f>ufc_fights5[[#This Row],[r_fighter_id]]&amp;"/"&amp;ufc_fights5[[#This Row],[b_fighter_id]]&amp;ufc_fights5[[#This Row],[date]]</f>
        <v>1494/120639081</v>
      </c>
      <c r="E590">
        <f>COUNTIF(ufc_fights5[duplicitní texty],ufc_fights5[[#This Row],[duplicitní texty]])</f>
        <v>1</v>
      </c>
    </row>
    <row r="591" spans="1:5">
      <c r="A591">
        <v>1140</v>
      </c>
      <c r="B591">
        <v>1960</v>
      </c>
      <c r="C591" s="3">
        <v>39081</v>
      </c>
      <c r="D591" s="5" t="str">
        <f>ufc_fights5[[#This Row],[r_fighter_id]]&amp;"/"&amp;ufc_fights5[[#This Row],[b_fighter_id]]&amp;ufc_fights5[[#This Row],[date]]</f>
        <v>1140/196039081</v>
      </c>
      <c r="E591">
        <f>COUNTIF(ufc_fights5[duplicitní texty],ufc_fights5[[#This Row],[duplicitní texty]])</f>
        <v>1</v>
      </c>
    </row>
    <row r="592" spans="1:5">
      <c r="A592">
        <v>286</v>
      </c>
      <c r="B592">
        <v>2891</v>
      </c>
      <c r="C592" s="3">
        <v>39081</v>
      </c>
      <c r="D592" s="5" t="str">
        <f>ufc_fights5[[#This Row],[r_fighter_id]]&amp;"/"&amp;ufc_fights5[[#This Row],[b_fighter_id]]&amp;ufc_fights5[[#This Row],[date]]</f>
        <v>286/289139081</v>
      </c>
      <c r="E592">
        <f>COUNTIF(ufc_fights5[duplicitní texty],ufc_fights5[[#This Row],[duplicitní texty]])</f>
        <v>1</v>
      </c>
    </row>
    <row r="593" spans="1:5">
      <c r="A593">
        <v>2369</v>
      </c>
      <c r="B593">
        <v>3014</v>
      </c>
      <c r="C593" s="3">
        <v>39081</v>
      </c>
      <c r="D593" s="5" t="str">
        <f>ufc_fights5[[#This Row],[r_fighter_id]]&amp;"/"&amp;ufc_fights5[[#This Row],[b_fighter_id]]&amp;ufc_fights5[[#This Row],[date]]</f>
        <v>2369/301439081</v>
      </c>
      <c r="E593">
        <f>COUNTIF(ufc_fights5[duplicitní texty],ufc_fights5[[#This Row],[duplicitní texty]])</f>
        <v>1</v>
      </c>
    </row>
    <row r="594" spans="1:5">
      <c r="A594">
        <v>1890</v>
      </c>
      <c r="B594">
        <v>1772</v>
      </c>
      <c r="C594" s="3">
        <v>39081</v>
      </c>
      <c r="D594" s="5" t="str">
        <f>ufc_fights5[[#This Row],[r_fighter_id]]&amp;"/"&amp;ufc_fights5[[#This Row],[b_fighter_id]]&amp;ufc_fights5[[#This Row],[date]]</f>
        <v>1890/177239081</v>
      </c>
      <c r="E594">
        <f>COUNTIF(ufc_fights5[duplicitní texty],ufc_fights5[[#This Row],[duplicitní texty]])</f>
        <v>1</v>
      </c>
    </row>
    <row r="595" spans="1:5">
      <c r="A595">
        <v>3454</v>
      </c>
      <c r="B595">
        <v>2507</v>
      </c>
      <c r="C595" s="3">
        <v>39081</v>
      </c>
      <c r="D595" s="5" t="str">
        <f>ufc_fights5[[#This Row],[r_fighter_id]]&amp;"/"&amp;ufc_fights5[[#This Row],[b_fighter_id]]&amp;ufc_fights5[[#This Row],[date]]</f>
        <v>3454/250739081</v>
      </c>
      <c r="E595">
        <f>COUNTIF(ufc_fights5[duplicitní texty],ufc_fights5[[#This Row],[duplicitní texty]])</f>
        <v>1</v>
      </c>
    </row>
    <row r="596" spans="1:5">
      <c r="A596">
        <v>1327</v>
      </c>
      <c r="B596">
        <v>2575</v>
      </c>
      <c r="C596" s="3">
        <v>39107</v>
      </c>
      <c r="D596" s="5" t="str">
        <f>ufc_fights5[[#This Row],[r_fighter_id]]&amp;"/"&amp;ufc_fights5[[#This Row],[b_fighter_id]]&amp;ufc_fights5[[#This Row],[date]]</f>
        <v>1327/257539107</v>
      </c>
      <c r="E596">
        <f>COUNTIF(ufc_fights5[duplicitní texty],ufc_fights5[[#This Row],[duplicitní texty]])</f>
        <v>1</v>
      </c>
    </row>
    <row r="597" spans="1:5">
      <c r="A597">
        <v>571</v>
      </c>
      <c r="B597">
        <v>2552</v>
      </c>
      <c r="C597" s="3">
        <v>39107</v>
      </c>
      <c r="D597" s="5" t="str">
        <f>ufc_fights5[[#This Row],[r_fighter_id]]&amp;"/"&amp;ufc_fights5[[#This Row],[b_fighter_id]]&amp;ufc_fights5[[#This Row],[date]]</f>
        <v>571/255239107</v>
      </c>
      <c r="E597">
        <f>COUNTIF(ufc_fights5[duplicitní texty],ufc_fights5[[#This Row],[duplicitní texty]])</f>
        <v>1</v>
      </c>
    </row>
    <row r="598" spans="1:5">
      <c r="A598">
        <v>3237</v>
      </c>
      <c r="B598">
        <v>1226</v>
      </c>
      <c r="C598" s="3">
        <v>39107</v>
      </c>
      <c r="D598" s="5" t="str">
        <f>ufc_fights5[[#This Row],[r_fighter_id]]&amp;"/"&amp;ufc_fights5[[#This Row],[b_fighter_id]]&amp;ufc_fights5[[#This Row],[date]]</f>
        <v>3237/122639107</v>
      </c>
      <c r="E598">
        <f>COUNTIF(ufc_fights5[duplicitní texty],ufc_fights5[[#This Row],[duplicitní texty]])</f>
        <v>1</v>
      </c>
    </row>
    <row r="599" spans="1:5">
      <c r="A599">
        <v>916</v>
      </c>
      <c r="B599">
        <v>2817</v>
      </c>
      <c r="C599" s="3">
        <v>39107</v>
      </c>
      <c r="D599" s="5" t="str">
        <f>ufc_fights5[[#This Row],[r_fighter_id]]&amp;"/"&amp;ufc_fights5[[#This Row],[b_fighter_id]]&amp;ufc_fights5[[#This Row],[date]]</f>
        <v>916/281739107</v>
      </c>
      <c r="E599">
        <f>COUNTIF(ufc_fights5[duplicitní texty],ufc_fights5[[#This Row],[duplicitní texty]])</f>
        <v>1</v>
      </c>
    </row>
    <row r="600" spans="1:5">
      <c r="A600">
        <v>1003</v>
      </c>
      <c r="B600">
        <v>972</v>
      </c>
      <c r="C600" s="3">
        <v>39107</v>
      </c>
      <c r="D600" s="5" t="str">
        <f>ufc_fights5[[#This Row],[r_fighter_id]]&amp;"/"&amp;ufc_fights5[[#This Row],[b_fighter_id]]&amp;ufc_fights5[[#This Row],[date]]</f>
        <v>1003/97239107</v>
      </c>
      <c r="E600">
        <f>COUNTIF(ufc_fights5[duplicitní texty],ufc_fights5[[#This Row],[duplicitní texty]])</f>
        <v>1</v>
      </c>
    </row>
    <row r="601" spans="1:5">
      <c r="A601">
        <v>407</v>
      </c>
      <c r="B601">
        <v>2646</v>
      </c>
      <c r="C601" s="3">
        <v>39107</v>
      </c>
      <c r="D601" s="5" t="str">
        <f>ufc_fights5[[#This Row],[r_fighter_id]]&amp;"/"&amp;ufc_fights5[[#This Row],[b_fighter_id]]&amp;ufc_fights5[[#This Row],[date]]</f>
        <v>407/264639107</v>
      </c>
      <c r="E601">
        <f>COUNTIF(ufc_fights5[duplicitní texty],ufc_fights5[[#This Row],[duplicitní texty]])</f>
        <v>1</v>
      </c>
    </row>
    <row r="602" spans="1:5">
      <c r="A602">
        <v>1958</v>
      </c>
      <c r="B602">
        <v>1842</v>
      </c>
      <c r="C602" s="3">
        <v>39107</v>
      </c>
      <c r="D602" s="5" t="str">
        <f>ufc_fights5[[#This Row],[r_fighter_id]]&amp;"/"&amp;ufc_fights5[[#This Row],[b_fighter_id]]&amp;ufc_fights5[[#This Row],[date]]</f>
        <v>1958/184239107</v>
      </c>
      <c r="E602">
        <f>COUNTIF(ufc_fights5[duplicitní texty],ufc_fights5[[#This Row],[duplicitní texty]])</f>
        <v>1</v>
      </c>
    </row>
    <row r="603" spans="1:5">
      <c r="A603">
        <v>2349</v>
      </c>
      <c r="B603">
        <v>1343</v>
      </c>
      <c r="C603" s="3">
        <v>39107</v>
      </c>
      <c r="D603" s="5" t="str">
        <f>ufc_fights5[[#This Row],[r_fighter_id]]&amp;"/"&amp;ufc_fights5[[#This Row],[b_fighter_id]]&amp;ufc_fights5[[#This Row],[date]]</f>
        <v>2349/134339107</v>
      </c>
      <c r="E603">
        <f>COUNTIF(ufc_fights5[duplicitní texty],ufc_fights5[[#This Row],[duplicitní texty]])</f>
        <v>1</v>
      </c>
    </row>
    <row r="604" spans="1:5">
      <c r="A604">
        <v>856</v>
      </c>
      <c r="B604">
        <v>1200</v>
      </c>
      <c r="C604" s="3">
        <v>39116</v>
      </c>
      <c r="D604" s="5" t="str">
        <f>ufc_fights5[[#This Row],[r_fighter_id]]&amp;"/"&amp;ufc_fights5[[#This Row],[b_fighter_id]]&amp;ufc_fights5[[#This Row],[date]]</f>
        <v>856/120039116</v>
      </c>
      <c r="E604">
        <f>COUNTIF(ufc_fights5[duplicitní texty],ufc_fights5[[#This Row],[duplicitní texty]])</f>
        <v>1</v>
      </c>
    </row>
    <row r="605" spans="1:5">
      <c r="A605">
        <v>1420</v>
      </c>
      <c r="B605">
        <v>1258</v>
      </c>
      <c r="C605" s="3">
        <v>39116</v>
      </c>
      <c r="D605" s="5" t="str">
        <f>ufc_fights5[[#This Row],[r_fighter_id]]&amp;"/"&amp;ufc_fights5[[#This Row],[b_fighter_id]]&amp;ufc_fights5[[#This Row],[date]]</f>
        <v>1420/125839116</v>
      </c>
      <c r="E605">
        <f>COUNTIF(ufc_fights5[duplicitní texty],ufc_fights5[[#This Row],[duplicitní texty]])</f>
        <v>1</v>
      </c>
    </row>
    <row r="606" spans="1:5">
      <c r="A606">
        <v>2981</v>
      </c>
      <c r="B606">
        <v>1881</v>
      </c>
      <c r="C606" s="3">
        <v>39116</v>
      </c>
      <c r="D606" s="5" t="str">
        <f>ufc_fights5[[#This Row],[r_fighter_id]]&amp;"/"&amp;ufc_fights5[[#This Row],[b_fighter_id]]&amp;ufc_fights5[[#This Row],[date]]</f>
        <v>2981/188139116</v>
      </c>
      <c r="E606">
        <f>COUNTIF(ufc_fights5[duplicitní texty],ufc_fights5[[#This Row],[duplicitní texty]])</f>
        <v>1</v>
      </c>
    </row>
    <row r="607" spans="1:5">
      <c r="A607">
        <v>1479</v>
      </c>
      <c r="B607">
        <v>848</v>
      </c>
      <c r="C607" s="3">
        <v>39116</v>
      </c>
      <c r="D607" s="5" t="str">
        <f>ufc_fights5[[#This Row],[r_fighter_id]]&amp;"/"&amp;ufc_fights5[[#This Row],[b_fighter_id]]&amp;ufc_fights5[[#This Row],[date]]</f>
        <v>1479/84839116</v>
      </c>
      <c r="E607">
        <f>COUNTIF(ufc_fights5[duplicitní texty],ufc_fights5[[#This Row],[duplicitní texty]])</f>
        <v>1</v>
      </c>
    </row>
    <row r="608" spans="1:5">
      <c r="A608">
        <v>633</v>
      </c>
      <c r="B608">
        <v>3026</v>
      </c>
      <c r="C608" s="3">
        <v>39116</v>
      </c>
      <c r="D608" s="5" t="str">
        <f>ufc_fights5[[#This Row],[r_fighter_id]]&amp;"/"&amp;ufc_fights5[[#This Row],[b_fighter_id]]&amp;ufc_fights5[[#This Row],[date]]</f>
        <v>633/302639116</v>
      </c>
      <c r="E608">
        <f>COUNTIF(ufc_fights5[duplicitní texty],ufc_fights5[[#This Row],[duplicitní texty]])</f>
        <v>1</v>
      </c>
    </row>
    <row r="609" spans="1:5">
      <c r="A609">
        <v>1303</v>
      </c>
      <c r="B609">
        <v>2870</v>
      </c>
      <c r="C609" s="3">
        <v>39116</v>
      </c>
      <c r="D609" s="5" t="str">
        <f>ufc_fights5[[#This Row],[r_fighter_id]]&amp;"/"&amp;ufc_fights5[[#This Row],[b_fighter_id]]&amp;ufc_fights5[[#This Row],[date]]</f>
        <v>1303/287039116</v>
      </c>
      <c r="E609">
        <f>COUNTIF(ufc_fights5[duplicitní texty],ufc_fights5[[#This Row],[duplicitní texty]])</f>
        <v>1</v>
      </c>
    </row>
    <row r="610" spans="1:5">
      <c r="A610">
        <v>1898</v>
      </c>
      <c r="B610">
        <v>1368</v>
      </c>
      <c r="C610" s="3">
        <v>39116</v>
      </c>
      <c r="D610" s="5" t="str">
        <f>ufc_fights5[[#This Row],[r_fighter_id]]&amp;"/"&amp;ufc_fights5[[#This Row],[b_fighter_id]]&amp;ufc_fights5[[#This Row],[date]]</f>
        <v>1898/136839116</v>
      </c>
      <c r="E610">
        <f>COUNTIF(ufc_fights5[duplicitní texty],ufc_fights5[[#This Row],[duplicitní texty]])</f>
        <v>1</v>
      </c>
    </row>
    <row r="611" spans="1:5">
      <c r="A611">
        <v>1969</v>
      </c>
      <c r="B611">
        <v>2690</v>
      </c>
      <c r="C611" s="3">
        <v>39116</v>
      </c>
      <c r="D611" s="5" t="str">
        <f>ufc_fights5[[#This Row],[r_fighter_id]]&amp;"/"&amp;ufc_fights5[[#This Row],[b_fighter_id]]&amp;ufc_fights5[[#This Row],[date]]</f>
        <v>1969/269039116</v>
      </c>
      <c r="E611">
        <f>COUNTIF(ufc_fights5[duplicitní texty],ufc_fights5[[#This Row],[duplicitní texty]])</f>
        <v>1</v>
      </c>
    </row>
    <row r="612" spans="1:5">
      <c r="A612">
        <v>968</v>
      </c>
      <c r="B612">
        <v>2825</v>
      </c>
      <c r="C612" s="3">
        <v>39116</v>
      </c>
      <c r="D612" s="5" t="str">
        <f>ufc_fights5[[#This Row],[r_fighter_id]]&amp;"/"&amp;ufc_fights5[[#This Row],[b_fighter_id]]&amp;ufc_fights5[[#This Row],[date]]</f>
        <v>968/282539116</v>
      </c>
      <c r="E612">
        <f>COUNTIF(ufc_fights5[duplicitní texty],ufc_fights5[[#This Row],[duplicitní texty]])</f>
        <v>1</v>
      </c>
    </row>
    <row r="613" spans="1:5">
      <c r="A613">
        <v>3250</v>
      </c>
      <c r="B613">
        <v>753</v>
      </c>
      <c r="C613" s="3">
        <v>39144</v>
      </c>
      <c r="D613" s="5" t="str">
        <f>ufc_fights5[[#This Row],[r_fighter_id]]&amp;"/"&amp;ufc_fights5[[#This Row],[b_fighter_id]]&amp;ufc_fights5[[#This Row],[date]]</f>
        <v>3250/75339144</v>
      </c>
      <c r="E613">
        <f>COUNTIF(ufc_fights5[duplicitní texty],ufc_fights5[[#This Row],[duplicitní texty]])</f>
        <v>1</v>
      </c>
    </row>
    <row r="614" spans="1:5">
      <c r="A614">
        <v>982</v>
      </c>
      <c r="B614">
        <v>969</v>
      </c>
      <c r="C614" s="3">
        <v>39144</v>
      </c>
      <c r="D614" s="5" t="str">
        <f>ufc_fights5[[#This Row],[r_fighter_id]]&amp;"/"&amp;ufc_fights5[[#This Row],[b_fighter_id]]&amp;ufc_fights5[[#This Row],[date]]</f>
        <v>982/96939144</v>
      </c>
      <c r="E614">
        <f>COUNTIF(ufc_fights5[duplicitní texty],ufc_fights5[[#This Row],[duplicitní texty]])</f>
        <v>1</v>
      </c>
    </row>
    <row r="615" spans="1:5">
      <c r="A615">
        <v>1588</v>
      </c>
      <c r="B615">
        <v>2035</v>
      </c>
      <c r="C615" s="3">
        <v>39144</v>
      </c>
      <c r="D615" s="5" t="str">
        <f>ufc_fights5[[#This Row],[r_fighter_id]]&amp;"/"&amp;ufc_fights5[[#This Row],[b_fighter_id]]&amp;ufc_fights5[[#This Row],[date]]</f>
        <v>1588/203539144</v>
      </c>
      <c r="E615">
        <f>COUNTIF(ufc_fights5[duplicitní texty],ufc_fights5[[#This Row],[duplicitní texty]])</f>
        <v>1</v>
      </c>
    </row>
    <row r="616" spans="1:5">
      <c r="A616">
        <v>652</v>
      </c>
      <c r="B616">
        <v>3178</v>
      </c>
      <c r="C616" s="3">
        <v>39144</v>
      </c>
      <c r="D616" s="5" t="str">
        <f>ufc_fights5[[#This Row],[r_fighter_id]]&amp;"/"&amp;ufc_fights5[[#This Row],[b_fighter_id]]&amp;ufc_fights5[[#This Row],[date]]</f>
        <v>652/317839144</v>
      </c>
      <c r="E616">
        <f>COUNTIF(ufc_fights5[duplicitní texty],ufc_fights5[[#This Row],[duplicitní texty]])</f>
        <v>1</v>
      </c>
    </row>
    <row r="617" spans="1:5">
      <c r="A617">
        <v>1261</v>
      </c>
      <c r="B617">
        <v>1379</v>
      </c>
      <c r="C617" s="3">
        <v>39144</v>
      </c>
      <c r="D617" s="5" t="str">
        <f>ufc_fights5[[#This Row],[r_fighter_id]]&amp;"/"&amp;ufc_fights5[[#This Row],[b_fighter_id]]&amp;ufc_fights5[[#This Row],[date]]</f>
        <v>1261/137939144</v>
      </c>
      <c r="E617">
        <f>COUNTIF(ufc_fights5[duplicitní texty],ufc_fights5[[#This Row],[duplicitní texty]])</f>
        <v>1</v>
      </c>
    </row>
    <row r="618" spans="1:5">
      <c r="A618">
        <v>3346</v>
      </c>
      <c r="B618">
        <v>1109</v>
      </c>
      <c r="C618" s="3">
        <v>39144</v>
      </c>
      <c r="D618" s="5" t="str">
        <f>ufc_fights5[[#This Row],[r_fighter_id]]&amp;"/"&amp;ufc_fights5[[#This Row],[b_fighter_id]]&amp;ufc_fights5[[#This Row],[date]]</f>
        <v>3346/110939144</v>
      </c>
      <c r="E618">
        <f>COUNTIF(ufc_fights5[duplicitní texty],ufc_fights5[[#This Row],[duplicitní texty]])</f>
        <v>1</v>
      </c>
    </row>
    <row r="619" spans="1:5">
      <c r="A619">
        <v>1419</v>
      </c>
      <c r="B619">
        <v>1887</v>
      </c>
      <c r="C619" s="3">
        <v>39144</v>
      </c>
      <c r="D619" s="5" t="str">
        <f>ufc_fights5[[#This Row],[r_fighter_id]]&amp;"/"&amp;ufc_fights5[[#This Row],[b_fighter_id]]&amp;ufc_fights5[[#This Row],[date]]</f>
        <v>1419/188739144</v>
      </c>
      <c r="E619">
        <f>COUNTIF(ufc_fights5[duplicitní texty],ufc_fights5[[#This Row],[duplicitní texty]])</f>
        <v>1</v>
      </c>
    </row>
    <row r="620" spans="1:5">
      <c r="A620">
        <v>1006</v>
      </c>
      <c r="B620">
        <v>1890</v>
      </c>
      <c r="C620" s="3">
        <v>39144</v>
      </c>
      <c r="D620" s="5" t="str">
        <f>ufc_fights5[[#This Row],[r_fighter_id]]&amp;"/"&amp;ufc_fights5[[#This Row],[b_fighter_id]]&amp;ufc_fights5[[#This Row],[date]]</f>
        <v>1006/189039144</v>
      </c>
      <c r="E620">
        <f>COUNTIF(ufc_fights5[duplicitní texty],ufc_fights5[[#This Row],[duplicitní texty]])</f>
        <v>1</v>
      </c>
    </row>
    <row r="621" spans="1:5">
      <c r="A621">
        <v>1732</v>
      </c>
      <c r="B621">
        <v>3049</v>
      </c>
      <c r="C621" s="3">
        <v>39144</v>
      </c>
      <c r="D621" s="5" t="str">
        <f>ufc_fights5[[#This Row],[r_fighter_id]]&amp;"/"&amp;ufc_fights5[[#This Row],[b_fighter_id]]&amp;ufc_fights5[[#This Row],[date]]</f>
        <v>1732/304939144</v>
      </c>
      <c r="E621">
        <f>COUNTIF(ufc_fights5[duplicitní texty],ufc_fights5[[#This Row],[duplicitní texty]])</f>
        <v>1</v>
      </c>
    </row>
    <row r="622" spans="1:5">
      <c r="A622">
        <v>3121</v>
      </c>
      <c r="B622">
        <v>1227</v>
      </c>
      <c r="C622" s="3">
        <v>39177</v>
      </c>
      <c r="D622" s="5" t="str">
        <f>ufc_fights5[[#This Row],[r_fighter_id]]&amp;"/"&amp;ufc_fights5[[#This Row],[b_fighter_id]]&amp;ufc_fights5[[#This Row],[date]]</f>
        <v>3121/122739177</v>
      </c>
      <c r="E622">
        <f>COUNTIF(ufc_fights5[duplicitní texty],ufc_fights5[[#This Row],[duplicitní texty]])</f>
        <v>1</v>
      </c>
    </row>
    <row r="623" spans="1:5">
      <c r="A623">
        <v>3209</v>
      </c>
      <c r="B623">
        <v>1688</v>
      </c>
      <c r="C623" s="3">
        <v>39177</v>
      </c>
      <c r="D623" s="5" t="str">
        <f>ufc_fights5[[#This Row],[r_fighter_id]]&amp;"/"&amp;ufc_fights5[[#This Row],[b_fighter_id]]&amp;ufc_fights5[[#This Row],[date]]</f>
        <v>3209/168839177</v>
      </c>
      <c r="E623">
        <f>COUNTIF(ufc_fights5[duplicitní texty],ufc_fights5[[#This Row],[duplicitní texty]])</f>
        <v>1</v>
      </c>
    </row>
    <row r="624" spans="1:5">
      <c r="A624">
        <v>956</v>
      </c>
      <c r="B624">
        <v>2259</v>
      </c>
      <c r="C624" s="3">
        <v>39177</v>
      </c>
      <c r="D624" s="5" t="str">
        <f>ufc_fights5[[#This Row],[r_fighter_id]]&amp;"/"&amp;ufc_fights5[[#This Row],[b_fighter_id]]&amp;ufc_fights5[[#This Row],[date]]</f>
        <v>956/225939177</v>
      </c>
      <c r="E624">
        <f>COUNTIF(ufc_fights5[duplicitní texty],ufc_fights5[[#This Row],[duplicitní texty]])</f>
        <v>1</v>
      </c>
    </row>
    <row r="625" spans="1:5">
      <c r="A625">
        <v>986</v>
      </c>
      <c r="B625">
        <v>2134</v>
      </c>
      <c r="C625" s="3">
        <v>39177</v>
      </c>
      <c r="D625" s="5" t="str">
        <f>ufc_fights5[[#This Row],[r_fighter_id]]&amp;"/"&amp;ufc_fights5[[#This Row],[b_fighter_id]]&amp;ufc_fights5[[#This Row],[date]]</f>
        <v>986/213439177</v>
      </c>
      <c r="E625">
        <f>COUNTIF(ufc_fights5[duplicitní texty],ufc_fights5[[#This Row],[duplicitní texty]])</f>
        <v>1</v>
      </c>
    </row>
    <row r="626" spans="1:5">
      <c r="A626">
        <v>1166</v>
      </c>
      <c r="B626">
        <v>2519</v>
      </c>
      <c r="C626" s="3">
        <v>39177</v>
      </c>
      <c r="D626" s="5" t="str">
        <f>ufc_fights5[[#This Row],[r_fighter_id]]&amp;"/"&amp;ufc_fights5[[#This Row],[b_fighter_id]]&amp;ufc_fights5[[#This Row],[date]]</f>
        <v>1166/251939177</v>
      </c>
      <c r="E626">
        <f>COUNTIF(ufc_fights5[duplicitní texty],ufc_fights5[[#This Row],[duplicitní texty]])</f>
        <v>1</v>
      </c>
    </row>
    <row r="627" spans="1:5">
      <c r="A627">
        <v>485</v>
      </c>
      <c r="B627">
        <v>571</v>
      </c>
      <c r="C627" s="3">
        <v>39177</v>
      </c>
      <c r="D627" s="5" t="str">
        <f>ufc_fights5[[#This Row],[r_fighter_id]]&amp;"/"&amp;ufc_fights5[[#This Row],[b_fighter_id]]&amp;ufc_fights5[[#This Row],[date]]</f>
        <v>485/57139177</v>
      </c>
      <c r="E627">
        <f>COUNTIF(ufc_fights5[duplicitní texty],ufc_fights5[[#This Row],[duplicitní texty]])</f>
        <v>1</v>
      </c>
    </row>
    <row r="628" spans="1:5">
      <c r="A628">
        <v>2480</v>
      </c>
      <c r="B628">
        <v>2156</v>
      </c>
      <c r="C628" s="3">
        <v>39177</v>
      </c>
      <c r="D628" s="5" t="str">
        <f>ufc_fights5[[#This Row],[r_fighter_id]]&amp;"/"&amp;ufc_fights5[[#This Row],[b_fighter_id]]&amp;ufc_fights5[[#This Row],[date]]</f>
        <v>2480/215639177</v>
      </c>
      <c r="E628">
        <f>COUNTIF(ufc_fights5[duplicitní texty],ufc_fights5[[#This Row],[duplicitní texty]])</f>
        <v>1</v>
      </c>
    </row>
    <row r="629" spans="1:5">
      <c r="A629">
        <v>1361</v>
      </c>
      <c r="B629">
        <v>2521</v>
      </c>
      <c r="C629" s="3">
        <v>39177</v>
      </c>
      <c r="D629" s="5" t="str">
        <f>ufc_fights5[[#This Row],[r_fighter_id]]&amp;"/"&amp;ufc_fights5[[#This Row],[b_fighter_id]]&amp;ufc_fights5[[#This Row],[date]]</f>
        <v>1361/252139177</v>
      </c>
      <c r="E629">
        <f>COUNTIF(ufc_fights5[duplicitní texty],ufc_fights5[[#This Row],[duplicitní texty]])</f>
        <v>1</v>
      </c>
    </row>
    <row r="630" spans="1:5">
      <c r="A630">
        <v>2027</v>
      </c>
      <c r="B630">
        <v>1272</v>
      </c>
      <c r="C630" s="3">
        <v>39177</v>
      </c>
      <c r="D630" s="5" t="str">
        <f>ufc_fights5[[#This Row],[r_fighter_id]]&amp;"/"&amp;ufc_fights5[[#This Row],[b_fighter_id]]&amp;ufc_fights5[[#This Row],[date]]</f>
        <v>2027/127239177</v>
      </c>
      <c r="E630">
        <f>COUNTIF(ufc_fights5[duplicitní texty],ufc_fights5[[#This Row],[duplicitní texty]])</f>
        <v>1</v>
      </c>
    </row>
    <row r="631" spans="1:5">
      <c r="A631">
        <v>1214</v>
      </c>
      <c r="B631">
        <v>241</v>
      </c>
      <c r="C631" s="3">
        <v>39179</v>
      </c>
      <c r="D631" s="5" t="str">
        <f>ufc_fights5[[#This Row],[r_fighter_id]]&amp;"/"&amp;ufc_fights5[[#This Row],[b_fighter_id]]&amp;ufc_fights5[[#This Row],[date]]</f>
        <v>1214/24139179</v>
      </c>
      <c r="E631">
        <f>COUNTIF(ufc_fights5[duplicitní texty],ufc_fights5[[#This Row],[duplicitní texty]])</f>
        <v>1</v>
      </c>
    </row>
    <row r="632" spans="1:5">
      <c r="A632">
        <v>1420</v>
      </c>
      <c r="B632">
        <v>1069</v>
      </c>
      <c r="C632" s="3">
        <v>39179</v>
      </c>
      <c r="D632" s="5" t="str">
        <f>ufc_fights5[[#This Row],[r_fighter_id]]&amp;"/"&amp;ufc_fights5[[#This Row],[b_fighter_id]]&amp;ufc_fights5[[#This Row],[date]]</f>
        <v>1420/106939179</v>
      </c>
      <c r="E632">
        <f>COUNTIF(ufc_fights5[duplicitní texty],ufc_fights5[[#This Row],[duplicitní texty]])</f>
        <v>1</v>
      </c>
    </row>
    <row r="633" spans="1:5">
      <c r="A633">
        <v>2939</v>
      </c>
      <c r="B633">
        <v>3097</v>
      </c>
      <c r="C633" s="3">
        <v>39179</v>
      </c>
      <c r="D633" s="5" t="str">
        <f>ufc_fights5[[#This Row],[r_fighter_id]]&amp;"/"&amp;ufc_fights5[[#This Row],[b_fighter_id]]&amp;ufc_fights5[[#This Row],[date]]</f>
        <v>2939/309739179</v>
      </c>
      <c r="E633">
        <f>COUNTIF(ufc_fights5[duplicitní texty],ufc_fights5[[#This Row],[duplicitní texty]])</f>
        <v>1</v>
      </c>
    </row>
    <row r="634" spans="1:5">
      <c r="A634">
        <v>1790</v>
      </c>
      <c r="B634">
        <v>2925</v>
      </c>
      <c r="C634" s="3">
        <v>39179</v>
      </c>
      <c r="D634" s="5" t="str">
        <f>ufc_fights5[[#This Row],[r_fighter_id]]&amp;"/"&amp;ufc_fights5[[#This Row],[b_fighter_id]]&amp;ufc_fights5[[#This Row],[date]]</f>
        <v>1790/292539179</v>
      </c>
      <c r="E634">
        <f>COUNTIF(ufc_fights5[duplicitní texty],ufc_fights5[[#This Row],[duplicitní texty]])</f>
        <v>1</v>
      </c>
    </row>
    <row r="635" spans="1:5">
      <c r="A635">
        <v>1690</v>
      </c>
      <c r="B635">
        <v>2829</v>
      </c>
      <c r="C635" s="3">
        <v>39179</v>
      </c>
      <c r="D635" s="5" t="str">
        <f>ufc_fights5[[#This Row],[r_fighter_id]]&amp;"/"&amp;ufc_fights5[[#This Row],[b_fighter_id]]&amp;ufc_fights5[[#This Row],[date]]</f>
        <v>1690/282939179</v>
      </c>
      <c r="E635">
        <f>COUNTIF(ufc_fights5[duplicitní texty],ufc_fights5[[#This Row],[duplicitní texty]])</f>
        <v>1</v>
      </c>
    </row>
    <row r="636" spans="1:5">
      <c r="A636">
        <v>2369</v>
      </c>
      <c r="B636">
        <v>3176</v>
      </c>
      <c r="C636" s="3">
        <v>39179</v>
      </c>
      <c r="D636" s="5" t="str">
        <f>ufc_fights5[[#This Row],[r_fighter_id]]&amp;"/"&amp;ufc_fights5[[#This Row],[b_fighter_id]]&amp;ufc_fights5[[#This Row],[date]]</f>
        <v>2369/317639179</v>
      </c>
      <c r="E636">
        <f>COUNTIF(ufc_fights5[duplicitní texty],ufc_fights5[[#This Row],[duplicitní texty]])</f>
        <v>1</v>
      </c>
    </row>
    <row r="637" spans="1:5">
      <c r="A637">
        <v>665</v>
      </c>
      <c r="B637">
        <v>1302</v>
      </c>
      <c r="C637" s="3">
        <v>39179</v>
      </c>
      <c r="D637" s="5" t="str">
        <f>ufc_fights5[[#This Row],[r_fighter_id]]&amp;"/"&amp;ufc_fights5[[#This Row],[b_fighter_id]]&amp;ufc_fights5[[#This Row],[date]]</f>
        <v>665/130239179</v>
      </c>
      <c r="E637">
        <f>COUNTIF(ufc_fights5[duplicitní texty],ufc_fights5[[#This Row],[duplicitní texty]])</f>
        <v>1</v>
      </c>
    </row>
    <row r="638" spans="1:5">
      <c r="A638">
        <v>1343</v>
      </c>
      <c r="B638">
        <v>1445</v>
      </c>
      <c r="C638" s="3">
        <v>39179</v>
      </c>
      <c r="D638" s="5" t="str">
        <f>ufc_fights5[[#This Row],[r_fighter_id]]&amp;"/"&amp;ufc_fights5[[#This Row],[b_fighter_id]]&amp;ufc_fights5[[#This Row],[date]]</f>
        <v>1343/144539179</v>
      </c>
      <c r="E638">
        <f>COUNTIF(ufc_fights5[duplicitní texty],ufc_fights5[[#This Row],[duplicitní texty]])</f>
        <v>1</v>
      </c>
    </row>
    <row r="639" spans="1:5">
      <c r="A639">
        <v>706</v>
      </c>
      <c r="B639">
        <v>3095</v>
      </c>
      <c r="C639" s="3">
        <v>39179</v>
      </c>
      <c r="D639" s="5" t="str">
        <f>ufc_fights5[[#This Row],[r_fighter_id]]&amp;"/"&amp;ufc_fights5[[#This Row],[b_fighter_id]]&amp;ufc_fights5[[#This Row],[date]]</f>
        <v>706/309539179</v>
      </c>
      <c r="E639">
        <f>COUNTIF(ufc_fights5[duplicitní texty],ufc_fights5[[#This Row],[duplicitní texty]])</f>
        <v>1</v>
      </c>
    </row>
    <row r="640" spans="1:5">
      <c r="A640">
        <v>134</v>
      </c>
      <c r="B640">
        <v>3458</v>
      </c>
      <c r="C640" s="3">
        <v>39193</v>
      </c>
      <c r="D640" s="5" t="str">
        <f>ufc_fights5[[#This Row],[r_fighter_id]]&amp;"/"&amp;ufc_fights5[[#This Row],[b_fighter_id]]&amp;ufc_fights5[[#This Row],[date]]</f>
        <v>134/345839193</v>
      </c>
      <c r="E640">
        <f>COUNTIF(ufc_fights5[duplicitní texty],ufc_fights5[[#This Row],[duplicitní texty]])</f>
        <v>1</v>
      </c>
    </row>
    <row r="641" spans="1:5">
      <c r="A641">
        <v>1140</v>
      </c>
      <c r="B641">
        <v>968</v>
      </c>
      <c r="C641" s="3">
        <v>39193</v>
      </c>
      <c r="D641" s="5" t="str">
        <f>ufc_fights5[[#This Row],[r_fighter_id]]&amp;"/"&amp;ufc_fights5[[#This Row],[b_fighter_id]]&amp;ufc_fights5[[#This Row],[date]]</f>
        <v>1140/96839193</v>
      </c>
      <c r="E641">
        <f>COUNTIF(ufc_fights5[duplicitní texty],ufc_fights5[[#This Row],[duplicitní texty]])</f>
        <v>1</v>
      </c>
    </row>
    <row r="642" spans="1:5">
      <c r="A642">
        <v>1682</v>
      </c>
      <c r="B642">
        <v>2975</v>
      </c>
      <c r="C642" s="3">
        <v>39193</v>
      </c>
      <c r="D642" s="5" t="str">
        <f>ufc_fights5[[#This Row],[r_fighter_id]]&amp;"/"&amp;ufc_fights5[[#This Row],[b_fighter_id]]&amp;ufc_fights5[[#This Row],[date]]</f>
        <v>1682/297539193</v>
      </c>
      <c r="E642">
        <f>COUNTIF(ufc_fights5[duplicitní texty],ufc_fights5[[#This Row],[duplicitní texty]])</f>
        <v>1</v>
      </c>
    </row>
    <row r="643" spans="1:5">
      <c r="A643">
        <v>286</v>
      </c>
      <c r="B643">
        <v>3012</v>
      </c>
      <c r="C643" s="3">
        <v>39193</v>
      </c>
      <c r="D643" s="5" t="str">
        <f>ufc_fights5[[#This Row],[r_fighter_id]]&amp;"/"&amp;ufc_fights5[[#This Row],[b_fighter_id]]&amp;ufc_fights5[[#This Row],[date]]</f>
        <v>286/301239193</v>
      </c>
      <c r="E643">
        <f>COUNTIF(ufc_fights5[duplicitní texty],ufc_fights5[[#This Row],[duplicitní texty]])</f>
        <v>1</v>
      </c>
    </row>
    <row r="644" spans="1:5">
      <c r="A644">
        <v>1898</v>
      </c>
      <c r="B644">
        <v>1308</v>
      </c>
      <c r="C644" s="3">
        <v>39193</v>
      </c>
      <c r="D644" s="5" t="str">
        <f>ufc_fights5[[#This Row],[r_fighter_id]]&amp;"/"&amp;ufc_fights5[[#This Row],[b_fighter_id]]&amp;ufc_fights5[[#This Row],[date]]</f>
        <v>1898/130839193</v>
      </c>
      <c r="E644">
        <f>COUNTIF(ufc_fights5[duplicitní texty],ufc_fights5[[#This Row],[duplicitní texty]])</f>
        <v>1</v>
      </c>
    </row>
    <row r="645" spans="1:5">
      <c r="A645">
        <v>3210</v>
      </c>
      <c r="B645">
        <v>728</v>
      </c>
      <c r="C645" s="3">
        <v>39193</v>
      </c>
      <c r="D645" s="5" t="str">
        <f>ufc_fights5[[#This Row],[r_fighter_id]]&amp;"/"&amp;ufc_fights5[[#This Row],[b_fighter_id]]&amp;ufc_fights5[[#This Row],[date]]</f>
        <v>3210/72839193</v>
      </c>
      <c r="E645">
        <f>COUNTIF(ufc_fights5[duplicitní texty],ufc_fights5[[#This Row],[duplicitní texty]])</f>
        <v>1</v>
      </c>
    </row>
    <row r="646" spans="1:5">
      <c r="A646">
        <v>2806</v>
      </c>
      <c r="B646">
        <v>3331</v>
      </c>
      <c r="C646" s="3">
        <v>39193</v>
      </c>
      <c r="D646" s="5" t="str">
        <f>ufc_fights5[[#This Row],[r_fighter_id]]&amp;"/"&amp;ufc_fights5[[#This Row],[b_fighter_id]]&amp;ufc_fights5[[#This Row],[date]]</f>
        <v>2806/333139193</v>
      </c>
      <c r="E646">
        <f>COUNTIF(ufc_fights5[duplicitní texty],ufc_fights5[[#This Row],[duplicitní texty]])</f>
        <v>1</v>
      </c>
    </row>
    <row r="647" spans="1:5">
      <c r="A647">
        <v>1830</v>
      </c>
      <c r="B647">
        <v>3018</v>
      </c>
      <c r="C647" s="3">
        <v>39193</v>
      </c>
      <c r="D647" s="5" t="str">
        <f>ufc_fights5[[#This Row],[r_fighter_id]]&amp;"/"&amp;ufc_fights5[[#This Row],[b_fighter_id]]&amp;ufc_fights5[[#This Row],[date]]</f>
        <v>1830/301839193</v>
      </c>
      <c r="E647">
        <f>COUNTIF(ufc_fights5[duplicitní texty],ufc_fights5[[#This Row],[duplicitní texty]])</f>
        <v>1</v>
      </c>
    </row>
    <row r="648" spans="1:5">
      <c r="A648">
        <v>912</v>
      </c>
      <c r="B648">
        <v>1203</v>
      </c>
      <c r="C648" s="3">
        <v>39193</v>
      </c>
      <c r="D648" s="5" t="str">
        <f>ufc_fights5[[#This Row],[r_fighter_id]]&amp;"/"&amp;ufc_fights5[[#This Row],[b_fighter_id]]&amp;ufc_fights5[[#This Row],[date]]</f>
        <v>912/120339193</v>
      </c>
      <c r="E648">
        <f>COUNTIF(ufc_fights5[duplicitní texty],ufc_fights5[[#This Row],[duplicitní texty]])</f>
        <v>1</v>
      </c>
    </row>
    <row r="649" spans="1:5">
      <c r="A649">
        <v>154</v>
      </c>
      <c r="B649">
        <v>1775</v>
      </c>
      <c r="C649" s="3">
        <v>39193</v>
      </c>
      <c r="D649" s="5" t="str">
        <f>ufc_fights5[[#This Row],[r_fighter_id]]&amp;"/"&amp;ufc_fights5[[#This Row],[b_fighter_id]]&amp;ufc_fights5[[#This Row],[date]]</f>
        <v>154/177539193</v>
      </c>
      <c r="E649">
        <f>COUNTIF(ufc_fights5[duplicitní texty],ufc_fights5[[#This Row],[duplicitní texty]])</f>
        <v>1</v>
      </c>
    </row>
    <row r="650" spans="1:5">
      <c r="A650">
        <v>3237</v>
      </c>
      <c r="B650">
        <v>3120</v>
      </c>
      <c r="C650" s="3">
        <v>39228</v>
      </c>
      <c r="D650" s="5" t="str">
        <f>ufc_fights5[[#This Row],[r_fighter_id]]&amp;"/"&amp;ufc_fights5[[#This Row],[b_fighter_id]]&amp;ufc_fights5[[#This Row],[date]]</f>
        <v>3237/312039228</v>
      </c>
      <c r="E650">
        <f>COUNTIF(ufc_fights5[duplicitní texty],ufc_fights5[[#This Row],[duplicitní texty]])</f>
        <v>1</v>
      </c>
    </row>
    <row r="651" spans="1:5">
      <c r="A651">
        <v>2448</v>
      </c>
      <c r="B651">
        <v>407</v>
      </c>
      <c r="C651" s="3">
        <v>39228</v>
      </c>
      <c r="D651" s="5" t="str">
        <f>ufc_fights5[[#This Row],[r_fighter_id]]&amp;"/"&amp;ufc_fights5[[#This Row],[b_fighter_id]]&amp;ufc_fights5[[#This Row],[date]]</f>
        <v>2448/40739228</v>
      </c>
      <c r="E651">
        <f>COUNTIF(ufc_fights5[duplicitní texty],ufc_fights5[[#This Row],[duplicitní texty]])</f>
        <v>1</v>
      </c>
    </row>
    <row r="652" spans="1:5">
      <c r="A652">
        <v>1166</v>
      </c>
      <c r="B652">
        <v>1960</v>
      </c>
      <c r="C652" s="3">
        <v>39228</v>
      </c>
      <c r="D652" s="5" t="str">
        <f>ufc_fights5[[#This Row],[r_fighter_id]]&amp;"/"&amp;ufc_fights5[[#This Row],[b_fighter_id]]&amp;ufc_fights5[[#This Row],[date]]</f>
        <v>1166/196039228</v>
      </c>
      <c r="E652">
        <f>COUNTIF(ufc_fights5[duplicitní texty],ufc_fights5[[#This Row],[duplicitní texty]])</f>
        <v>1</v>
      </c>
    </row>
    <row r="653" spans="1:5">
      <c r="A653">
        <v>241</v>
      </c>
      <c r="B653">
        <v>2817</v>
      </c>
      <c r="C653" s="3">
        <v>39228</v>
      </c>
      <c r="D653" s="5" t="str">
        <f>ufc_fights5[[#This Row],[r_fighter_id]]&amp;"/"&amp;ufc_fights5[[#This Row],[b_fighter_id]]&amp;ufc_fights5[[#This Row],[date]]</f>
        <v>241/281739228</v>
      </c>
      <c r="E653">
        <f>COUNTIF(ufc_fights5[duplicitní texty],ufc_fights5[[#This Row],[duplicitní texty]])</f>
        <v>1</v>
      </c>
    </row>
    <row r="654" spans="1:5">
      <c r="A654">
        <v>1969</v>
      </c>
      <c r="B654">
        <v>2812</v>
      </c>
      <c r="C654" s="3">
        <v>39228</v>
      </c>
      <c r="D654" s="5" t="str">
        <f>ufc_fights5[[#This Row],[r_fighter_id]]&amp;"/"&amp;ufc_fights5[[#This Row],[b_fighter_id]]&amp;ufc_fights5[[#This Row],[date]]</f>
        <v>1969/281239228</v>
      </c>
      <c r="E654">
        <f>COUNTIF(ufc_fights5[duplicitní texty],ufc_fights5[[#This Row],[duplicitní texty]])</f>
        <v>1</v>
      </c>
    </row>
    <row r="655" spans="1:5">
      <c r="A655">
        <v>3107</v>
      </c>
      <c r="B655">
        <v>1772</v>
      </c>
      <c r="C655" s="3">
        <v>39228</v>
      </c>
      <c r="D655" s="5" t="str">
        <f>ufc_fights5[[#This Row],[r_fighter_id]]&amp;"/"&amp;ufc_fights5[[#This Row],[b_fighter_id]]&amp;ufc_fights5[[#This Row],[date]]</f>
        <v>3107/177239228</v>
      </c>
      <c r="E655">
        <f>COUNTIF(ufc_fights5[duplicitní texty],ufc_fights5[[#This Row],[duplicitní texty]])</f>
        <v>1</v>
      </c>
    </row>
    <row r="656" spans="1:5">
      <c r="A656">
        <v>2977</v>
      </c>
      <c r="B656">
        <v>1458</v>
      </c>
      <c r="C656" s="3">
        <v>39228</v>
      </c>
      <c r="D656" s="5" t="str">
        <f>ufc_fights5[[#This Row],[r_fighter_id]]&amp;"/"&amp;ufc_fights5[[#This Row],[b_fighter_id]]&amp;ufc_fights5[[#This Row],[date]]</f>
        <v>2977/145839228</v>
      </c>
      <c r="E656">
        <f>COUNTIF(ufc_fights5[duplicitní texty],ufc_fights5[[#This Row],[duplicitní texty]])</f>
        <v>1</v>
      </c>
    </row>
    <row r="657" spans="1:5">
      <c r="A657">
        <v>53</v>
      </c>
      <c r="B657">
        <v>1494</v>
      </c>
      <c r="C657" s="3">
        <v>39228</v>
      </c>
      <c r="D657" s="5" t="str">
        <f>ufc_fights5[[#This Row],[r_fighter_id]]&amp;"/"&amp;ufc_fights5[[#This Row],[b_fighter_id]]&amp;ufc_fights5[[#This Row],[date]]</f>
        <v>53/149439228</v>
      </c>
      <c r="E657">
        <f>COUNTIF(ufc_fights5[duplicitní texty],ufc_fights5[[#This Row],[duplicitní texty]])</f>
        <v>1</v>
      </c>
    </row>
    <row r="658" spans="1:5">
      <c r="A658">
        <v>1533</v>
      </c>
      <c r="B658">
        <v>2646</v>
      </c>
      <c r="C658" s="3">
        <v>39245</v>
      </c>
      <c r="D658" s="5" t="str">
        <f>ufc_fights5[[#This Row],[r_fighter_id]]&amp;"/"&amp;ufc_fights5[[#This Row],[b_fighter_id]]&amp;ufc_fights5[[#This Row],[date]]</f>
        <v>1533/264639245</v>
      </c>
      <c r="E658">
        <f>COUNTIF(ufc_fights5[duplicitní texty],ufc_fights5[[#This Row],[duplicitní texty]])</f>
        <v>1</v>
      </c>
    </row>
    <row r="659" spans="1:5">
      <c r="A659">
        <v>3250</v>
      </c>
      <c r="B659">
        <v>642</v>
      </c>
      <c r="C659" s="3">
        <v>39245</v>
      </c>
      <c r="D659" s="5" t="str">
        <f>ufc_fights5[[#This Row],[r_fighter_id]]&amp;"/"&amp;ufc_fights5[[#This Row],[b_fighter_id]]&amp;ufc_fights5[[#This Row],[date]]</f>
        <v>3250/64239245</v>
      </c>
      <c r="E659">
        <f>COUNTIF(ufc_fights5[duplicitní texty],ufc_fights5[[#This Row],[duplicitní texty]])</f>
        <v>1</v>
      </c>
    </row>
    <row r="660" spans="1:5">
      <c r="A660">
        <v>982</v>
      </c>
      <c r="B660">
        <v>485</v>
      </c>
      <c r="C660" s="3">
        <v>39245</v>
      </c>
      <c r="D660" s="5" t="str">
        <f>ufc_fights5[[#This Row],[r_fighter_id]]&amp;"/"&amp;ufc_fights5[[#This Row],[b_fighter_id]]&amp;ufc_fights5[[#This Row],[date]]</f>
        <v>982/48539245</v>
      </c>
      <c r="E660">
        <f>COUNTIF(ufc_fights5[duplicitní texty],ufc_fights5[[#This Row],[duplicitní texty]])</f>
        <v>1</v>
      </c>
    </row>
    <row r="661" spans="1:5">
      <c r="A661">
        <v>972</v>
      </c>
      <c r="B661">
        <v>3142</v>
      </c>
      <c r="C661" s="3">
        <v>39245</v>
      </c>
      <c r="D661" s="5" t="str">
        <f>ufc_fights5[[#This Row],[r_fighter_id]]&amp;"/"&amp;ufc_fights5[[#This Row],[b_fighter_id]]&amp;ufc_fights5[[#This Row],[date]]</f>
        <v>972/314239245</v>
      </c>
      <c r="E661">
        <f>COUNTIF(ufc_fights5[duplicitní texty],ufc_fights5[[#This Row],[duplicitní texty]])</f>
        <v>1</v>
      </c>
    </row>
    <row r="662" spans="1:5">
      <c r="A662">
        <v>3209</v>
      </c>
      <c r="B662">
        <v>289</v>
      </c>
      <c r="C662" s="3">
        <v>39245</v>
      </c>
      <c r="D662" s="5" t="str">
        <f>ufc_fights5[[#This Row],[r_fighter_id]]&amp;"/"&amp;ufc_fights5[[#This Row],[b_fighter_id]]&amp;ufc_fights5[[#This Row],[date]]</f>
        <v>3209/28939245</v>
      </c>
      <c r="E662">
        <f>COUNTIF(ufc_fights5[duplicitní texty],ufc_fights5[[#This Row],[duplicitní texty]])</f>
        <v>1</v>
      </c>
    </row>
    <row r="663" spans="1:5">
      <c r="A663">
        <v>2035</v>
      </c>
      <c r="B663">
        <v>2606</v>
      </c>
      <c r="C663" s="3">
        <v>39245</v>
      </c>
      <c r="D663" s="5" t="str">
        <f>ufc_fights5[[#This Row],[r_fighter_id]]&amp;"/"&amp;ufc_fights5[[#This Row],[b_fighter_id]]&amp;ufc_fights5[[#This Row],[date]]</f>
        <v>2035/260639245</v>
      </c>
      <c r="E663">
        <f>COUNTIF(ufc_fights5[duplicitní texty],ufc_fights5[[#This Row],[duplicitní texty]])</f>
        <v>1</v>
      </c>
    </row>
    <row r="664" spans="1:5">
      <c r="A664">
        <v>2521</v>
      </c>
      <c r="B664">
        <v>969</v>
      </c>
      <c r="C664" s="3">
        <v>39245</v>
      </c>
      <c r="D664" s="5" t="str">
        <f>ufc_fights5[[#This Row],[r_fighter_id]]&amp;"/"&amp;ufc_fights5[[#This Row],[b_fighter_id]]&amp;ufc_fights5[[#This Row],[date]]</f>
        <v>2521/96939245</v>
      </c>
      <c r="E664">
        <f>COUNTIF(ufc_fights5[duplicitní texty],ufc_fights5[[#This Row],[duplicitní texty]])</f>
        <v>1</v>
      </c>
    </row>
    <row r="665" spans="1:5">
      <c r="A665">
        <v>2026</v>
      </c>
      <c r="B665">
        <v>3095</v>
      </c>
      <c r="C665" s="3">
        <v>39245</v>
      </c>
      <c r="D665" s="5" t="str">
        <f>ufc_fights5[[#This Row],[r_fighter_id]]&amp;"/"&amp;ufc_fights5[[#This Row],[b_fighter_id]]&amp;ufc_fights5[[#This Row],[date]]</f>
        <v>2026/309539245</v>
      </c>
      <c r="E665">
        <f>COUNTIF(ufc_fights5[duplicitní texty],ufc_fights5[[#This Row],[duplicitní texty]])</f>
        <v>1</v>
      </c>
    </row>
    <row r="666" spans="1:5">
      <c r="A666">
        <v>2156</v>
      </c>
      <c r="B666">
        <v>514</v>
      </c>
      <c r="C666" s="3">
        <v>39245</v>
      </c>
      <c r="D666" s="5" t="str">
        <f>ufc_fights5[[#This Row],[r_fighter_id]]&amp;"/"&amp;ufc_fights5[[#This Row],[b_fighter_id]]&amp;ufc_fights5[[#This Row],[date]]</f>
        <v>2156/51439245</v>
      </c>
      <c r="E666">
        <f>COUNTIF(ufc_fights5[duplicitní texty],ufc_fights5[[#This Row],[duplicitní texty]])</f>
        <v>1</v>
      </c>
    </row>
    <row r="667" spans="1:5">
      <c r="A667">
        <v>1200</v>
      </c>
      <c r="B667">
        <v>1226</v>
      </c>
      <c r="C667" s="3">
        <v>39249</v>
      </c>
      <c r="D667" s="5" t="str">
        <f>ufc_fights5[[#This Row],[r_fighter_id]]&amp;"/"&amp;ufc_fights5[[#This Row],[b_fighter_id]]&amp;ufc_fights5[[#This Row],[date]]</f>
        <v>1200/122639249</v>
      </c>
      <c r="E667">
        <f>COUNTIF(ufc_fights5[duplicitní texty],ufc_fights5[[#This Row],[duplicitní texty]])</f>
        <v>1</v>
      </c>
    </row>
    <row r="668" spans="1:5">
      <c r="A668">
        <v>1327</v>
      </c>
      <c r="B668">
        <v>3026</v>
      </c>
      <c r="C668" s="3">
        <v>39249</v>
      </c>
      <c r="D668" s="5" t="str">
        <f>ufc_fights5[[#This Row],[r_fighter_id]]&amp;"/"&amp;ufc_fights5[[#This Row],[b_fighter_id]]&amp;ufc_fights5[[#This Row],[date]]</f>
        <v>1327/302639249</v>
      </c>
      <c r="E668">
        <f>COUNTIF(ufc_fights5[duplicitní texty],ufc_fights5[[#This Row],[duplicitní texty]])</f>
        <v>1</v>
      </c>
    </row>
    <row r="669" spans="1:5">
      <c r="A669">
        <v>1006</v>
      </c>
      <c r="B669">
        <v>2369</v>
      </c>
      <c r="C669" s="3">
        <v>39249</v>
      </c>
      <c r="D669" s="5" t="str">
        <f>ufc_fights5[[#This Row],[r_fighter_id]]&amp;"/"&amp;ufc_fights5[[#This Row],[b_fighter_id]]&amp;ufc_fights5[[#This Row],[date]]</f>
        <v>1006/236939249</v>
      </c>
      <c r="E669">
        <f>COUNTIF(ufc_fights5[duplicitní texty],ufc_fights5[[#This Row],[duplicitní texty]])</f>
        <v>1</v>
      </c>
    </row>
    <row r="670" spans="1:5">
      <c r="A670">
        <v>1303</v>
      </c>
      <c r="B670">
        <v>1885</v>
      </c>
      <c r="C670" s="3">
        <v>39249</v>
      </c>
      <c r="D670" s="5" t="str">
        <f>ufc_fights5[[#This Row],[r_fighter_id]]&amp;"/"&amp;ufc_fights5[[#This Row],[b_fighter_id]]&amp;ufc_fights5[[#This Row],[date]]</f>
        <v>1303/188539249</v>
      </c>
      <c r="E670">
        <f>COUNTIF(ufc_fights5[duplicitní texty],ufc_fights5[[#This Row],[duplicitní texty]])</f>
        <v>1</v>
      </c>
    </row>
    <row r="671" spans="1:5">
      <c r="A671">
        <v>1206</v>
      </c>
      <c r="B671">
        <v>2613</v>
      </c>
      <c r="C671" s="3">
        <v>39249</v>
      </c>
      <c r="D671" s="5" t="str">
        <f>ufc_fights5[[#This Row],[r_fighter_id]]&amp;"/"&amp;ufc_fights5[[#This Row],[b_fighter_id]]&amp;ufc_fights5[[#This Row],[date]]</f>
        <v>1206/261339249</v>
      </c>
      <c r="E671">
        <f>COUNTIF(ufc_fights5[duplicitní texty],ufc_fights5[[#This Row],[duplicitní texty]])</f>
        <v>1</v>
      </c>
    </row>
    <row r="672" spans="1:5">
      <c r="A672">
        <v>1890</v>
      </c>
      <c r="B672">
        <v>3014</v>
      </c>
      <c r="C672" s="3">
        <v>39249</v>
      </c>
      <c r="D672" s="5" t="str">
        <f>ufc_fights5[[#This Row],[r_fighter_id]]&amp;"/"&amp;ufc_fights5[[#This Row],[b_fighter_id]]&amp;ufc_fights5[[#This Row],[date]]</f>
        <v>1890/301439249</v>
      </c>
      <c r="E672">
        <f>COUNTIF(ufc_fights5[duplicitní texty],ufc_fights5[[#This Row],[duplicitní texty]])</f>
        <v>1</v>
      </c>
    </row>
    <row r="673" spans="1:5">
      <c r="A673">
        <v>2825</v>
      </c>
      <c r="B673">
        <v>2717</v>
      </c>
      <c r="C673" s="3">
        <v>39249</v>
      </c>
      <c r="D673" s="5" t="str">
        <f>ufc_fights5[[#This Row],[r_fighter_id]]&amp;"/"&amp;ufc_fights5[[#This Row],[b_fighter_id]]&amp;ufc_fights5[[#This Row],[date]]</f>
        <v>2825/271739249</v>
      </c>
      <c r="E673">
        <f>COUNTIF(ufc_fights5[duplicitní texty],ufc_fights5[[#This Row],[duplicitní texty]])</f>
        <v>1</v>
      </c>
    </row>
    <row r="674" spans="1:5">
      <c r="A674">
        <v>706</v>
      </c>
      <c r="B674">
        <v>3198</v>
      </c>
      <c r="C674" s="3">
        <v>39249</v>
      </c>
      <c r="D674" s="5" t="str">
        <f>ufc_fights5[[#This Row],[r_fighter_id]]&amp;"/"&amp;ufc_fights5[[#This Row],[b_fighter_id]]&amp;ufc_fights5[[#This Row],[date]]</f>
        <v>706/319839249</v>
      </c>
      <c r="E674">
        <f>COUNTIF(ufc_fights5[duplicitní texty],ufc_fights5[[#This Row],[duplicitní texty]])</f>
        <v>1</v>
      </c>
    </row>
    <row r="675" spans="1:5">
      <c r="A675">
        <v>1420</v>
      </c>
      <c r="B675">
        <v>917</v>
      </c>
      <c r="C675" s="3">
        <v>39256</v>
      </c>
      <c r="D675" s="5" t="str">
        <f>ufc_fights5[[#This Row],[r_fighter_id]]&amp;"/"&amp;ufc_fights5[[#This Row],[b_fighter_id]]&amp;ufc_fights5[[#This Row],[date]]</f>
        <v>1420/91739256</v>
      </c>
      <c r="E675">
        <f>COUNTIF(ufc_fights5[duplicitní texty],ufc_fights5[[#This Row],[duplicitní texty]])</f>
        <v>1</v>
      </c>
    </row>
    <row r="676" spans="1:5">
      <c r="A676">
        <v>1753</v>
      </c>
      <c r="B676">
        <v>2074</v>
      </c>
      <c r="C676" s="3">
        <v>39256</v>
      </c>
      <c r="D676" s="5" t="str">
        <f>ufc_fights5[[#This Row],[r_fighter_id]]&amp;"/"&amp;ufc_fights5[[#This Row],[b_fighter_id]]&amp;ufc_fights5[[#This Row],[date]]</f>
        <v>1753/207439256</v>
      </c>
      <c r="E676">
        <f>COUNTIF(ufc_fights5[duplicitní texty],ufc_fights5[[#This Row],[duplicitní texty]])</f>
        <v>1</v>
      </c>
    </row>
    <row r="677" spans="1:5">
      <c r="A677">
        <v>3495</v>
      </c>
      <c r="B677">
        <v>1089</v>
      </c>
      <c r="C677" s="3">
        <v>39256</v>
      </c>
      <c r="D677" s="5" t="str">
        <f>ufc_fights5[[#This Row],[r_fighter_id]]&amp;"/"&amp;ufc_fights5[[#This Row],[b_fighter_id]]&amp;ufc_fights5[[#This Row],[date]]</f>
        <v>3495/108939256</v>
      </c>
      <c r="E677">
        <f>COUNTIF(ufc_fights5[duplicitní texty],ufc_fights5[[#This Row],[duplicitní texty]])</f>
        <v>1</v>
      </c>
    </row>
    <row r="678" spans="1:5">
      <c r="A678">
        <v>1790</v>
      </c>
      <c r="B678">
        <v>3173</v>
      </c>
      <c r="C678" s="3">
        <v>39256</v>
      </c>
      <c r="D678" s="5" t="str">
        <f>ufc_fights5[[#This Row],[r_fighter_id]]&amp;"/"&amp;ufc_fights5[[#This Row],[b_fighter_id]]&amp;ufc_fights5[[#This Row],[date]]</f>
        <v>1790/317339256</v>
      </c>
      <c r="E678">
        <f>COUNTIF(ufc_fights5[duplicitní texty],ufc_fights5[[#This Row],[duplicitní texty]])</f>
        <v>1</v>
      </c>
    </row>
    <row r="679" spans="1:5">
      <c r="A679">
        <v>2485</v>
      </c>
      <c r="B679">
        <v>2590</v>
      </c>
      <c r="C679" s="3">
        <v>39256</v>
      </c>
      <c r="D679" s="5" t="str">
        <f>ufc_fights5[[#This Row],[r_fighter_id]]&amp;"/"&amp;ufc_fights5[[#This Row],[b_fighter_id]]&amp;ufc_fights5[[#This Row],[date]]</f>
        <v>2485/259039256</v>
      </c>
      <c r="E679">
        <f>COUNTIF(ufc_fights5[duplicitní texty],ufc_fights5[[#This Row],[duplicitní texty]])</f>
        <v>1</v>
      </c>
    </row>
    <row r="680" spans="1:5">
      <c r="A680">
        <v>2111</v>
      </c>
      <c r="B680">
        <v>3423</v>
      </c>
      <c r="C680" s="3">
        <v>39256</v>
      </c>
      <c r="D680" s="5" t="str">
        <f>ufc_fights5[[#This Row],[r_fighter_id]]&amp;"/"&amp;ufc_fights5[[#This Row],[b_fighter_id]]&amp;ufc_fights5[[#This Row],[date]]</f>
        <v>2111/342339256</v>
      </c>
      <c r="E680">
        <f>COUNTIF(ufc_fights5[duplicitní texty],ufc_fights5[[#This Row],[duplicitní texty]])</f>
        <v>1</v>
      </c>
    </row>
    <row r="681" spans="1:5">
      <c r="A681">
        <v>1069</v>
      </c>
      <c r="B681">
        <v>270</v>
      </c>
      <c r="C681" s="3">
        <v>39256</v>
      </c>
      <c r="D681" s="5" t="str">
        <f>ufc_fights5[[#This Row],[r_fighter_id]]&amp;"/"&amp;ufc_fights5[[#This Row],[b_fighter_id]]&amp;ufc_fights5[[#This Row],[date]]</f>
        <v>1069/27039256</v>
      </c>
      <c r="E681">
        <f>COUNTIF(ufc_fights5[duplicitní texty],ufc_fights5[[#This Row],[duplicitní texty]])</f>
        <v>1</v>
      </c>
    </row>
    <row r="682" spans="1:5">
      <c r="A682">
        <v>856</v>
      </c>
      <c r="B682">
        <v>301</v>
      </c>
      <c r="C682" s="3">
        <v>39270</v>
      </c>
      <c r="D682" s="5" t="str">
        <f>ufc_fights5[[#This Row],[r_fighter_id]]&amp;"/"&amp;ufc_fights5[[#This Row],[b_fighter_id]]&amp;ufc_fights5[[#This Row],[date]]</f>
        <v>856/30139270</v>
      </c>
      <c r="E682">
        <f>COUNTIF(ufc_fights5[duplicitní texty],ufc_fights5[[#This Row],[duplicitní texty]])</f>
        <v>1</v>
      </c>
    </row>
    <row r="683" spans="1:5">
      <c r="A683">
        <v>2327</v>
      </c>
      <c r="B683">
        <v>1343</v>
      </c>
      <c r="C683" s="3">
        <v>39270</v>
      </c>
      <c r="D683" s="5" t="str">
        <f>ufc_fights5[[#This Row],[r_fighter_id]]&amp;"/"&amp;ufc_fights5[[#This Row],[b_fighter_id]]&amp;ufc_fights5[[#This Row],[date]]</f>
        <v>2327/134339270</v>
      </c>
      <c r="E683">
        <f>COUNTIF(ufc_fights5[duplicitní texty],ufc_fights5[[#This Row],[duplicitní texty]])</f>
        <v>1</v>
      </c>
    </row>
    <row r="684" spans="1:5">
      <c r="A684">
        <v>1887</v>
      </c>
      <c r="B684">
        <v>1109</v>
      </c>
      <c r="C684" s="3">
        <v>39270</v>
      </c>
      <c r="D684" s="5" t="str">
        <f>ufc_fights5[[#This Row],[r_fighter_id]]&amp;"/"&amp;ufc_fights5[[#This Row],[b_fighter_id]]&amp;ufc_fights5[[#This Row],[date]]</f>
        <v>1887/110939270</v>
      </c>
      <c r="E684">
        <f>COUNTIF(ufc_fights5[duplicitní texty],ufc_fights5[[#This Row],[duplicitní texty]])</f>
        <v>1</v>
      </c>
    </row>
    <row r="685" spans="1:5">
      <c r="A685">
        <v>2952</v>
      </c>
      <c r="B685">
        <v>1003</v>
      </c>
      <c r="C685" s="3">
        <v>39270</v>
      </c>
      <c r="D685" s="5" t="str">
        <f>ufc_fights5[[#This Row],[r_fighter_id]]&amp;"/"&amp;ufc_fights5[[#This Row],[b_fighter_id]]&amp;ufc_fights5[[#This Row],[date]]</f>
        <v>2952/100339270</v>
      </c>
      <c r="E685">
        <f>COUNTIF(ufc_fights5[duplicitní texty],ufc_fights5[[#This Row],[duplicitní texty]])</f>
        <v>1</v>
      </c>
    </row>
    <row r="686" spans="1:5">
      <c r="A686">
        <v>2981</v>
      </c>
      <c r="B686">
        <v>1958</v>
      </c>
      <c r="C686" s="3">
        <v>39270</v>
      </c>
      <c r="D686" s="5" t="str">
        <f>ufc_fights5[[#This Row],[r_fighter_id]]&amp;"/"&amp;ufc_fights5[[#This Row],[b_fighter_id]]&amp;ufc_fights5[[#This Row],[date]]</f>
        <v>2981/195839270</v>
      </c>
      <c r="E686">
        <f>COUNTIF(ufc_fights5[duplicitní texty],ufc_fights5[[#This Row],[duplicitní texty]])</f>
        <v>1</v>
      </c>
    </row>
    <row r="687" spans="1:5">
      <c r="A687">
        <v>986</v>
      </c>
      <c r="B687">
        <v>2718</v>
      </c>
      <c r="C687" s="3">
        <v>39270</v>
      </c>
      <c r="D687" s="5" t="str">
        <f>ufc_fights5[[#This Row],[r_fighter_id]]&amp;"/"&amp;ufc_fights5[[#This Row],[b_fighter_id]]&amp;ufc_fights5[[#This Row],[date]]</f>
        <v>986/271839270</v>
      </c>
      <c r="E687">
        <f>COUNTIF(ufc_fights5[duplicitní texty],ufc_fights5[[#This Row],[duplicitní texty]])</f>
        <v>1</v>
      </c>
    </row>
    <row r="688" spans="1:5">
      <c r="A688">
        <v>318</v>
      </c>
      <c r="B688">
        <v>2307</v>
      </c>
      <c r="C688" s="3">
        <v>39270</v>
      </c>
      <c r="D688" s="5" t="str">
        <f>ufc_fights5[[#This Row],[r_fighter_id]]&amp;"/"&amp;ufc_fights5[[#This Row],[b_fighter_id]]&amp;ufc_fights5[[#This Row],[date]]</f>
        <v>318/230739270</v>
      </c>
      <c r="E688">
        <f>COUNTIF(ufc_fights5[duplicitní texty],ufc_fights5[[#This Row],[duplicitní texty]])</f>
        <v>1</v>
      </c>
    </row>
    <row r="689" spans="1:5">
      <c r="A689">
        <v>1232</v>
      </c>
      <c r="B689">
        <v>2870</v>
      </c>
      <c r="C689" s="3">
        <v>39270</v>
      </c>
      <c r="D689" s="5" t="str">
        <f>ufc_fights5[[#This Row],[r_fighter_id]]&amp;"/"&amp;ufc_fights5[[#This Row],[b_fighter_id]]&amp;ufc_fights5[[#This Row],[date]]</f>
        <v>1232/287039270</v>
      </c>
      <c r="E689">
        <f>COUNTIF(ufc_fights5[duplicitní texty],ufc_fights5[[#This Row],[duplicitní texty]])</f>
        <v>1</v>
      </c>
    </row>
    <row r="690" spans="1:5">
      <c r="A690">
        <v>3121</v>
      </c>
      <c r="B690">
        <v>2480</v>
      </c>
      <c r="C690" s="3">
        <v>39319</v>
      </c>
      <c r="D690" s="5" t="str">
        <f>ufc_fights5[[#This Row],[r_fighter_id]]&amp;"/"&amp;ufc_fights5[[#This Row],[b_fighter_id]]&amp;ufc_fights5[[#This Row],[date]]</f>
        <v>3121/248039319</v>
      </c>
      <c r="E690">
        <f>COUNTIF(ufc_fights5[duplicitní texty],ufc_fights5[[#This Row],[duplicitní texty]])</f>
        <v>1</v>
      </c>
    </row>
    <row r="691" spans="1:5">
      <c r="A691">
        <v>2129</v>
      </c>
      <c r="B691">
        <v>1272</v>
      </c>
      <c r="C691" s="3">
        <v>39319</v>
      </c>
      <c r="D691" s="5" t="str">
        <f>ufc_fights5[[#This Row],[r_fighter_id]]&amp;"/"&amp;ufc_fights5[[#This Row],[b_fighter_id]]&amp;ufc_fights5[[#This Row],[date]]</f>
        <v>2129/127239319</v>
      </c>
      <c r="E691">
        <f>COUNTIF(ufc_fights5[duplicitní texty],ufc_fights5[[#This Row],[duplicitní texty]])</f>
        <v>1</v>
      </c>
    </row>
    <row r="692" spans="1:5">
      <c r="A692">
        <v>1226</v>
      </c>
      <c r="B692">
        <v>161</v>
      </c>
      <c r="C692" s="3">
        <v>39319</v>
      </c>
      <c r="D692" s="5" t="str">
        <f>ufc_fights5[[#This Row],[r_fighter_id]]&amp;"/"&amp;ufc_fights5[[#This Row],[b_fighter_id]]&amp;ufc_fights5[[#This Row],[date]]</f>
        <v>1226/16139319</v>
      </c>
      <c r="E692">
        <f>COUNTIF(ufc_fights5[duplicitní texty],ufc_fights5[[#This Row],[duplicitní texty]])</f>
        <v>1</v>
      </c>
    </row>
    <row r="693" spans="1:5">
      <c r="A693">
        <v>1420</v>
      </c>
      <c r="B693">
        <v>647</v>
      </c>
      <c r="C693" s="3">
        <v>39319</v>
      </c>
      <c r="D693" s="5" t="str">
        <f>ufc_fights5[[#This Row],[r_fighter_id]]&amp;"/"&amp;ufc_fights5[[#This Row],[b_fighter_id]]&amp;ufc_fights5[[#This Row],[date]]</f>
        <v>1420/64739319</v>
      </c>
      <c r="E693">
        <f>COUNTIF(ufc_fights5[duplicitní texty],ufc_fights5[[#This Row],[duplicitní texty]])</f>
        <v>1</v>
      </c>
    </row>
    <row r="694" spans="1:5">
      <c r="A694">
        <v>3097</v>
      </c>
      <c r="B694">
        <v>1690</v>
      </c>
      <c r="C694" s="3">
        <v>39319</v>
      </c>
      <c r="D694" s="5" t="str">
        <f>ufc_fights5[[#This Row],[r_fighter_id]]&amp;"/"&amp;ufc_fights5[[#This Row],[b_fighter_id]]&amp;ufc_fights5[[#This Row],[date]]</f>
        <v>3097/169039319</v>
      </c>
      <c r="E694">
        <f>COUNTIF(ufc_fights5[duplicitní texty],ufc_fights5[[#This Row],[duplicitní texty]])</f>
        <v>1</v>
      </c>
    </row>
    <row r="695" spans="1:5">
      <c r="A695">
        <v>652</v>
      </c>
      <c r="B695">
        <v>1140</v>
      </c>
      <c r="C695" s="3">
        <v>39319</v>
      </c>
      <c r="D695" s="5" t="str">
        <f>ufc_fights5[[#This Row],[r_fighter_id]]&amp;"/"&amp;ufc_fights5[[#This Row],[b_fighter_id]]&amp;ufc_fights5[[#This Row],[date]]</f>
        <v>652/114039319</v>
      </c>
      <c r="E695">
        <f>COUNTIF(ufc_fights5[duplicitní texty],ufc_fights5[[#This Row],[duplicitní texty]])</f>
        <v>1</v>
      </c>
    </row>
    <row r="696" spans="1:5">
      <c r="A696">
        <v>1790</v>
      </c>
      <c r="B696">
        <v>1506</v>
      </c>
      <c r="C696" s="3">
        <v>39319</v>
      </c>
      <c r="D696" s="5" t="str">
        <f>ufc_fights5[[#This Row],[r_fighter_id]]&amp;"/"&amp;ufc_fights5[[#This Row],[b_fighter_id]]&amp;ufc_fights5[[#This Row],[date]]</f>
        <v>1790/150639319</v>
      </c>
      <c r="E696">
        <f>COUNTIF(ufc_fights5[duplicitní texty],ufc_fights5[[#This Row],[duplicitní texty]])</f>
        <v>1</v>
      </c>
    </row>
    <row r="697" spans="1:5">
      <c r="A697">
        <v>633</v>
      </c>
      <c r="B697">
        <v>1214</v>
      </c>
      <c r="C697" s="3">
        <v>39319</v>
      </c>
      <c r="D697" s="5" t="str">
        <f>ufc_fights5[[#This Row],[r_fighter_id]]&amp;"/"&amp;ufc_fights5[[#This Row],[b_fighter_id]]&amp;ufc_fights5[[#This Row],[date]]</f>
        <v>633/121439319</v>
      </c>
      <c r="E697">
        <f>COUNTIF(ufc_fights5[duplicitní texty],ufc_fights5[[#This Row],[duplicitní texty]])</f>
        <v>1</v>
      </c>
    </row>
    <row r="698" spans="1:5">
      <c r="A698">
        <v>3049</v>
      </c>
      <c r="B698">
        <v>1308</v>
      </c>
      <c r="C698" s="3">
        <v>39319</v>
      </c>
      <c r="D698" s="5" t="str">
        <f>ufc_fights5[[#This Row],[r_fighter_id]]&amp;"/"&amp;ufc_fights5[[#This Row],[b_fighter_id]]&amp;ufc_fights5[[#This Row],[date]]</f>
        <v>3049/130839319</v>
      </c>
      <c r="E698">
        <f>COUNTIF(ufc_fights5[duplicitní texty],ufc_fights5[[#This Row],[duplicitní texty]])</f>
        <v>1</v>
      </c>
    </row>
    <row r="699" spans="1:5">
      <c r="A699">
        <v>3250</v>
      </c>
      <c r="B699">
        <v>912</v>
      </c>
      <c r="C699" s="3">
        <v>39333</v>
      </c>
      <c r="D699" s="5" t="str">
        <f>ufc_fights5[[#This Row],[r_fighter_id]]&amp;"/"&amp;ufc_fights5[[#This Row],[b_fighter_id]]&amp;ufc_fights5[[#This Row],[date]]</f>
        <v>3250/91239333</v>
      </c>
      <c r="E699">
        <f>COUNTIF(ufc_fights5[duplicitní texty],ufc_fights5[[#This Row],[duplicitní texty]])</f>
        <v>1</v>
      </c>
    </row>
    <row r="700" spans="1:5">
      <c r="A700">
        <v>3018</v>
      </c>
      <c r="B700">
        <v>1688</v>
      </c>
      <c r="C700" s="3">
        <v>39333</v>
      </c>
      <c r="D700" s="5" t="str">
        <f>ufc_fights5[[#This Row],[r_fighter_id]]&amp;"/"&amp;ufc_fights5[[#This Row],[b_fighter_id]]&amp;ufc_fights5[[#This Row],[date]]</f>
        <v>3018/168839333</v>
      </c>
      <c r="E700">
        <f>COUNTIF(ufc_fights5[duplicitní texty],ufc_fights5[[#This Row],[duplicitní texty]])</f>
        <v>1</v>
      </c>
    </row>
    <row r="701" spans="1:5">
      <c r="A701">
        <v>1682</v>
      </c>
      <c r="B701">
        <v>968</v>
      </c>
      <c r="C701" s="3">
        <v>39333</v>
      </c>
      <c r="D701" s="5" t="str">
        <f>ufc_fights5[[#This Row],[r_fighter_id]]&amp;"/"&amp;ufc_fights5[[#This Row],[b_fighter_id]]&amp;ufc_fights5[[#This Row],[date]]</f>
        <v>1682/96839333</v>
      </c>
      <c r="E701">
        <f>COUNTIF(ufc_fights5[duplicitní texty],ufc_fights5[[#This Row],[duplicitní texty]])</f>
        <v>1</v>
      </c>
    </row>
    <row r="702" spans="1:5">
      <c r="A702">
        <v>286</v>
      </c>
      <c r="B702">
        <v>1261</v>
      </c>
      <c r="C702" s="3">
        <v>39333</v>
      </c>
      <c r="D702" s="5" t="str">
        <f>ufc_fights5[[#This Row],[r_fighter_id]]&amp;"/"&amp;ufc_fights5[[#This Row],[b_fighter_id]]&amp;ufc_fights5[[#This Row],[date]]</f>
        <v>286/126139333</v>
      </c>
      <c r="E702">
        <f>COUNTIF(ufc_fights5[duplicitní texty],ufc_fights5[[#This Row],[duplicitní texty]])</f>
        <v>1</v>
      </c>
    </row>
    <row r="703" spans="1:5">
      <c r="A703">
        <v>2977</v>
      </c>
      <c r="B703">
        <v>820</v>
      </c>
      <c r="C703" s="3">
        <v>39333</v>
      </c>
      <c r="D703" s="5" t="str">
        <f>ufc_fights5[[#This Row],[r_fighter_id]]&amp;"/"&amp;ufc_fights5[[#This Row],[b_fighter_id]]&amp;ufc_fights5[[#This Row],[date]]</f>
        <v>2977/82039333</v>
      </c>
      <c r="E703">
        <f>COUNTIF(ufc_fights5[duplicitní texty],ufc_fights5[[#This Row],[duplicitní texty]])</f>
        <v>1</v>
      </c>
    </row>
    <row r="704" spans="1:5">
      <c r="A704">
        <v>53</v>
      </c>
      <c r="B704">
        <v>2806</v>
      </c>
      <c r="C704" s="3">
        <v>39333</v>
      </c>
      <c r="D704" s="5" t="str">
        <f>ufc_fights5[[#This Row],[r_fighter_id]]&amp;"/"&amp;ufc_fights5[[#This Row],[b_fighter_id]]&amp;ufc_fights5[[#This Row],[date]]</f>
        <v>53/280639333</v>
      </c>
      <c r="E704">
        <f>COUNTIF(ufc_fights5[duplicitní texty],ufc_fights5[[#This Row],[duplicitní texty]])</f>
        <v>1</v>
      </c>
    </row>
    <row r="705" spans="1:5">
      <c r="A705">
        <v>706</v>
      </c>
      <c r="B705">
        <v>3210</v>
      </c>
      <c r="C705" s="3">
        <v>39333</v>
      </c>
      <c r="D705" s="5" t="str">
        <f>ufc_fights5[[#This Row],[r_fighter_id]]&amp;"/"&amp;ufc_fights5[[#This Row],[b_fighter_id]]&amp;ufc_fights5[[#This Row],[date]]</f>
        <v>706/321039333</v>
      </c>
      <c r="E705">
        <f>COUNTIF(ufc_fights5[duplicitní texty],ufc_fights5[[#This Row],[duplicitní texty]])</f>
        <v>1</v>
      </c>
    </row>
    <row r="706" spans="1:5">
      <c r="A706">
        <v>1830</v>
      </c>
      <c r="B706">
        <v>3266</v>
      </c>
      <c r="C706" s="3">
        <v>39333</v>
      </c>
      <c r="D706" s="5" t="str">
        <f>ufc_fights5[[#This Row],[r_fighter_id]]&amp;"/"&amp;ufc_fights5[[#This Row],[b_fighter_id]]&amp;ufc_fights5[[#This Row],[date]]</f>
        <v>1830/326639333</v>
      </c>
      <c r="E706">
        <f>COUNTIF(ufc_fights5[duplicitní texty],ufc_fights5[[#This Row],[duplicitní texty]])</f>
        <v>1</v>
      </c>
    </row>
    <row r="707" spans="1:5">
      <c r="A707">
        <v>770</v>
      </c>
      <c r="B707">
        <v>154</v>
      </c>
      <c r="C707" s="3">
        <v>39344</v>
      </c>
      <c r="D707" s="5" t="str">
        <f>ufc_fights5[[#This Row],[r_fighter_id]]&amp;"/"&amp;ufc_fights5[[#This Row],[b_fighter_id]]&amp;ufc_fights5[[#This Row],[date]]</f>
        <v>770/15439344</v>
      </c>
      <c r="E707">
        <f>COUNTIF(ufc_fights5[duplicitní texty],ufc_fights5[[#This Row],[duplicitní texty]])</f>
        <v>1</v>
      </c>
    </row>
    <row r="708" spans="1:5">
      <c r="A708">
        <v>1772</v>
      </c>
      <c r="B708">
        <v>1969</v>
      </c>
      <c r="C708" s="3">
        <v>39344</v>
      </c>
      <c r="D708" s="5" t="str">
        <f>ufc_fights5[[#This Row],[r_fighter_id]]&amp;"/"&amp;ufc_fights5[[#This Row],[b_fighter_id]]&amp;ufc_fights5[[#This Row],[date]]</f>
        <v>1772/196939344</v>
      </c>
      <c r="E708">
        <f>COUNTIF(ufc_fights5[duplicitní texty],ufc_fights5[[#This Row],[duplicitní texty]])</f>
        <v>1</v>
      </c>
    </row>
    <row r="709" spans="1:5">
      <c r="A709">
        <v>84</v>
      </c>
      <c r="B709">
        <v>1361</v>
      </c>
      <c r="C709" s="3">
        <v>39344</v>
      </c>
      <c r="D709" s="5" t="str">
        <f>ufc_fights5[[#This Row],[r_fighter_id]]&amp;"/"&amp;ufc_fights5[[#This Row],[b_fighter_id]]&amp;ufc_fights5[[#This Row],[date]]</f>
        <v>84/136139344</v>
      </c>
      <c r="E709">
        <f>COUNTIF(ufc_fights5[duplicitní texty],ufc_fights5[[#This Row],[duplicitní texty]])</f>
        <v>1</v>
      </c>
    </row>
    <row r="710" spans="1:5">
      <c r="A710">
        <v>2016</v>
      </c>
      <c r="B710">
        <v>3365</v>
      </c>
      <c r="C710" s="3">
        <v>39344</v>
      </c>
      <c r="D710" s="5" t="str">
        <f>ufc_fights5[[#This Row],[r_fighter_id]]&amp;"/"&amp;ufc_fights5[[#This Row],[b_fighter_id]]&amp;ufc_fights5[[#This Row],[date]]</f>
        <v>2016/336539344</v>
      </c>
      <c r="E710">
        <f>COUNTIF(ufc_fights5[duplicitní texty],ufc_fights5[[#This Row],[duplicitní texty]])</f>
        <v>1</v>
      </c>
    </row>
    <row r="711" spans="1:5">
      <c r="A711">
        <v>986</v>
      </c>
      <c r="B711">
        <v>3237</v>
      </c>
      <c r="C711" s="3">
        <v>39344</v>
      </c>
      <c r="D711" s="5" t="str">
        <f>ufc_fights5[[#This Row],[r_fighter_id]]&amp;"/"&amp;ufc_fights5[[#This Row],[b_fighter_id]]&amp;ufc_fights5[[#This Row],[date]]</f>
        <v>986/323739344</v>
      </c>
      <c r="E711">
        <f>COUNTIF(ufc_fights5[duplicitní texty],ufc_fights5[[#This Row],[duplicitní texty]])</f>
        <v>1</v>
      </c>
    </row>
    <row r="712" spans="1:5">
      <c r="A712">
        <v>2597</v>
      </c>
      <c r="B712">
        <v>2925</v>
      </c>
      <c r="C712" s="3">
        <v>39344</v>
      </c>
      <c r="D712" s="5" t="str">
        <f>ufc_fights5[[#This Row],[r_fighter_id]]&amp;"/"&amp;ufc_fights5[[#This Row],[b_fighter_id]]&amp;ufc_fights5[[#This Row],[date]]</f>
        <v>2597/292539344</v>
      </c>
      <c r="E712">
        <f>COUNTIF(ufc_fights5[duplicitní texty],ufc_fights5[[#This Row],[duplicitní texty]])</f>
        <v>1</v>
      </c>
    </row>
    <row r="713" spans="1:5">
      <c r="A713">
        <v>1303</v>
      </c>
      <c r="B713">
        <v>1163</v>
      </c>
      <c r="C713" s="3">
        <v>39344</v>
      </c>
      <c r="D713" s="5" t="str">
        <f>ufc_fights5[[#This Row],[r_fighter_id]]&amp;"/"&amp;ufc_fights5[[#This Row],[b_fighter_id]]&amp;ufc_fights5[[#This Row],[date]]</f>
        <v>1303/116339344</v>
      </c>
      <c r="E713">
        <f>COUNTIF(ufc_fights5[duplicitní texty],ufc_fights5[[#This Row],[duplicitní texty]])</f>
        <v>1</v>
      </c>
    </row>
    <row r="714" spans="1:5">
      <c r="A714">
        <v>2111</v>
      </c>
      <c r="B714">
        <v>1069</v>
      </c>
      <c r="C714" s="3">
        <v>39344</v>
      </c>
      <c r="D714" s="5" t="str">
        <f>ufc_fights5[[#This Row],[r_fighter_id]]&amp;"/"&amp;ufc_fights5[[#This Row],[b_fighter_id]]&amp;ufc_fights5[[#This Row],[date]]</f>
        <v>2111/106939344</v>
      </c>
      <c r="E714">
        <f>COUNTIF(ufc_fights5[duplicitní texty],ufc_fights5[[#This Row],[duplicitní texty]])</f>
        <v>1</v>
      </c>
    </row>
    <row r="715" spans="1:5">
      <c r="A715">
        <v>665</v>
      </c>
      <c r="B715">
        <v>728</v>
      </c>
      <c r="C715" s="3">
        <v>39344</v>
      </c>
      <c r="D715" s="5" t="str">
        <f>ufc_fights5[[#This Row],[r_fighter_id]]&amp;"/"&amp;ufc_fights5[[#This Row],[b_fighter_id]]&amp;ufc_fights5[[#This Row],[date]]</f>
        <v>665/72839344</v>
      </c>
      <c r="E715">
        <f>COUNTIF(ufc_fights5[duplicitní texty],ufc_fights5[[#This Row],[duplicitní texty]])</f>
        <v>1</v>
      </c>
    </row>
    <row r="716" spans="1:5">
      <c r="A716">
        <v>1200</v>
      </c>
      <c r="B716">
        <v>3209</v>
      </c>
      <c r="C716" s="3">
        <v>39347</v>
      </c>
      <c r="D716" s="5" t="str">
        <f>ufc_fights5[[#This Row],[r_fighter_id]]&amp;"/"&amp;ufc_fights5[[#This Row],[b_fighter_id]]&amp;ufc_fights5[[#This Row],[date]]</f>
        <v>1200/320939347</v>
      </c>
      <c r="E716">
        <f>COUNTIF(ufc_fights5[duplicitní texty],ufc_fights5[[#This Row],[duplicitní texty]])</f>
        <v>1</v>
      </c>
    </row>
    <row r="717" spans="1:5">
      <c r="A717">
        <v>571</v>
      </c>
      <c r="B717">
        <v>1533</v>
      </c>
      <c r="C717" s="3">
        <v>39347</v>
      </c>
      <c r="D717" s="5" t="str">
        <f>ufc_fights5[[#This Row],[r_fighter_id]]&amp;"/"&amp;ufc_fights5[[#This Row],[b_fighter_id]]&amp;ufc_fights5[[#This Row],[date]]</f>
        <v>571/153339347</v>
      </c>
      <c r="E717">
        <f>COUNTIF(ufc_fights5[duplicitní texty],ufc_fights5[[#This Row],[duplicitní texty]])</f>
        <v>1</v>
      </c>
    </row>
    <row r="718" spans="1:5">
      <c r="A718">
        <v>982</v>
      </c>
      <c r="B718">
        <v>2829</v>
      </c>
      <c r="C718" s="3">
        <v>39347</v>
      </c>
      <c r="D718" s="5" t="str">
        <f>ufc_fights5[[#This Row],[r_fighter_id]]&amp;"/"&amp;ufc_fights5[[#This Row],[b_fighter_id]]&amp;ufc_fights5[[#This Row],[date]]</f>
        <v>982/282939347</v>
      </c>
      <c r="E718">
        <f>COUNTIF(ufc_fights5[duplicitní texty],ufc_fights5[[#This Row],[duplicitní texty]])</f>
        <v>1</v>
      </c>
    </row>
    <row r="719" spans="1:5">
      <c r="A719">
        <v>3120</v>
      </c>
      <c r="B719">
        <v>2870</v>
      </c>
      <c r="C719" s="3">
        <v>39347</v>
      </c>
      <c r="D719" s="5" t="str">
        <f>ufc_fights5[[#This Row],[r_fighter_id]]&amp;"/"&amp;ufc_fights5[[#This Row],[b_fighter_id]]&amp;ufc_fights5[[#This Row],[date]]</f>
        <v>3120/287039347</v>
      </c>
      <c r="E719">
        <f>COUNTIF(ufc_fights5[duplicitní texty],ufc_fights5[[#This Row],[duplicitní texty]])</f>
        <v>1</v>
      </c>
    </row>
    <row r="720" spans="1:5">
      <c r="A720">
        <v>3495</v>
      </c>
      <c r="B720">
        <v>2389</v>
      </c>
      <c r="C720" s="3">
        <v>39347</v>
      </c>
      <c r="D720" s="5" t="str">
        <f>ufc_fights5[[#This Row],[r_fighter_id]]&amp;"/"&amp;ufc_fights5[[#This Row],[b_fighter_id]]&amp;ufc_fights5[[#This Row],[date]]</f>
        <v>3495/238939347</v>
      </c>
      <c r="E720">
        <f>COUNTIF(ufc_fights5[duplicitní texty],ufc_fights5[[#This Row],[duplicitní texty]])</f>
        <v>1</v>
      </c>
    </row>
    <row r="721" spans="1:5">
      <c r="A721">
        <v>1494</v>
      </c>
      <c r="B721">
        <v>1821</v>
      </c>
      <c r="C721" s="3">
        <v>39347</v>
      </c>
      <c r="D721" s="5" t="str">
        <f>ufc_fights5[[#This Row],[r_fighter_id]]&amp;"/"&amp;ufc_fights5[[#This Row],[b_fighter_id]]&amp;ufc_fights5[[#This Row],[date]]</f>
        <v>1494/182139347</v>
      </c>
      <c r="E721">
        <f>COUNTIF(ufc_fights5[duplicitní texty],ufc_fights5[[#This Row],[duplicitní texty]])</f>
        <v>1</v>
      </c>
    </row>
    <row r="722" spans="1:5">
      <c r="A722">
        <v>1898</v>
      </c>
      <c r="B722">
        <v>2261</v>
      </c>
      <c r="C722" s="3">
        <v>39347</v>
      </c>
      <c r="D722" s="5" t="str">
        <f>ufc_fights5[[#This Row],[r_fighter_id]]&amp;"/"&amp;ufc_fights5[[#This Row],[b_fighter_id]]&amp;ufc_fights5[[#This Row],[date]]</f>
        <v>1898/226139347</v>
      </c>
      <c r="E722">
        <f>COUNTIF(ufc_fights5[duplicitní texty],ufc_fights5[[#This Row],[duplicitní texty]])</f>
        <v>1</v>
      </c>
    </row>
    <row r="723" spans="1:5">
      <c r="A723">
        <v>1206</v>
      </c>
      <c r="B723">
        <v>2783</v>
      </c>
      <c r="C723" s="3">
        <v>39347</v>
      </c>
      <c r="D723" s="5" t="str">
        <f>ufc_fights5[[#This Row],[r_fighter_id]]&amp;"/"&amp;ufc_fights5[[#This Row],[b_fighter_id]]&amp;ufc_fights5[[#This Row],[date]]</f>
        <v>1206/278339347</v>
      </c>
      <c r="E723">
        <f>COUNTIF(ufc_fights5[duplicitní texty],ufc_fights5[[#This Row],[duplicitní texty]])</f>
        <v>1</v>
      </c>
    </row>
    <row r="724" spans="1:5">
      <c r="A724">
        <v>3454</v>
      </c>
      <c r="B724">
        <v>1578</v>
      </c>
      <c r="C724" s="3">
        <v>39347</v>
      </c>
      <c r="D724" s="5" t="str">
        <f>ufc_fights5[[#This Row],[r_fighter_id]]&amp;"/"&amp;ufc_fights5[[#This Row],[b_fighter_id]]&amp;ufc_fights5[[#This Row],[date]]</f>
        <v>3454/157839347</v>
      </c>
      <c r="E724">
        <f>COUNTIF(ufc_fights5[duplicitní texty],ufc_fights5[[#This Row],[duplicitní texty]])</f>
        <v>1</v>
      </c>
    </row>
    <row r="725" spans="1:5">
      <c r="A725">
        <v>1928</v>
      </c>
      <c r="B725">
        <v>1506</v>
      </c>
      <c r="C725" s="3">
        <v>39375</v>
      </c>
      <c r="D725" s="5" t="str">
        <f>ufc_fights5[[#This Row],[r_fighter_id]]&amp;"/"&amp;ufc_fights5[[#This Row],[b_fighter_id]]&amp;ufc_fights5[[#This Row],[date]]</f>
        <v>1928/150639375</v>
      </c>
      <c r="E725">
        <f>COUNTIF(ufc_fights5[duplicitní texty],ufc_fights5[[#This Row],[duplicitní texty]])</f>
        <v>1</v>
      </c>
    </row>
    <row r="726" spans="1:5">
      <c r="A726">
        <v>3178</v>
      </c>
      <c r="B726">
        <v>3364</v>
      </c>
      <c r="C726" s="3">
        <v>39375</v>
      </c>
      <c r="D726" s="5" t="str">
        <f>ufc_fights5[[#This Row],[r_fighter_id]]&amp;"/"&amp;ufc_fights5[[#This Row],[b_fighter_id]]&amp;ufc_fights5[[#This Row],[date]]</f>
        <v>3178/336439375</v>
      </c>
      <c r="E726">
        <f>COUNTIF(ufc_fights5[duplicitní texty],ufc_fights5[[#This Row],[duplicitní texty]])</f>
        <v>1</v>
      </c>
    </row>
    <row r="727" spans="1:5">
      <c r="A727">
        <v>2981</v>
      </c>
      <c r="B727">
        <v>1006</v>
      </c>
      <c r="C727" s="3">
        <v>39375</v>
      </c>
      <c r="D727" s="5" t="str">
        <f>ufc_fights5[[#This Row],[r_fighter_id]]&amp;"/"&amp;ufc_fights5[[#This Row],[b_fighter_id]]&amp;ufc_fights5[[#This Row],[date]]</f>
        <v>2981/100639375</v>
      </c>
      <c r="E727">
        <f>COUNTIF(ufc_fights5[duplicitní texty],ufc_fights5[[#This Row],[duplicitní texty]])</f>
        <v>1</v>
      </c>
    </row>
    <row r="728" spans="1:5">
      <c r="A728">
        <v>407</v>
      </c>
      <c r="B728">
        <v>2521</v>
      </c>
      <c r="C728" s="3">
        <v>39375</v>
      </c>
      <c r="D728" s="5" t="str">
        <f>ufc_fights5[[#This Row],[r_fighter_id]]&amp;"/"&amp;ufc_fights5[[#This Row],[b_fighter_id]]&amp;ufc_fights5[[#This Row],[date]]</f>
        <v>407/252139375</v>
      </c>
      <c r="E728">
        <f>COUNTIF(ufc_fights5[duplicitní texty],ufc_fights5[[#This Row],[duplicitní texty]])</f>
        <v>1</v>
      </c>
    </row>
    <row r="729" spans="1:5">
      <c r="A729">
        <v>318</v>
      </c>
      <c r="B729">
        <v>2891</v>
      </c>
      <c r="C729" s="3">
        <v>39375</v>
      </c>
      <c r="D729" s="5" t="str">
        <f>ufc_fights5[[#This Row],[r_fighter_id]]&amp;"/"&amp;ufc_fights5[[#This Row],[b_fighter_id]]&amp;ufc_fights5[[#This Row],[date]]</f>
        <v>318/289139375</v>
      </c>
      <c r="E729">
        <f>COUNTIF(ufc_fights5[duplicitní texty],ufc_fights5[[#This Row],[duplicitní texty]])</f>
        <v>1</v>
      </c>
    </row>
    <row r="730" spans="1:5">
      <c r="A730">
        <v>2369</v>
      </c>
      <c r="B730">
        <v>1890</v>
      </c>
      <c r="C730" s="3">
        <v>39375</v>
      </c>
      <c r="D730" s="5" t="str">
        <f>ufc_fights5[[#This Row],[r_fighter_id]]&amp;"/"&amp;ufc_fights5[[#This Row],[b_fighter_id]]&amp;ufc_fights5[[#This Row],[date]]</f>
        <v>2369/189039375</v>
      </c>
      <c r="E730">
        <f>COUNTIF(ufc_fights5[duplicitní texty],ufc_fights5[[#This Row],[duplicitní texty]])</f>
        <v>1</v>
      </c>
    </row>
    <row r="731" spans="1:5">
      <c r="A731">
        <v>241</v>
      </c>
      <c r="B731">
        <v>3107</v>
      </c>
      <c r="C731" s="3">
        <v>39375</v>
      </c>
      <c r="D731" s="5" t="str">
        <f>ufc_fights5[[#This Row],[r_fighter_id]]&amp;"/"&amp;ufc_fights5[[#This Row],[b_fighter_id]]&amp;ufc_fights5[[#This Row],[date]]</f>
        <v>241/310739375</v>
      </c>
      <c r="E731">
        <f>COUNTIF(ufc_fights5[duplicitní texty],ufc_fights5[[#This Row],[duplicitní texty]])</f>
        <v>1</v>
      </c>
    </row>
    <row r="732" spans="1:5">
      <c r="A732">
        <v>1203</v>
      </c>
      <c r="B732">
        <v>289</v>
      </c>
      <c r="C732" s="3">
        <v>39375</v>
      </c>
      <c r="D732" s="5" t="str">
        <f>ufc_fights5[[#This Row],[r_fighter_id]]&amp;"/"&amp;ufc_fights5[[#This Row],[b_fighter_id]]&amp;ufc_fights5[[#This Row],[date]]</f>
        <v>1203/28939375</v>
      </c>
      <c r="E732">
        <f>COUNTIF(ufc_fights5[duplicitní texty],ufc_fights5[[#This Row],[duplicitní texty]])</f>
        <v>1</v>
      </c>
    </row>
    <row r="733" spans="1:5">
      <c r="A733">
        <v>2718</v>
      </c>
      <c r="B733">
        <v>1232</v>
      </c>
      <c r="C733" s="3">
        <v>39375</v>
      </c>
      <c r="D733" s="5" t="str">
        <f>ufc_fights5[[#This Row],[r_fighter_id]]&amp;"/"&amp;ufc_fights5[[#This Row],[b_fighter_id]]&amp;ufc_fights5[[#This Row],[date]]</f>
        <v>2718/123239375</v>
      </c>
      <c r="E733">
        <f>COUNTIF(ufc_fights5[duplicitní texty],ufc_fights5[[#This Row],[duplicitní texty]])</f>
        <v>1</v>
      </c>
    </row>
    <row r="734" spans="1:5">
      <c r="A734">
        <v>856</v>
      </c>
      <c r="B734">
        <v>972</v>
      </c>
      <c r="C734" s="3">
        <v>39403</v>
      </c>
      <c r="D734" s="5" t="str">
        <f>ufc_fights5[[#This Row],[r_fighter_id]]&amp;"/"&amp;ufc_fights5[[#This Row],[b_fighter_id]]&amp;ufc_fights5[[#This Row],[date]]</f>
        <v>856/97239403</v>
      </c>
      <c r="E734">
        <f>COUNTIF(ufc_fights5[duplicitní texty],ufc_fights5[[#This Row],[duplicitní texty]])</f>
        <v>1</v>
      </c>
    </row>
    <row r="735" spans="1:5">
      <c r="A735">
        <v>1327</v>
      </c>
      <c r="B735">
        <v>791</v>
      </c>
      <c r="C735" s="3">
        <v>39403</v>
      </c>
      <c r="D735" s="5" t="str">
        <f>ufc_fights5[[#This Row],[r_fighter_id]]&amp;"/"&amp;ufc_fights5[[#This Row],[b_fighter_id]]&amp;ufc_fights5[[#This Row],[date]]</f>
        <v>1327/79139403</v>
      </c>
      <c r="E735">
        <f>COUNTIF(ufc_fights5[duplicitní texty],ufc_fights5[[#This Row],[duplicitní texty]])</f>
        <v>1</v>
      </c>
    </row>
    <row r="736" spans="1:5">
      <c r="A736">
        <v>84</v>
      </c>
      <c r="B736">
        <v>1887</v>
      </c>
      <c r="C736" s="3">
        <v>39403</v>
      </c>
      <c r="D736" s="5" t="str">
        <f>ufc_fights5[[#This Row],[r_fighter_id]]&amp;"/"&amp;ufc_fights5[[#This Row],[b_fighter_id]]&amp;ufc_fights5[[#This Row],[date]]</f>
        <v>84/188739403</v>
      </c>
      <c r="E736">
        <f>COUNTIF(ufc_fights5[duplicitní texty],ufc_fights5[[#This Row],[duplicitní texty]])</f>
        <v>1</v>
      </c>
    </row>
    <row r="737" spans="1:5">
      <c r="A737">
        <v>1753</v>
      </c>
      <c r="B737">
        <v>2649</v>
      </c>
      <c r="C737" s="3">
        <v>39403</v>
      </c>
      <c r="D737" s="5" t="str">
        <f>ufc_fights5[[#This Row],[r_fighter_id]]&amp;"/"&amp;ufc_fights5[[#This Row],[b_fighter_id]]&amp;ufc_fights5[[#This Row],[date]]</f>
        <v>1753/264939403</v>
      </c>
      <c r="E737">
        <f>COUNTIF(ufc_fights5[duplicitní texty],ufc_fights5[[#This Row],[duplicitní texty]])</f>
        <v>1</v>
      </c>
    </row>
    <row r="738" spans="1:5">
      <c r="A738">
        <v>916</v>
      </c>
      <c r="B738">
        <v>286</v>
      </c>
      <c r="C738" s="3">
        <v>39403</v>
      </c>
      <c r="D738" s="5" t="str">
        <f>ufc_fights5[[#This Row],[r_fighter_id]]&amp;"/"&amp;ufc_fights5[[#This Row],[b_fighter_id]]&amp;ufc_fights5[[#This Row],[date]]</f>
        <v>916/28639403</v>
      </c>
      <c r="E738">
        <f>COUNTIF(ufc_fights5[duplicitní texty],ufc_fights5[[#This Row],[duplicitní texty]])</f>
        <v>1</v>
      </c>
    </row>
    <row r="739" spans="1:5">
      <c r="A739">
        <v>2448</v>
      </c>
      <c r="B739">
        <v>551</v>
      </c>
      <c r="C739" s="3">
        <v>39403</v>
      </c>
      <c r="D739" s="5" t="str">
        <f>ufc_fights5[[#This Row],[r_fighter_id]]&amp;"/"&amp;ufc_fights5[[#This Row],[b_fighter_id]]&amp;ufc_fights5[[#This Row],[date]]</f>
        <v>2448/55139403</v>
      </c>
      <c r="E739">
        <f>COUNTIF(ufc_fights5[duplicitní texty],ufc_fights5[[#This Row],[duplicitní texty]])</f>
        <v>1</v>
      </c>
    </row>
    <row r="740" spans="1:5">
      <c r="A740">
        <v>2977</v>
      </c>
      <c r="B740">
        <v>53</v>
      </c>
      <c r="C740" s="3">
        <v>39403</v>
      </c>
      <c r="D740" s="5" t="str">
        <f>ufc_fights5[[#This Row],[r_fighter_id]]&amp;"/"&amp;ufc_fights5[[#This Row],[b_fighter_id]]&amp;ufc_fights5[[#This Row],[date]]</f>
        <v>2977/5339403</v>
      </c>
      <c r="E740">
        <f>COUNTIF(ufc_fights5[duplicitní texty],ufc_fights5[[#This Row],[duplicitní texty]])</f>
        <v>1</v>
      </c>
    </row>
    <row r="741" spans="1:5">
      <c r="A741">
        <v>1138</v>
      </c>
      <c r="B741">
        <v>2026</v>
      </c>
      <c r="C741" s="3">
        <v>39403</v>
      </c>
      <c r="D741" s="5" t="str">
        <f>ufc_fights5[[#This Row],[r_fighter_id]]&amp;"/"&amp;ufc_fights5[[#This Row],[b_fighter_id]]&amp;ufc_fights5[[#This Row],[date]]</f>
        <v>1138/202639403</v>
      </c>
      <c r="E741">
        <f>COUNTIF(ufc_fights5[duplicitní texty],ufc_fights5[[#This Row],[duplicitní texty]])</f>
        <v>1</v>
      </c>
    </row>
    <row r="742" spans="1:5">
      <c r="A742">
        <v>161</v>
      </c>
      <c r="B742">
        <v>514</v>
      </c>
      <c r="C742" s="3">
        <v>39403</v>
      </c>
      <c r="D742" s="5" t="str">
        <f>ufc_fights5[[#This Row],[r_fighter_id]]&amp;"/"&amp;ufc_fights5[[#This Row],[b_fighter_id]]&amp;ufc_fights5[[#This Row],[date]]</f>
        <v>161/51439403</v>
      </c>
      <c r="E742">
        <f>COUNTIF(ufc_fights5[duplicitní texty],ufc_fights5[[#This Row],[duplicitní texty]])</f>
        <v>1</v>
      </c>
    </row>
    <row r="743" spans="1:5">
      <c r="A743">
        <v>1420</v>
      </c>
      <c r="B743">
        <v>1226</v>
      </c>
      <c r="C743" s="3">
        <v>39424</v>
      </c>
      <c r="D743" s="5" t="str">
        <f>ufc_fights5[[#This Row],[r_fighter_id]]&amp;"/"&amp;ufc_fights5[[#This Row],[b_fighter_id]]&amp;ufc_fights5[[#This Row],[date]]</f>
        <v>1420/122639424</v>
      </c>
      <c r="E743">
        <f>COUNTIF(ufc_fights5[duplicitní texty],ufc_fights5[[#This Row],[duplicitní texty]])</f>
        <v>1</v>
      </c>
    </row>
    <row r="744" spans="1:5">
      <c r="A744">
        <v>1163</v>
      </c>
      <c r="B744">
        <v>1088</v>
      </c>
      <c r="C744" s="3">
        <v>39424</v>
      </c>
      <c r="D744" s="5" t="str">
        <f>ufc_fights5[[#This Row],[r_fighter_id]]&amp;"/"&amp;ufc_fights5[[#This Row],[b_fighter_id]]&amp;ufc_fights5[[#This Row],[date]]</f>
        <v>1163/108839424</v>
      </c>
      <c r="E744">
        <f>COUNTIF(ufc_fights5[duplicitní texty],ufc_fights5[[#This Row],[duplicitní texty]])</f>
        <v>1</v>
      </c>
    </row>
    <row r="745" spans="1:5">
      <c r="A745">
        <v>2884</v>
      </c>
      <c r="B745">
        <v>212</v>
      </c>
      <c r="C745" s="3">
        <v>39424</v>
      </c>
      <c r="D745" s="5" t="str">
        <f>ufc_fights5[[#This Row],[r_fighter_id]]&amp;"/"&amp;ufc_fights5[[#This Row],[b_fighter_id]]&amp;ufc_fights5[[#This Row],[date]]</f>
        <v>2884/21239424</v>
      </c>
      <c r="E745">
        <f>COUNTIF(ufc_fights5[duplicitní texty],ufc_fights5[[#This Row],[duplicitní texty]])</f>
        <v>1</v>
      </c>
    </row>
    <row r="746" spans="1:5">
      <c r="A746">
        <v>3067</v>
      </c>
      <c r="B746">
        <v>2105</v>
      </c>
      <c r="C746" s="3">
        <v>39424</v>
      </c>
      <c r="D746" s="5" t="str">
        <f>ufc_fights5[[#This Row],[r_fighter_id]]&amp;"/"&amp;ufc_fights5[[#This Row],[b_fighter_id]]&amp;ufc_fights5[[#This Row],[date]]</f>
        <v>3067/210539424</v>
      </c>
      <c r="E746">
        <f>COUNTIF(ufc_fights5[duplicitní texty],ufc_fights5[[#This Row],[duplicitní texty]])</f>
        <v>1</v>
      </c>
    </row>
    <row r="747" spans="1:5">
      <c r="A747">
        <v>2142</v>
      </c>
      <c r="B747">
        <v>2573</v>
      </c>
      <c r="C747" s="3">
        <v>39424</v>
      </c>
      <c r="D747" s="5" t="str">
        <f>ufc_fights5[[#This Row],[r_fighter_id]]&amp;"/"&amp;ufc_fights5[[#This Row],[b_fighter_id]]&amp;ufc_fights5[[#This Row],[date]]</f>
        <v>2142/257339424</v>
      </c>
      <c r="E747">
        <f>COUNTIF(ufc_fights5[duplicitní texty],ufc_fights5[[#This Row],[duplicitní texty]])</f>
        <v>1</v>
      </c>
    </row>
    <row r="748" spans="1:5">
      <c r="A748">
        <v>1896</v>
      </c>
      <c r="B748">
        <v>2747</v>
      </c>
      <c r="C748" s="3">
        <v>39424</v>
      </c>
      <c r="D748" s="5" t="str">
        <f>ufc_fights5[[#This Row],[r_fighter_id]]&amp;"/"&amp;ufc_fights5[[#This Row],[b_fighter_id]]&amp;ufc_fights5[[#This Row],[date]]</f>
        <v>1896/274739424</v>
      </c>
      <c r="E748">
        <f>COUNTIF(ufc_fights5[duplicitní texty],ufc_fights5[[#This Row],[duplicitní texty]])</f>
        <v>1</v>
      </c>
    </row>
    <row r="749" spans="1:5">
      <c r="A749">
        <v>1942</v>
      </c>
      <c r="B749">
        <v>1352</v>
      </c>
      <c r="C749" s="3">
        <v>39424</v>
      </c>
      <c r="D749" s="5" t="str">
        <f>ufc_fights5[[#This Row],[r_fighter_id]]&amp;"/"&amp;ufc_fights5[[#This Row],[b_fighter_id]]&amp;ufc_fights5[[#This Row],[date]]</f>
        <v>1942/135239424</v>
      </c>
      <c r="E749">
        <f>COUNTIF(ufc_fights5[duplicitní texty],ufc_fights5[[#This Row],[duplicitní texty]])</f>
        <v>1</v>
      </c>
    </row>
    <row r="750" spans="1:5">
      <c r="A750">
        <v>139</v>
      </c>
      <c r="B750">
        <v>1676</v>
      </c>
      <c r="C750" s="3">
        <v>39424</v>
      </c>
      <c r="D750" s="5" t="str">
        <f>ufc_fights5[[#This Row],[r_fighter_id]]&amp;"/"&amp;ufc_fights5[[#This Row],[b_fighter_id]]&amp;ufc_fights5[[#This Row],[date]]</f>
        <v>139/167639424</v>
      </c>
      <c r="E750">
        <f>COUNTIF(ufc_fights5[duplicitní texty],ufc_fights5[[#This Row],[duplicitní texty]])</f>
        <v>1</v>
      </c>
    </row>
    <row r="751" spans="1:5">
      <c r="A751">
        <v>571</v>
      </c>
      <c r="B751">
        <v>1227</v>
      </c>
      <c r="C751" s="3">
        <v>39445</v>
      </c>
      <c r="D751" s="5" t="str">
        <f>ufc_fights5[[#This Row],[r_fighter_id]]&amp;"/"&amp;ufc_fights5[[#This Row],[b_fighter_id]]&amp;ufc_fights5[[#This Row],[date]]</f>
        <v>571/122739445</v>
      </c>
      <c r="E751">
        <f>COUNTIF(ufc_fights5[duplicitní texty],ufc_fights5[[#This Row],[duplicitní texty]])</f>
        <v>1</v>
      </c>
    </row>
    <row r="752" spans="1:5">
      <c r="A752">
        <v>1821</v>
      </c>
      <c r="B752">
        <v>2982</v>
      </c>
      <c r="C752" s="3">
        <v>39445</v>
      </c>
      <c r="D752" s="5" t="str">
        <f>ufc_fights5[[#This Row],[r_fighter_id]]&amp;"/"&amp;ufc_fights5[[#This Row],[b_fighter_id]]&amp;ufc_fights5[[#This Row],[date]]</f>
        <v>1821/298239445</v>
      </c>
      <c r="E752">
        <f>COUNTIF(ufc_fights5[duplicitní texty],ufc_fights5[[#This Row],[duplicitní texty]])</f>
        <v>1</v>
      </c>
    </row>
    <row r="753" spans="1:5">
      <c r="A753">
        <v>1898</v>
      </c>
      <c r="B753">
        <v>3051</v>
      </c>
      <c r="C753" s="3">
        <v>39445</v>
      </c>
      <c r="D753" s="5" t="str">
        <f>ufc_fights5[[#This Row],[r_fighter_id]]&amp;"/"&amp;ufc_fights5[[#This Row],[b_fighter_id]]&amp;ufc_fights5[[#This Row],[date]]</f>
        <v>1898/305139445</v>
      </c>
      <c r="E753">
        <f>COUNTIF(ufc_fights5[duplicitní texty],ufc_fights5[[#This Row],[duplicitní texty]])</f>
        <v>1</v>
      </c>
    </row>
    <row r="754" spans="1:5">
      <c r="A754">
        <v>485</v>
      </c>
      <c r="B754">
        <v>754</v>
      </c>
      <c r="C754" s="3">
        <v>39445</v>
      </c>
      <c r="D754" s="5" t="str">
        <f>ufc_fights5[[#This Row],[r_fighter_id]]&amp;"/"&amp;ufc_fights5[[#This Row],[b_fighter_id]]&amp;ufc_fights5[[#This Row],[date]]</f>
        <v>485/75439445</v>
      </c>
      <c r="E754">
        <f>COUNTIF(ufc_fights5[duplicitní texty],ufc_fights5[[#This Row],[duplicitní texty]])</f>
        <v>1</v>
      </c>
    </row>
    <row r="755" spans="1:5">
      <c r="A755">
        <v>1063</v>
      </c>
      <c r="B755">
        <v>2156</v>
      </c>
      <c r="C755" s="3">
        <v>39445</v>
      </c>
      <c r="D755" s="5" t="str">
        <f>ufc_fights5[[#This Row],[r_fighter_id]]&amp;"/"&amp;ufc_fights5[[#This Row],[b_fighter_id]]&amp;ufc_fights5[[#This Row],[date]]</f>
        <v>1063/215639445</v>
      </c>
      <c r="E755">
        <f>COUNTIF(ufc_fights5[duplicitní texty],ufc_fights5[[#This Row],[duplicitní texty]])</f>
        <v>1</v>
      </c>
    </row>
    <row r="756" spans="1:5">
      <c r="A756">
        <v>1458</v>
      </c>
      <c r="B756">
        <v>462</v>
      </c>
      <c r="C756" s="3">
        <v>39445</v>
      </c>
      <c r="D756" s="5" t="str">
        <f>ufc_fights5[[#This Row],[r_fighter_id]]&amp;"/"&amp;ufc_fights5[[#This Row],[b_fighter_id]]&amp;ufc_fights5[[#This Row],[date]]</f>
        <v>1458/46239445</v>
      </c>
      <c r="E756">
        <f>COUNTIF(ufc_fights5[duplicitní texty],ufc_fights5[[#This Row],[duplicitní texty]])</f>
        <v>1</v>
      </c>
    </row>
    <row r="757" spans="1:5">
      <c r="A757">
        <v>1842</v>
      </c>
      <c r="B757">
        <v>2606</v>
      </c>
      <c r="C757" s="3">
        <v>39445</v>
      </c>
      <c r="D757" s="5" t="str">
        <f>ufc_fights5[[#This Row],[r_fighter_id]]&amp;"/"&amp;ufc_fights5[[#This Row],[b_fighter_id]]&amp;ufc_fights5[[#This Row],[date]]</f>
        <v>1842/260639445</v>
      </c>
      <c r="E757">
        <f>COUNTIF(ufc_fights5[duplicitní texty],ufc_fights5[[#This Row],[duplicitní texty]])</f>
        <v>1</v>
      </c>
    </row>
    <row r="758" spans="1:5">
      <c r="A758">
        <v>301</v>
      </c>
      <c r="B758">
        <v>917</v>
      </c>
      <c r="C758" s="3">
        <v>39445</v>
      </c>
      <c r="D758" s="5" t="str">
        <f>ufc_fights5[[#This Row],[r_fighter_id]]&amp;"/"&amp;ufc_fights5[[#This Row],[b_fighter_id]]&amp;ufc_fights5[[#This Row],[date]]</f>
        <v>301/91739445</v>
      </c>
      <c r="E758">
        <f>COUNTIF(ufc_fights5[duplicitní texty],ufc_fights5[[#This Row],[duplicitní texty]])</f>
        <v>1</v>
      </c>
    </row>
    <row r="759" spans="1:5">
      <c r="A759">
        <v>2825</v>
      </c>
      <c r="B759">
        <v>2432</v>
      </c>
      <c r="C759" s="3">
        <v>39445</v>
      </c>
      <c r="D759" s="5" t="str">
        <f>ufc_fights5[[#This Row],[r_fighter_id]]&amp;"/"&amp;ufc_fights5[[#This Row],[b_fighter_id]]&amp;ufc_fights5[[#This Row],[date]]</f>
        <v>2825/243239445</v>
      </c>
      <c r="E759">
        <f>COUNTIF(ufc_fights5[duplicitní texty],ufc_fights5[[#This Row],[duplicitní texty]])</f>
        <v>1</v>
      </c>
    </row>
    <row r="760" spans="1:5">
      <c r="A760">
        <v>3458</v>
      </c>
      <c r="B760">
        <v>1140</v>
      </c>
      <c r="C760" s="3">
        <v>39466</v>
      </c>
      <c r="D760" s="5" t="str">
        <f>ufc_fights5[[#This Row],[r_fighter_id]]&amp;"/"&amp;ufc_fights5[[#This Row],[b_fighter_id]]&amp;ufc_fights5[[#This Row],[date]]</f>
        <v>3458/114039466</v>
      </c>
      <c r="E760">
        <f>COUNTIF(ufc_fights5[duplicitní texty],ufc_fights5[[#This Row],[duplicitní texty]])</f>
        <v>1</v>
      </c>
    </row>
    <row r="761" spans="1:5">
      <c r="A761">
        <v>3142</v>
      </c>
      <c r="B761">
        <v>868</v>
      </c>
      <c r="C761" s="3">
        <v>39466</v>
      </c>
      <c r="D761" s="5" t="str">
        <f>ufc_fights5[[#This Row],[r_fighter_id]]&amp;"/"&amp;ufc_fights5[[#This Row],[b_fighter_id]]&amp;ufc_fights5[[#This Row],[date]]</f>
        <v>3142/86839466</v>
      </c>
      <c r="E761">
        <f>COUNTIF(ufc_fights5[duplicitní texty],ufc_fights5[[#This Row],[duplicitní texty]])</f>
        <v>1</v>
      </c>
    </row>
    <row r="762" spans="1:5">
      <c r="A762">
        <v>2690</v>
      </c>
      <c r="B762">
        <v>1214</v>
      </c>
      <c r="C762" s="3">
        <v>39466</v>
      </c>
      <c r="D762" s="5" t="str">
        <f>ufc_fights5[[#This Row],[r_fighter_id]]&amp;"/"&amp;ufc_fights5[[#This Row],[b_fighter_id]]&amp;ufc_fights5[[#This Row],[date]]</f>
        <v>2690/121439466</v>
      </c>
      <c r="E762">
        <f>COUNTIF(ufc_fights5[duplicitní texty],ufc_fights5[[#This Row],[duplicitní texty]])</f>
        <v>1</v>
      </c>
    </row>
    <row r="763" spans="1:5">
      <c r="A763">
        <v>1166</v>
      </c>
      <c r="B763">
        <v>1732</v>
      </c>
      <c r="C763" s="3">
        <v>39466</v>
      </c>
      <c r="D763" s="5" t="str">
        <f>ufc_fights5[[#This Row],[r_fighter_id]]&amp;"/"&amp;ufc_fights5[[#This Row],[b_fighter_id]]&amp;ufc_fights5[[#This Row],[date]]</f>
        <v>1166/173239466</v>
      </c>
      <c r="E763">
        <f>COUNTIF(ufc_fights5[duplicitní texty],ufc_fights5[[#This Row],[duplicitní texty]])</f>
        <v>1</v>
      </c>
    </row>
    <row r="764" spans="1:5">
      <c r="A764">
        <v>2485</v>
      </c>
      <c r="B764">
        <v>3121</v>
      </c>
      <c r="C764" s="3">
        <v>39466</v>
      </c>
      <c r="D764" s="5" t="str">
        <f>ufc_fights5[[#This Row],[r_fighter_id]]&amp;"/"&amp;ufc_fights5[[#This Row],[b_fighter_id]]&amp;ufc_fights5[[#This Row],[date]]</f>
        <v>2485/312139466</v>
      </c>
      <c r="E764">
        <f>COUNTIF(ufc_fights5[duplicitní texty],ufc_fights5[[#This Row],[duplicitní texty]])</f>
        <v>1</v>
      </c>
    </row>
    <row r="765" spans="1:5">
      <c r="A765">
        <v>2806</v>
      </c>
      <c r="B765">
        <v>1773</v>
      </c>
      <c r="C765" s="3">
        <v>39466</v>
      </c>
      <c r="D765" s="5" t="str">
        <f>ufc_fights5[[#This Row],[r_fighter_id]]&amp;"/"&amp;ufc_fights5[[#This Row],[b_fighter_id]]&amp;ufc_fights5[[#This Row],[date]]</f>
        <v>2806/177339466</v>
      </c>
      <c r="E765">
        <f>COUNTIF(ufc_fights5[duplicitní texty],ufc_fights5[[#This Row],[duplicitní texty]])</f>
        <v>1</v>
      </c>
    </row>
    <row r="766" spans="1:5">
      <c r="A766">
        <v>1272</v>
      </c>
      <c r="B766">
        <v>2717</v>
      </c>
      <c r="C766" s="3">
        <v>39466</v>
      </c>
      <c r="D766" s="5" t="str">
        <f>ufc_fights5[[#This Row],[r_fighter_id]]&amp;"/"&amp;ufc_fights5[[#This Row],[b_fighter_id]]&amp;ufc_fights5[[#This Row],[date]]</f>
        <v>1272/271739466</v>
      </c>
      <c r="E766">
        <f>COUNTIF(ufc_fights5[duplicitní texty],ufc_fights5[[#This Row],[duplicitní texty]])</f>
        <v>1</v>
      </c>
    </row>
    <row r="767" spans="1:5">
      <c r="A767">
        <v>706</v>
      </c>
      <c r="B767">
        <v>1830</v>
      </c>
      <c r="C767" s="3">
        <v>39466</v>
      </c>
      <c r="D767" s="5" t="str">
        <f>ufc_fights5[[#This Row],[r_fighter_id]]&amp;"/"&amp;ufc_fights5[[#This Row],[b_fighter_id]]&amp;ufc_fights5[[#This Row],[date]]</f>
        <v>706/183039466</v>
      </c>
      <c r="E767">
        <f>COUNTIF(ufc_fights5[duplicitní texty],ufc_fights5[[#This Row],[duplicitní texty]])</f>
        <v>1</v>
      </c>
    </row>
    <row r="768" spans="1:5">
      <c r="A768">
        <v>1624</v>
      </c>
      <c r="B768">
        <v>3210</v>
      </c>
      <c r="C768" s="3">
        <v>39466</v>
      </c>
      <c r="D768" s="5" t="str">
        <f>ufc_fights5[[#This Row],[r_fighter_id]]&amp;"/"&amp;ufc_fights5[[#This Row],[b_fighter_id]]&amp;ufc_fights5[[#This Row],[date]]</f>
        <v>1624/321039466</v>
      </c>
      <c r="E768">
        <f>COUNTIF(ufc_fights5[duplicitní texty],ufc_fights5[[#This Row],[duplicitní texty]])</f>
        <v>1</v>
      </c>
    </row>
    <row r="769" spans="1:5">
      <c r="A769">
        <v>770</v>
      </c>
      <c r="B769">
        <v>2718</v>
      </c>
      <c r="C769" s="3">
        <v>39470</v>
      </c>
      <c r="D769" s="5" t="str">
        <f>ufc_fights5[[#This Row],[r_fighter_id]]&amp;"/"&amp;ufc_fights5[[#This Row],[b_fighter_id]]&amp;ufc_fights5[[#This Row],[date]]</f>
        <v>770/271839470</v>
      </c>
      <c r="E769">
        <f>COUNTIF(ufc_fights5[duplicitní texty],ufc_fights5[[#This Row],[duplicitní texty]])</f>
        <v>1</v>
      </c>
    </row>
    <row r="770" spans="1:5">
      <c r="A770">
        <v>3120</v>
      </c>
      <c r="B770">
        <v>2111</v>
      </c>
      <c r="C770" s="3">
        <v>39470</v>
      </c>
      <c r="D770" s="5" t="str">
        <f>ufc_fights5[[#This Row],[r_fighter_id]]&amp;"/"&amp;ufc_fights5[[#This Row],[b_fighter_id]]&amp;ufc_fights5[[#This Row],[date]]</f>
        <v>3120/211139470</v>
      </c>
      <c r="E770">
        <f>COUNTIF(ufc_fights5[duplicitní texty],ufc_fights5[[#This Row],[duplicitní texty]])</f>
        <v>1</v>
      </c>
    </row>
    <row r="771" spans="1:5">
      <c r="A771">
        <v>2016</v>
      </c>
      <c r="B771">
        <v>3018</v>
      </c>
      <c r="C771" s="3">
        <v>39470</v>
      </c>
      <c r="D771" s="5" t="str">
        <f>ufc_fights5[[#This Row],[r_fighter_id]]&amp;"/"&amp;ufc_fights5[[#This Row],[b_fighter_id]]&amp;ufc_fights5[[#This Row],[date]]</f>
        <v>2016/301839470</v>
      </c>
      <c r="E771">
        <f>COUNTIF(ufc_fights5[duplicitní texty],ufc_fights5[[#This Row],[duplicitní texty]])</f>
        <v>1</v>
      </c>
    </row>
    <row r="772" spans="1:5">
      <c r="A772">
        <v>3495</v>
      </c>
      <c r="B772">
        <v>391</v>
      </c>
      <c r="C772" s="3">
        <v>39470</v>
      </c>
      <c r="D772" s="5" t="str">
        <f>ufc_fights5[[#This Row],[r_fighter_id]]&amp;"/"&amp;ufc_fights5[[#This Row],[b_fighter_id]]&amp;ufc_fights5[[#This Row],[date]]</f>
        <v>3495/39139470</v>
      </c>
      <c r="E772">
        <f>COUNTIF(ufc_fights5[duplicitní texty],ufc_fights5[[#This Row],[duplicitní texty]])</f>
        <v>1</v>
      </c>
    </row>
    <row r="773" spans="1:5">
      <c r="A773">
        <v>3209</v>
      </c>
      <c r="B773">
        <v>2389</v>
      </c>
      <c r="C773" s="3">
        <v>39470</v>
      </c>
      <c r="D773" s="5" t="str">
        <f>ufc_fights5[[#This Row],[r_fighter_id]]&amp;"/"&amp;ufc_fights5[[#This Row],[b_fighter_id]]&amp;ufc_fights5[[#This Row],[date]]</f>
        <v>3209/238939470</v>
      </c>
      <c r="E773">
        <f>COUNTIF(ufc_fights5[duplicitní texty],ufc_fights5[[#This Row],[duplicitní texty]])</f>
        <v>1</v>
      </c>
    </row>
    <row r="774" spans="1:5">
      <c r="A774">
        <v>633</v>
      </c>
      <c r="B774">
        <v>2035</v>
      </c>
      <c r="C774" s="3">
        <v>39470</v>
      </c>
      <c r="D774" s="5" t="str">
        <f>ufc_fights5[[#This Row],[r_fighter_id]]&amp;"/"&amp;ufc_fights5[[#This Row],[b_fighter_id]]&amp;ufc_fights5[[#This Row],[date]]</f>
        <v>633/203539470</v>
      </c>
      <c r="E774">
        <f>COUNTIF(ufc_fights5[duplicitní texty],ufc_fights5[[#This Row],[duplicitní texty]])</f>
        <v>1</v>
      </c>
    </row>
    <row r="775" spans="1:5">
      <c r="A775">
        <v>2480</v>
      </c>
      <c r="B775">
        <v>647</v>
      </c>
      <c r="C775" s="3">
        <v>39470</v>
      </c>
      <c r="D775" s="5" t="str">
        <f>ufc_fights5[[#This Row],[r_fighter_id]]&amp;"/"&amp;ufc_fights5[[#This Row],[b_fighter_id]]&amp;ufc_fights5[[#This Row],[date]]</f>
        <v>2480/64739470</v>
      </c>
      <c r="E775">
        <f>COUNTIF(ufc_fights5[duplicitní texty],ufc_fights5[[#This Row],[duplicitní texty]])</f>
        <v>1</v>
      </c>
    </row>
    <row r="776" spans="1:5">
      <c r="A776">
        <v>3176</v>
      </c>
      <c r="B776">
        <v>407</v>
      </c>
      <c r="C776" s="3">
        <v>39470</v>
      </c>
      <c r="D776" s="5" t="str">
        <f>ufc_fights5[[#This Row],[r_fighter_id]]&amp;"/"&amp;ufc_fights5[[#This Row],[b_fighter_id]]&amp;ufc_fights5[[#This Row],[date]]</f>
        <v>3176/40739470</v>
      </c>
      <c r="E776">
        <f>COUNTIF(ufc_fights5[duplicitní texty],ufc_fights5[[#This Row],[duplicitní texty]])</f>
        <v>1</v>
      </c>
    </row>
    <row r="777" spans="1:5">
      <c r="A777">
        <v>1364</v>
      </c>
      <c r="B777">
        <v>3365</v>
      </c>
      <c r="C777" s="3">
        <v>39470</v>
      </c>
      <c r="D777" s="5" t="str">
        <f>ufc_fights5[[#This Row],[r_fighter_id]]&amp;"/"&amp;ufc_fights5[[#This Row],[b_fighter_id]]&amp;ufc_fights5[[#This Row],[date]]</f>
        <v>1364/336539470</v>
      </c>
      <c r="E777">
        <f>COUNTIF(ufc_fights5[duplicitní texty],ufc_fights5[[#This Row],[duplicitní texty]])</f>
        <v>1</v>
      </c>
    </row>
    <row r="778" spans="1:5">
      <c r="A778">
        <v>1200</v>
      </c>
      <c r="B778">
        <v>3250</v>
      </c>
      <c r="C778" s="3">
        <v>39480</v>
      </c>
      <c r="D778" s="5" t="str">
        <f>ufc_fights5[[#This Row],[r_fighter_id]]&amp;"/"&amp;ufc_fights5[[#This Row],[b_fighter_id]]&amp;ufc_fights5[[#This Row],[date]]</f>
        <v>1200/325039480</v>
      </c>
      <c r="E778">
        <f>COUNTIF(ufc_fights5[duplicitní texty],ufc_fights5[[#This Row],[duplicitní texty]])</f>
        <v>1</v>
      </c>
    </row>
    <row r="779" spans="1:5">
      <c r="A779">
        <v>2129</v>
      </c>
      <c r="B779">
        <v>1806</v>
      </c>
      <c r="C779" s="3">
        <v>39480</v>
      </c>
      <c r="D779" s="5" t="str">
        <f>ufc_fights5[[#This Row],[r_fighter_id]]&amp;"/"&amp;ufc_fights5[[#This Row],[b_fighter_id]]&amp;ufc_fights5[[#This Row],[date]]</f>
        <v>2129/180639480</v>
      </c>
      <c r="E779">
        <f>COUNTIF(ufc_fights5[duplicitní texty],ufc_fights5[[#This Row],[duplicitní texty]])</f>
        <v>1</v>
      </c>
    </row>
    <row r="780" spans="1:5">
      <c r="A780">
        <v>1887</v>
      </c>
      <c r="B780">
        <v>341</v>
      </c>
      <c r="C780" s="3">
        <v>39480</v>
      </c>
      <c r="D780" s="5" t="str">
        <f>ufc_fights5[[#This Row],[r_fighter_id]]&amp;"/"&amp;ufc_fights5[[#This Row],[b_fighter_id]]&amp;ufc_fights5[[#This Row],[date]]</f>
        <v>1887/34139480</v>
      </c>
      <c r="E780">
        <f>COUNTIF(ufc_fights5[duplicitní texty],ufc_fights5[[#This Row],[duplicitní texty]])</f>
        <v>1</v>
      </c>
    </row>
    <row r="781" spans="1:5">
      <c r="A781">
        <v>882</v>
      </c>
      <c r="B781">
        <v>2259</v>
      </c>
      <c r="C781" s="3">
        <v>39480</v>
      </c>
      <c r="D781" s="5" t="str">
        <f>ufc_fights5[[#This Row],[r_fighter_id]]&amp;"/"&amp;ufc_fights5[[#This Row],[b_fighter_id]]&amp;ufc_fights5[[#This Row],[date]]</f>
        <v>882/225939480</v>
      </c>
      <c r="E781">
        <f>COUNTIF(ufc_fights5[duplicitní texty],ufc_fights5[[#This Row],[duplicitní texty]])</f>
        <v>1</v>
      </c>
    </row>
    <row r="782" spans="1:5">
      <c r="A782">
        <v>1958</v>
      </c>
      <c r="B782">
        <v>1399</v>
      </c>
      <c r="C782" s="3">
        <v>39480</v>
      </c>
      <c r="D782" s="5" t="str">
        <f>ufc_fights5[[#This Row],[r_fighter_id]]&amp;"/"&amp;ufc_fights5[[#This Row],[b_fighter_id]]&amp;ufc_fights5[[#This Row],[date]]</f>
        <v>1958/139939480</v>
      </c>
      <c r="E782">
        <f>COUNTIF(ufc_fights5[duplicitní texty],ufc_fights5[[#This Row],[duplicitní texty]])</f>
        <v>1</v>
      </c>
    </row>
    <row r="783" spans="1:5">
      <c r="A783">
        <v>306</v>
      </c>
      <c r="B783">
        <v>1308</v>
      </c>
      <c r="C783" s="3">
        <v>39480</v>
      </c>
      <c r="D783" s="5" t="str">
        <f>ufc_fights5[[#This Row],[r_fighter_id]]&amp;"/"&amp;ufc_fights5[[#This Row],[b_fighter_id]]&amp;ufc_fights5[[#This Row],[date]]</f>
        <v>306/130839480</v>
      </c>
      <c r="E783">
        <f>COUNTIF(ufc_fights5[duplicitní texty],ufc_fights5[[#This Row],[duplicitní texty]])</f>
        <v>1</v>
      </c>
    </row>
    <row r="784" spans="1:5">
      <c r="A784">
        <v>848</v>
      </c>
      <c r="B784">
        <v>1969</v>
      </c>
      <c r="C784" s="3">
        <v>39480</v>
      </c>
      <c r="D784" s="5" t="str">
        <f>ufc_fights5[[#This Row],[r_fighter_id]]&amp;"/"&amp;ufc_fights5[[#This Row],[b_fighter_id]]&amp;ufc_fights5[[#This Row],[date]]</f>
        <v>848/196939480</v>
      </c>
      <c r="E784">
        <f>COUNTIF(ufc_fights5[duplicitní texty],ufc_fights5[[#This Row],[duplicitní texty]])</f>
        <v>1</v>
      </c>
    </row>
    <row r="785" spans="1:5">
      <c r="A785">
        <v>68</v>
      </c>
      <c r="B785">
        <v>3564</v>
      </c>
      <c r="C785" s="3">
        <v>39480</v>
      </c>
      <c r="D785" s="5" t="str">
        <f>ufc_fights5[[#This Row],[r_fighter_id]]&amp;"/"&amp;ufc_fights5[[#This Row],[b_fighter_id]]&amp;ufc_fights5[[#This Row],[date]]</f>
        <v>68/356439480</v>
      </c>
      <c r="E785">
        <f>COUNTIF(ufc_fights5[duplicitní texty],ufc_fights5[[#This Row],[duplicitní texty]])</f>
        <v>1</v>
      </c>
    </row>
    <row r="786" spans="1:5">
      <c r="A786">
        <v>134</v>
      </c>
      <c r="B786">
        <v>2349</v>
      </c>
      <c r="C786" s="3">
        <v>39508</v>
      </c>
      <c r="D786" s="5" t="str">
        <f>ufc_fights5[[#This Row],[r_fighter_id]]&amp;"/"&amp;ufc_fights5[[#This Row],[b_fighter_id]]&amp;ufc_fights5[[#This Row],[date]]</f>
        <v>134/234939508</v>
      </c>
      <c r="E786">
        <f>COUNTIF(ufc_fights5[duplicitní texty],ufc_fights5[[#This Row],[duplicitní texty]])</f>
        <v>1</v>
      </c>
    </row>
    <row r="787" spans="1:5">
      <c r="A787">
        <v>2829</v>
      </c>
      <c r="B787">
        <v>279</v>
      </c>
      <c r="C787" s="3">
        <v>39508</v>
      </c>
      <c r="D787" s="5" t="str">
        <f>ufc_fights5[[#This Row],[r_fighter_id]]&amp;"/"&amp;ufc_fights5[[#This Row],[b_fighter_id]]&amp;ufc_fights5[[#This Row],[date]]</f>
        <v>2829/27939508</v>
      </c>
      <c r="E787">
        <f>COUNTIF(ufc_fights5[duplicitní texty],ufc_fights5[[#This Row],[duplicitní texty]])</f>
        <v>1</v>
      </c>
    </row>
    <row r="788" spans="1:5">
      <c r="A788">
        <v>1772</v>
      </c>
      <c r="B788">
        <v>2806</v>
      </c>
      <c r="C788" s="3">
        <v>39508</v>
      </c>
      <c r="D788" s="5" t="str">
        <f>ufc_fights5[[#This Row],[r_fighter_id]]&amp;"/"&amp;ufc_fights5[[#This Row],[b_fighter_id]]&amp;ufc_fights5[[#This Row],[date]]</f>
        <v>1772/280639508</v>
      </c>
      <c r="E788">
        <f>COUNTIF(ufc_fights5[duplicitní texty],ufc_fights5[[#This Row],[duplicitní texty]])</f>
        <v>1</v>
      </c>
    </row>
    <row r="789" spans="1:5">
      <c r="A789">
        <v>982</v>
      </c>
      <c r="B789">
        <v>3491</v>
      </c>
      <c r="C789" s="3">
        <v>39508</v>
      </c>
      <c r="D789" s="5" t="str">
        <f>ufc_fights5[[#This Row],[r_fighter_id]]&amp;"/"&amp;ufc_fights5[[#This Row],[b_fighter_id]]&amp;ufc_fights5[[#This Row],[date]]</f>
        <v>982/349139508</v>
      </c>
      <c r="E789">
        <f>COUNTIF(ufc_fights5[duplicitní texty],ufc_fights5[[#This Row],[duplicitní texty]])</f>
        <v>1</v>
      </c>
    </row>
    <row r="790" spans="1:5">
      <c r="A790">
        <v>2981</v>
      </c>
      <c r="B790">
        <v>1320</v>
      </c>
      <c r="C790" s="3">
        <v>39508</v>
      </c>
      <c r="D790" s="5" t="str">
        <f>ufc_fights5[[#This Row],[r_fighter_id]]&amp;"/"&amp;ufc_fights5[[#This Row],[b_fighter_id]]&amp;ufc_fights5[[#This Row],[date]]</f>
        <v>2981/132039508</v>
      </c>
      <c r="E790">
        <f>COUNTIF(ufc_fights5[duplicitní texty],ufc_fights5[[#This Row],[duplicitní texty]])</f>
        <v>1</v>
      </c>
    </row>
    <row r="791" spans="1:5">
      <c r="A791">
        <v>1690</v>
      </c>
      <c r="B791">
        <v>1303</v>
      </c>
      <c r="C791" s="3">
        <v>39508</v>
      </c>
      <c r="D791" s="5" t="str">
        <f>ufc_fights5[[#This Row],[r_fighter_id]]&amp;"/"&amp;ufc_fights5[[#This Row],[b_fighter_id]]&amp;ufc_fights5[[#This Row],[date]]</f>
        <v>1690/130339508</v>
      </c>
      <c r="E791">
        <f>COUNTIF(ufc_fights5[duplicitní texty],ufc_fights5[[#This Row],[duplicitní texty]])</f>
        <v>1</v>
      </c>
    </row>
    <row r="792" spans="1:5">
      <c r="A792">
        <v>2369</v>
      </c>
      <c r="B792">
        <v>3203</v>
      </c>
      <c r="C792" s="3">
        <v>39508</v>
      </c>
      <c r="D792" s="5" t="str">
        <f>ufc_fights5[[#This Row],[r_fighter_id]]&amp;"/"&amp;ufc_fights5[[#This Row],[b_fighter_id]]&amp;ufc_fights5[[#This Row],[date]]</f>
        <v>2369/320339508</v>
      </c>
      <c r="E792">
        <f>COUNTIF(ufc_fights5[duplicitní texty],ufc_fights5[[#This Row],[duplicitní texty]])</f>
        <v>1</v>
      </c>
    </row>
    <row r="793" spans="1:5">
      <c r="A793">
        <v>969</v>
      </c>
      <c r="B793">
        <v>665</v>
      </c>
      <c r="C793" s="3">
        <v>39508</v>
      </c>
      <c r="D793" s="5" t="str">
        <f>ufc_fights5[[#This Row],[r_fighter_id]]&amp;"/"&amp;ufc_fights5[[#This Row],[b_fighter_id]]&amp;ufc_fights5[[#This Row],[date]]</f>
        <v>969/66539508</v>
      </c>
      <c r="E793">
        <f>COUNTIF(ufc_fights5[duplicitní texty],ufc_fights5[[#This Row],[duplicitní texty]])</f>
        <v>1</v>
      </c>
    </row>
    <row r="794" spans="1:5">
      <c r="A794">
        <v>1343</v>
      </c>
      <c r="B794">
        <v>1682</v>
      </c>
      <c r="C794" s="3">
        <v>39508</v>
      </c>
      <c r="D794" s="5" t="str">
        <f>ufc_fights5[[#This Row],[r_fighter_id]]&amp;"/"&amp;ufc_fights5[[#This Row],[b_fighter_id]]&amp;ufc_fights5[[#This Row],[date]]</f>
        <v>1343/168239508</v>
      </c>
      <c r="E794">
        <f>COUNTIF(ufc_fights5[duplicitní texty],ufc_fights5[[#This Row],[duplicitní texty]])</f>
        <v>1</v>
      </c>
    </row>
    <row r="795" spans="1:5">
      <c r="A795">
        <v>1232</v>
      </c>
      <c r="B795">
        <v>1258</v>
      </c>
      <c r="C795" s="3">
        <v>39508</v>
      </c>
      <c r="D795" s="5" t="str">
        <f>ufc_fights5[[#This Row],[r_fighter_id]]&amp;"/"&amp;ufc_fights5[[#This Row],[b_fighter_id]]&amp;ufc_fights5[[#This Row],[date]]</f>
        <v>1232/125839508</v>
      </c>
      <c r="E795">
        <f>COUNTIF(ufc_fights5[duplicitní texty],ufc_fights5[[#This Row],[duplicitní texty]])</f>
        <v>1</v>
      </c>
    </row>
    <row r="796" spans="1:5">
      <c r="A796">
        <v>1533</v>
      </c>
      <c r="B796">
        <v>3082</v>
      </c>
      <c r="C796" s="3">
        <v>39540</v>
      </c>
      <c r="D796" s="5" t="str">
        <f>ufc_fights5[[#This Row],[r_fighter_id]]&amp;"/"&amp;ufc_fights5[[#This Row],[b_fighter_id]]&amp;ufc_fights5[[#This Row],[date]]</f>
        <v>1533/308239540</v>
      </c>
      <c r="E796">
        <f>COUNTIF(ufc_fights5[duplicitní texty],ufc_fights5[[#This Row],[duplicitní texty]])</f>
        <v>1</v>
      </c>
    </row>
    <row r="797" spans="1:5">
      <c r="A797">
        <v>770</v>
      </c>
      <c r="B797">
        <v>2480</v>
      </c>
      <c r="C797" s="3">
        <v>39540</v>
      </c>
      <c r="D797" s="5" t="str">
        <f>ufc_fights5[[#This Row],[r_fighter_id]]&amp;"/"&amp;ufc_fights5[[#This Row],[b_fighter_id]]&amp;ufc_fights5[[#This Row],[date]]</f>
        <v>770/248039540</v>
      </c>
      <c r="E797">
        <f>COUNTIF(ufc_fights5[duplicitní texty],ufc_fights5[[#This Row],[duplicitní texty]])</f>
        <v>1</v>
      </c>
    </row>
    <row r="798" spans="1:5">
      <c r="A798">
        <v>1226</v>
      </c>
      <c r="B798">
        <v>2899</v>
      </c>
      <c r="C798" s="3">
        <v>39540</v>
      </c>
      <c r="D798" s="5" t="str">
        <f>ufc_fights5[[#This Row],[r_fighter_id]]&amp;"/"&amp;ufc_fights5[[#This Row],[b_fighter_id]]&amp;ufc_fights5[[#This Row],[date]]</f>
        <v>1226/289939540</v>
      </c>
      <c r="E798">
        <f>COUNTIF(ufc_fights5[duplicitní texty],ufc_fights5[[#This Row],[duplicitní texty]])</f>
        <v>1</v>
      </c>
    </row>
    <row r="799" spans="1:5">
      <c r="A799">
        <v>2290</v>
      </c>
      <c r="B799">
        <v>3237</v>
      </c>
      <c r="C799" s="3">
        <v>39540</v>
      </c>
      <c r="D799" s="5" t="str">
        <f>ufc_fights5[[#This Row],[r_fighter_id]]&amp;"/"&amp;ufc_fights5[[#This Row],[b_fighter_id]]&amp;ufc_fights5[[#This Row],[date]]</f>
        <v>2290/323739540</v>
      </c>
      <c r="E799">
        <f>COUNTIF(ufc_fights5[duplicitní texty],ufc_fights5[[#This Row],[duplicitní texty]])</f>
        <v>1</v>
      </c>
    </row>
    <row r="800" spans="1:5">
      <c r="A800">
        <v>84</v>
      </c>
      <c r="B800">
        <v>2448</v>
      </c>
      <c r="C800" s="3">
        <v>39540</v>
      </c>
      <c r="D800" s="5" t="str">
        <f>ufc_fights5[[#This Row],[r_fighter_id]]&amp;"/"&amp;ufc_fights5[[#This Row],[b_fighter_id]]&amp;ufc_fights5[[#This Row],[date]]</f>
        <v>84/244839540</v>
      </c>
      <c r="E800">
        <f>COUNTIF(ufc_fights5[duplicitní texty],ufc_fights5[[#This Row],[duplicitní texty]])</f>
        <v>1</v>
      </c>
    </row>
    <row r="801" spans="1:5">
      <c r="A801">
        <v>2016</v>
      </c>
      <c r="B801">
        <v>856</v>
      </c>
      <c r="C801" s="3">
        <v>39540</v>
      </c>
      <c r="D801" s="5" t="str">
        <f>ufc_fights5[[#This Row],[r_fighter_id]]&amp;"/"&amp;ufc_fights5[[#This Row],[b_fighter_id]]&amp;ufc_fights5[[#This Row],[date]]</f>
        <v>2016/85639540</v>
      </c>
      <c r="E801">
        <f>COUNTIF(ufc_fights5[duplicitní texty],ufc_fights5[[#This Row],[duplicitní texty]])</f>
        <v>1</v>
      </c>
    </row>
    <row r="802" spans="1:5">
      <c r="A802">
        <v>1261</v>
      </c>
      <c r="B802">
        <v>306</v>
      </c>
      <c r="C802" s="3">
        <v>39540</v>
      </c>
      <c r="D802" s="5" t="str">
        <f>ufc_fights5[[#This Row],[r_fighter_id]]&amp;"/"&amp;ufc_fights5[[#This Row],[b_fighter_id]]&amp;ufc_fights5[[#This Row],[date]]</f>
        <v>1261/30639540</v>
      </c>
      <c r="E802">
        <f>COUNTIF(ufc_fights5[duplicitní texty],ufc_fights5[[#This Row],[duplicitní texty]])</f>
        <v>1</v>
      </c>
    </row>
    <row r="803" spans="1:5">
      <c r="A803">
        <v>986</v>
      </c>
      <c r="B803">
        <v>1753</v>
      </c>
      <c r="C803" s="3">
        <v>39540</v>
      </c>
      <c r="D803" s="5" t="str">
        <f>ufc_fights5[[#This Row],[r_fighter_id]]&amp;"/"&amp;ufc_fights5[[#This Row],[b_fighter_id]]&amp;ufc_fights5[[#This Row],[date]]</f>
        <v>986/175339540</v>
      </c>
      <c r="E803">
        <f>COUNTIF(ufc_fights5[duplicitní texty],ufc_fights5[[#This Row],[duplicitní texty]])</f>
        <v>1</v>
      </c>
    </row>
    <row r="804" spans="1:5">
      <c r="A804">
        <v>1063</v>
      </c>
      <c r="B804">
        <v>642</v>
      </c>
      <c r="C804" s="3">
        <v>39540</v>
      </c>
      <c r="D804" s="5" t="str">
        <f>ufc_fights5[[#This Row],[r_fighter_id]]&amp;"/"&amp;ufc_fights5[[#This Row],[b_fighter_id]]&amp;ufc_fights5[[#This Row],[date]]</f>
        <v>1063/64239540</v>
      </c>
      <c r="E804">
        <f>COUNTIF(ufc_fights5[duplicitní texty],ufc_fights5[[#This Row],[duplicitní texty]])</f>
        <v>1</v>
      </c>
    </row>
    <row r="805" spans="1:5">
      <c r="A805">
        <v>1458</v>
      </c>
      <c r="B805">
        <v>53</v>
      </c>
      <c r="C805" s="3">
        <v>39540</v>
      </c>
      <c r="D805" s="5" t="str">
        <f>ufc_fights5[[#This Row],[r_fighter_id]]&amp;"/"&amp;ufc_fights5[[#This Row],[b_fighter_id]]&amp;ufc_fights5[[#This Row],[date]]</f>
        <v>1458/5339540</v>
      </c>
      <c r="E805">
        <f>COUNTIF(ufc_fights5[duplicitní texty],ufc_fights5[[#This Row],[duplicitní texty]])</f>
        <v>1</v>
      </c>
    </row>
    <row r="806" spans="1:5">
      <c r="A806">
        <v>3067</v>
      </c>
      <c r="B806">
        <v>2142</v>
      </c>
      <c r="C806" s="3">
        <v>39540</v>
      </c>
      <c r="D806" s="5" t="str">
        <f>ufc_fights5[[#This Row],[r_fighter_id]]&amp;"/"&amp;ufc_fights5[[#This Row],[b_fighter_id]]&amp;ufc_fights5[[#This Row],[date]]</f>
        <v>3067/214239540</v>
      </c>
      <c r="E806">
        <f>COUNTIF(ufc_fights5[duplicitní texty],ufc_fights5[[#This Row],[duplicitní texty]])</f>
        <v>1</v>
      </c>
    </row>
    <row r="807" spans="1:5">
      <c r="A807">
        <v>161</v>
      </c>
      <c r="B807">
        <v>2707</v>
      </c>
      <c r="C807" s="3">
        <v>39540</v>
      </c>
      <c r="D807" s="5" t="str">
        <f>ufc_fights5[[#This Row],[r_fighter_id]]&amp;"/"&amp;ufc_fights5[[#This Row],[b_fighter_id]]&amp;ufc_fights5[[#This Row],[date]]</f>
        <v>161/270739540</v>
      </c>
      <c r="E807">
        <f>COUNTIF(ufc_fights5[duplicitní texty],ufc_fights5[[#This Row],[duplicitní texty]])</f>
        <v>1</v>
      </c>
    </row>
    <row r="808" spans="1:5">
      <c r="A808">
        <v>1928</v>
      </c>
      <c r="B808">
        <v>1327</v>
      </c>
      <c r="C808" s="3">
        <v>39557</v>
      </c>
      <c r="D808" s="5" t="str">
        <f>ufc_fights5[[#This Row],[r_fighter_id]]&amp;"/"&amp;ufc_fights5[[#This Row],[b_fighter_id]]&amp;ufc_fights5[[#This Row],[date]]</f>
        <v>1928/132739557</v>
      </c>
      <c r="E808">
        <f>COUNTIF(ufc_fights5[duplicitní texty],ufc_fights5[[#This Row],[duplicitní texty]])</f>
        <v>1</v>
      </c>
    </row>
    <row r="809" spans="1:5">
      <c r="A809">
        <v>3359</v>
      </c>
      <c r="B809">
        <v>2203</v>
      </c>
      <c r="C809" s="3">
        <v>39557</v>
      </c>
      <c r="D809" s="5" t="str">
        <f>ufc_fights5[[#This Row],[r_fighter_id]]&amp;"/"&amp;ufc_fights5[[#This Row],[b_fighter_id]]&amp;ufc_fights5[[#This Row],[date]]</f>
        <v>3359/220339557</v>
      </c>
      <c r="E809">
        <f>COUNTIF(ufc_fights5[duplicitní texty],ufc_fights5[[#This Row],[duplicitní texty]])</f>
        <v>1</v>
      </c>
    </row>
    <row r="810" spans="1:5">
      <c r="A810">
        <v>571</v>
      </c>
      <c r="B810">
        <v>3142</v>
      </c>
      <c r="C810" s="3">
        <v>39557</v>
      </c>
      <c r="D810" s="5" t="str">
        <f>ufc_fights5[[#This Row],[r_fighter_id]]&amp;"/"&amp;ufc_fights5[[#This Row],[b_fighter_id]]&amp;ufc_fights5[[#This Row],[date]]</f>
        <v>571/314239557</v>
      </c>
      <c r="E810">
        <f>COUNTIF(ufc_fights5[duplicitní texty],ufc_fights5[[#This Row],[duplicitní texty]])</f>
        <v>1</v>
      </c>
    </row>
    <row r="811" spans="1:5">
      <c r="A811">
        <v>3097</v>
      </c>
      <c r="B811">
        <v>2939</v>
      </c>
      <c r="C811" s="3">
        <v>39557</v>
      </c>
      <c r="D811" s="5" t="str">
        <f>ufc_fights5[[#This Row],[r_fighter_id]]&amp;"/"&amp;ufc_fights5[[#This Row],[b_fighter_id]]&amp;ufc_fights5[[#This Row],[date]]</f>
        <v>3097/293939557</v>
      </c>
      <c r="E811">
        <f>COUNTIF(ufc_fights5[duplicitní texty],ufc_fights5[[#This Row],[duplicitní texty]])</f>
        <v>1</v>
      </c>
    </row>
    <row r="812" spans="1:5">
      <c r="A812">
        <v>697</v>
      </c>
      <c r="B812">
        <v>301</v>
      </c>
      <c r="C812" s="3">
        <v>39557</v>
      </c>
      <c r="D812" s="5" t="str">
        <f>ufc_fights5[[#This Row],[r_fighter_id]]&amp;"/"&amp;ufc_fights5[[#This Row],[b_fighter_id]]&amp;ufc_fights5[[#This Row],[date]]</f>
        <v>697/30139557</v>
      </c>
      <c r="E812">
        <f>COUNTIF(ufc_fights5[duplicitní texty],ufc_fights5[[#This Row],[duplicitní texty]])</f>
        <v>1</v>
      </c>
    </row>
    <row r="813" spans="1:5">
      <c r="A813">
        <v>1006</v>
      </c>
      <c r="B813">
        <v>1881</v>
      </c>
      <c r="C813" s="3">
        <v>39557</v>
      </c>
      <c r="D813" s="5" t="str">
        <f>ufc_fights5[[#This Row],[r_fighter_id]]&amp;"/"&amp;ufc_fights5[[#This Row],[b_fighter_id]]&amp;ufc_fights5[[#This Row],[date]]</f>
        <v>1006/188139557</v>
      </c>
      <c r="E813">
        <f>COUNTIF(ufc_fights5[duplicitní texty],ufc_fights5[[#This Row],[duplicitní texty]])</f>
        <v>1</v>
      </c>
    </row>
    <row r="814" spans="1:5">
      <c r="A814">
        <v>1163</v>
      </c>
      <c r="B814">
        <v>1361</v>
      </c>
      <c r="C814" s="3">
        <v>39557</v>
      </c>
      <c r="D814" s="5" t="str">
        <f>ufc_fights5[[#This Row],[r_fighter_id]]&amp;"/"&amp;ufc_fights5[[#This Row],[b_fighter_id]]&amp;ufc_fights5[[#This Row],[date]]</f>
        <v>1163/136139557</v>
      </c>
      <c r="E814">
        <f>COUNTIF(ufc_fights5[duplicitní texty],ufc_fights5[[#This Row],[duplicitní texty]])</f>
        <v>1</v>
      </c>
    </row>
    <row r="815" spans="1:5">
      <c r="A815">
        <v>2597</v>
      </c>
      <c r="B815">
        <v>3107</v>
      </c>
      <c r="C815" s="3">
        <v>39557</v>
      </c>
      <c r="D815" s="5" t="str">
        <f>ufc_fights5[[#This Row],[r_fighter_id]]&amp;"/"&amp;ufc_fights5[[#This Row],[b_fighter_id]]&amp;ufc_fights5[[#This Row],[date]]</f>
        <v>2597/310739557</v>
      </c>
      <c r="E815">
        <f>COUNTIF(ufc_fights5[duplicitní texty],ufc_fights5[[#This Row],[duplicitní texty]])</f>
        <v>1</v>
      </c>
    </row>
    <row r="816" spans="1:5">
      <c r="A816">
        <v>286</v>
      </c>
      <c r="B816">
        <v>2023</v>
      </c>
      <c r="C816" s="3">
        <v>39557</v>
      </c>
      <c r="D816" s="5" t="str">
        <f>ufc_fights5[[#This Row],[r_fighter_id]]&amp;"/"&amp;ufc_fights5[[#This Row],[b_fighter_id]]&amp;ufc_fights5[[#This Row],[date]]</f>
        <v>286/202339557</v>
      </c>
      <c r="E816">
        <f>COUNTIF(ufc_fights5[duplicitní texty],ufc_fights5[[#This Row],[duplicitní texty]])</f>
        <v>1</v>
      </c>
    </row>
    <row r="817" spans="1:5">
      <c r="A817">
        <v>1890</v>
      </c>
      <c r="B817">
        <v>791</v>
      </c>
      <c r="C817" s="3">
        <v>39557</v>
      </c>
      <c r="D817" s="5" t="str">
        <f>ufc_fights5[[#This Row],[r_fighter_id]]&amp;"/"&amp;ufc_fights5[[#This Row],[b_fighter_id]]&amp;ufc_fights5[[#This Row],[date]]</f>
        <v>1890/79139557</v>
      </c>
      <c r="E817">
        <f>COUNTIF(ufc_fights5[duplicitní texty],ufc_fights5[[#This Row],[duplicitní texty]])</f>
        <v>1</v>
      </c>
    </row>
    <row r="818" spans="1:5">
      <c r="A818">
        <v>717</v>
      </c>
      <c r="B818">
        <v>241</v>
      </c>
      <c r="C818" s="3">
        <v>39557</v>
      </c>
      <c r="D818" s="5" t="str">
        <f>ufc_fights5[[#This Row],[r_fighter_id]]&amp;"/"&amp;ufc_fights5[[#This Row],[b_fighter_id]]&amp;ufc_fights5[[#This Row],[date]]</f>
        <v>717/24139557</v>
      </c>
      <c r="E818">
        <f>COUNTIF(ufc_fights5[duplicitní texty],ufc_fights5[[#This Row],[duplicitní texty]])</f>
        <v>1</v>
      </c>
    </row>
    <row r="819" spans="1:5">
      <c r="A819">
        <v>571</v>
      </c>
      <c r="B819">
        <v>912</v>
      </c>
      <c r="C819" s="3">
        <v>39592</v>
      </c>
      <c r="D819" s="5" t="str">
        <f>ufc_fights5[[#This Row],[r_fighter_id]]&amp;"/"&amp;ufc_fights5[[#This Row],[b_fighter_id]]&amp;ufc_fights5[[#This Row],[date]]</f>
        <v>571/91239592</v>
      </c>
      <c r="E819">
        <f>COUNTIF(ufc_fights5[duplicitní texty],ufc_fights5[[#This Row],[duplicitní texty]])</f>
        <v>1</v>
      </c>
    </row>
    <row r="820" spans="1:5">
      <c r="A820">
        <v>1648</v>
      </c>
      <c r="B820">
        <v>3198</v>
      </c>
      <c r="C820" s="3">
        <v>39592</v>
      </c>
      <c r="D820" s="5" t="str">
        <f>ufc_fights5[[#This Row],[r_fighter_id]]&amp;"/"&amp;ufc_fights5[[#This Row],[b_fighter_id]]&amp;ufc_fights5[[#This Row],[date]]</f>
        <v>1648/319839592</v>
      </c>
      <c r="E820">
        <f>COUNTIF(ufc_fights5[duplicitní texty],ufc_fights5[[#This Row],[duplicitní texty]])</f>
        <v>1</v>
      </c>
    </row>
    <row r="821" spans="1:5">
      <c r="A821">
        <v>1898</v>
      </c>
      <c r="B821">
        <v>2395</v>
      </c>
      <c r="C821" s="3">
        <v>39592</v>
      </c>
      <c r="D821" s="5" t="str">
        <f>ufc_fights5[[#This Row],[r_fighter_id]]&amp;"/"&amp;ufc_fights5[[#This Row],[b_fighter_id]]&amp;ufc_fights5[[#This Row],[date]]</f>
        <v>1898/239539592</v>
      </c>
      <c r="E821">
        <f>COUNTIF(ufc_fights5[duplicitní texty],ufc_fights5[[#This Row],[duplicitní texty]])</f>
        <v>1</v>
      </c>
    </row>
    <row r="822" spans="1:5">
      <c r="A822">
        <v>2485</v>
      </c>
      <c r="B822">
        <v>2952</v>
      </c>
      <c r="C822" s="3">
        <v>39592</v>
      </c>
      <c r="D822" s="5" t="str">
        <f>ufc_fights5[[#This Row],[r_fighter_id]]&amp;"/"&amp;ufc_fights5[[#This Row],[b_fighter_id]]&amp;ufc_fights5[[#This Row],[date]]</f>
        <v>2485/295239592</v>
      </c>
      <c r="E822">
        <f>COUNTIF(ufc_fights5[duplicitní texty],ufc_fights5[[#This Row],[duplicitní texty]])</f>
        <v>1</v>
      </c>
    </row>
    <row r="823" spans="1:5">
      <c r="A823">
        <v>3553</v>
      </c>
      <c r="B823">
        <v>1896</v>
      </c>
      <c r="C823" s="3">
        <v>39592</v>
      </c>
      <c r="D823" s="5" t="str">
        <f>ufc_fights5[[#This Row],[r_fighter_id]]&amp;"/"&amp;ufc_fights5[[#This Row],[b_fighter_id]]&amp;ufc_fights5[[#This Row],[date]]</f>
        <v>3553/189639592</v>
      </c>
      <c r="E823">
        <f>COUNTIF(ufc_fights5[duplicitní texty],ufc_fights5[[#This Row],[duplicitní texty]])</f>
        <v>1</v>
      </c>
    </row>
    <row r="824" spans="1:5">
      <c r="A824">
        <v>3051</v>
      </c>
      <c r="B824">
        <v>2261</v>
      </c>
      <c r="C824" s="3">
        <v>39592</v>
      </c>
      <c r="D824" s="5" t="str">
        <f>ufc_fights5[[#This Row],[r_fighter_id]]&amp;"/"&amp;ufc_fights5[[#This Row],[b_fighter_id]]&amp;ufc_fights5[[#This Row],[date]]</f>
        <v>3051/226139592</v>
      </c>
      <c r="E824">
        <f>COUNTIF(ufc_fights5[duplicitní texty],ufc_fights5[[#This Row],[duplicitní texty]])</f>
        <v>1</v>
      </c>
    </row>
    <row r="825" spans="1:5">
      <c r="A825">
        <v>2648</v>
      </c>
      <c r="B825">
        <v>1166</v>
      </c>
      <c r="C825" s="3">
        <v>39592</v>
      </c>
      <c r="D825" s="5" t="str">
        <f>ufc_fights5[[#This Row],[r_fighter_id]]&amp;"/"&amp;ufc_fights5[[#This Row],[b_fighter_id]]&amp;ufc_fights5[[#This Row],[date]]</f>
        <v>2648/116639592</v>
      </c>
      <c r="E825">
        <f>COUNTIF(ufc_fights5[duplicitní texty],ufc_fights5[[#This Row],[duplicitní texty]])</f>
        <v>1</v>
      </c>
    </row>
    <row r="826" spans="1:5">
      <c r="A826">
        <v>2434</v>
      </c>
      <c r="B826">
        <v>2812</v>
      </c>
      <c r="C826" s="3">
        <v>39592</v>
      </c>
      <c r="D826" s="5" t="str">
        <f>ufc_fights5[[#This Row],[r_fighter_id]]&amp;"/"&amp;ufc_fights5[[#This Row],[b_fighter_id]]&amp;ufc_fights5[[#This Row],[date]]</f>
        <v>2434/281239592</v>
      </c>
      <c r="E826">
        <f>COUNTIF(ufc_fights5[duplicitní texty],ufc_fights5[[#This Row],[duplicitní texty]])</f>
        <v>1</v>
      </c>
    </row>
    <row r="827" spans="1:5">
      <c r="A827">
        <v>2977</v>
      </c>
      <c r="B827">
        <v>2079</v>
      </c>
      <c r="C827" s="3">
        <v>39592</v>
      </c>
      <c r="D827" s="5" t="str">
        <f>ufc_fights5[[#This Row],[r_fighter_id]]&amp;"/"&amp;ufc_fights5[[#This Row],[b_fighter_id]]&amp;ufc_fights5[[#This Row],[date]]</f>
        <v>2977/207939592</v>
      </c>
      <c r="E827">
        <f>COUNTIF(ufc_fights5[duplicitní texty],ufc_fights5[[#This Row],[duplicitní texty]])</f>
        <v>1</v>
      </c>
    </row>
    <row r="828" spans="1:5">
      <c r="A828">
        <v>2982</v>
      </c>
      <c r="B828">
        <v>1494</v>
      </c>
      <c r="C828" s="3">
        <v>39592</v>
      </c>
      <c r="D828" s="5" t="str">
        <f>ufc_fights5[[#This Row],[r_fighter_id]]&amp;"/"&amp;ufc_fights5[[#This Row],[b_fighter_id]]&amp;ufc_fights5[[#This Row],[date]]</f>
        <v>2982/149439592</v>
      </c>
      <c r="E828">
        <f>COUNTIF(ufc_fights5[duplicitní texty],ufc_fights5[[#This Row],[duplicitní texty]])</f>
        <v>1</v>
      </c>
    </row>
    <row r="829" spans="1:5">
      <c r="A829">
        <v>498</v>
      </c>
      <c r="B829">
        <v>3454</v>
      </c>
      <c r="C829" s="3">
        <v>39592</v>
      </c>
      <c r="D829" s="5" t="str">
        <f>ufc_fights5[[#This Row],[r_fighter_id]]&amp;"/"&amp;ufc_fights5[[#This Row],[b_fighter_id]]&amp;ufc_fights5[[#This Row],[date]]</f>
        <v>498/345439592</v>
      </c>
      <c r="E829">
        <f>COUNTIF(ufc_fights5[duplicitní texty],ufc_fights5[[#This Row],[duplicitní texty]])</f>
        <v>1</v>
      </c>
    </row>
    <row r="830" spans="1:5">
      <c r="A830">
        <v>3458</v>
      </c>
      <c r="B830">
        <v>3364</v>
      </c>
      <c r="C830" s="3">
        <v>39606</v>
      </c>
      <c r="D830" s="5" t="str">
        <f>ufc_fights5[[#This Row],[r_fighter_id]]&amp;"/"&amp;ufc_fights5[[#This Row],[b_fighter_id]]&amp;ufc_fights5[[#This Row],[date]]</f>
        <v>3458/336439606</v>
      </c>
      <c r="E830">
        <f>COUNTIF(ufc_fights5[duplicitní texty],ufc_fights5[[#This Row],[duplicitní texty]])</f>
        <v>1</v>
      </c>
    </row>
    <row r="831" spans="1:5">
      <c r="A831">
        <v>84</v>
      </c>
      <c r="B831">
        <v>1419</v>
      </c>
      <c r="C831" s="3">
        <v>39606</v>
      </c>
      <c r="D831" s="5" t="str">
        <f>ufc_fights5[[#This Row],[r_fighter_id]]&amp;"/"&amp;ufc_fights5[[#This Row],[b_fighter_id]]&amp;ufc_fights5[[#This Row],[date]]</f>
        <v>84/141939606</v>
      </c>
      <c r="E831">
        <f>COUNTIF(ufc_fights5[duplicitní texty],ufc_fights5[[#This Row],[duplicitní texty]])</f>
        <v>1</v>
      </c>
    </row>
    <row r="832" spans="1:5">
      <c r="A832">
        <v>1588</v>
      </c>
      <c r="B832">
        <v>2690</v>
      </c>
      <c r="C832" s="3">
        <v>39606</v>
      </c>
      <c r="D832" s="5" t="str">
        <f>ufc_fights5[[#This Row],[r_fighter_id]]&amp;"/"&amp;ufc_fights5[[#This Row],[b_fighter_id]]&amp;ufc_fights5[[#This Row],[date]]</f>
        <v>1588/269039606</v>
      </c>
      <c r="E832">
        <f>COUNTIF(ufc_fights5[duplicitní texty],ufc_fights5[[#This Row],[duplicitní texty]])</f>
        <v>1</v>
      </c>
    </row>
    <row r="833" spans="1:5">
      <c r="A833">
        <v>3495</v>
      </c>
      <c r="B833">
        <v>3209</v>
      </c>
      <c r="C833" s="3">
        <v>39606</v>
      </c>
      <c r="D833" s="5" t="str">
        <f>ufc_fights5[[#This Row],[r_fighter_id]]&amp;"/"&amp;ufc_fights5[[#This Row],[b_fighter_id]]&amp;ufc_fights5[[#This Row],[date]]</f>
        <v>3495/320939606</v>
      </c>
      <c r="E833">
        <f>COUNTIF(ufc_fights5[duplicitní texty],ufc_fights5[[#This Row],[duplicitní texty]])</f>
        <v>1</v>
      </c>
    </row>
    <row r="834" spans="1:5">
      <c r="A834">
        <v>1790</v>
      </c>
      <c r="B834">
        <v>1958</v>
      </c>
      <c r="C834" s="3">
        <v>39606</v>
      </c>
      <c r="D834" s="5" t="str">
        <f>ufc_fights5[[#This Row],[r_fighter_id]]&amp;"/"&amp;ufc_fights5[[#This Row],[b_fighter_id]]&amp;ufc_fights5[[#This Row],[date]]</f>
        <v>1790/195839606</v>
      </c>
      <c r="E834">
        <f>COUNTIF(ufc_fights5[duplicitní texty],ufc_fights5[[#This Row],[duplicitní texty]])</f>
        <v>1</v>
      </c>
    </row>
    <row r="835" spans="1:5">
      <c r="A835">
        <v>286</v>
      </c>
      <c r="B835">
        <v>717</v>
      </c>
      <c r="C835" s="3">
        <v>39606</v>
      </c>
      <c r="D835" s="5" t="str">
        <f>ufc_fights5[[#This Row],[r_fighter_id]]&amp;"/"&amp;ufc_fights5[[#This Row],[b_fighter_id]]&amp;ufc_fights5[[#This Row],[date]]</f>
        <v>286/71739606</v>
      </c>
      <c r="E835">
        <f>COUNTIF(ufc_fights5[duplicitní texty],ufc_fights5[[#This Row],[duplicitní texty]])</f>
        <v>1</v>
      </c>
    </row>
    <row r="836" spans="1:5">
      <c r="A836">
        <v>3210</v>
      </c>
      <c r="B836">
        <v>1830</v>
      </c>
      <c r="C836" s="3">
        <v>39606</v>
      </c>
      <c r="D836" s="5" t="str">
        <f>ufc_fights5[[#This Row],[r_fighter_id]]&amp;"/"&amp;ufc_fights5[[#This Row],[b_fighter_id]]&amp;ufc_fights5[[#This Row],[date]]</f>
        <v>3210/183039606</v>
      </c>
      <c r="E836">
        <f>COUNTIF(ufc_fights5[duplicitní texty],ufc_fights5[[#This Row],[duplicitní texty]])</f>
        <v>1</v>
      </c>
    </row>
    <row r="837" spans="1:5">
      <c r="A837">
        <v>411</v>
      </c>
      <c r="B837">
        <v>485</v>
      </c>
      <c r="C837" s="3">
        <v>39606</v>
      </c>
      <c r="D837" s="5" t="str">
        <f>ufc_fights5[[#This Row],[r_fighter_id]]&amp;"/"&amp;ufc_fights5[[#This Row],[b_fighter_id]]&amp;ufc_fights5[[#This Row],[date]]</f>
        <v>411/48539606</v>
      </c>
      <c r="E837">
        <f>COUNTIF(ufc_fights5[duplicitní texty],ufc_fights5[[#This Row],[duplicitní texty]])</f>
        <v>1</v>
      </c>
    </row>
    <row r="838" spans="1:5">
      <c r="A838">
        <v>3176</v>
      </c>
      <c r="B838">
        <v>706</v>
      </c>
      <c r="C838" s="3">
        <v>39606</v>
      </c>
      <c r="D838" s="5" t="str">
        <f>ufc_fights5[[#This Row],[r_fighter_id]]&amp;"/"&amp;ufc_fights5[[#This Row],[b_fighter_id]]&amp;ufc_fights5[[#This Row],[date]]</f>
        <v>3176/70639606</v>
      </c>
      <c r="E838">
        <f>COUNTIF(ufc_fights5[duplicitní texty],ufc_fights5[[#This Row],[duplicitní texty]])</f>
        <v>1</v>
      </c>
    </row>
    <row r="839" spans="1:5">
      <c r="A839">
        <v>1272</v>
      </c>
      <c r="B839">
        <v>2825</v>
      </c>
      <c r="C839" s="3">
        <v>39606</v>
      </c>
      <c r="D839" s="5" t="str">
        <f>ufc_fights5[[#This Row],[r_fighter_id]]&amp;"/"&amp;ufc_fights5[[#This Row],[b_fighter_id]]&amp;ufc_fights5[[#This Row],[date]]</f>
        <v>1272/282539606</v>
      </c>
      <c r="E839">
        <f>COUNTIF(ufc_fights5[duplicitní texty],ufc_fights5[[#This Row],[duplicitní texty]])</f>
        <v>1</v>
      </c>
    </row>
    <row r="840" spans="1:5">
      <c r="A840">
        <v>462</v>
      </c>
      <c r="B840">
        <v>1732</v>
      </c>
      <c r="C840" s="3">
        <v>39606</v>
      </c>
      <c r="D840" s="5" t="str">
        <f>ufc_fights5[[#This Row],[r_fighter_id]]&amp;"/"&amp;ufc_fights5[[#This Row],[b_fighter_id]]&amp;ufc_fights5[[#This Row],[date]]</f>
        <v>462/173239606</v>
      </c>
      <c r="E840">
        <f>COUNTIF(ufc_fights5[duplicitní texty],ufc_fights5[[#This Row],[duplicitní texty]])</f>
        <v>1</v>
      </c>
    </row>
    <row r="841" spans="1:5">
      <c r="A841">
        <v>1214</v>
      </c>
      <c r="B841">
        <v>3203</v>
      </c>
      <c r="C841" s="3">
        <v>39620</v>
      </c>
      <c r="D841" s="5" t="str">
        <f>ufc_fights5[[#This Row],[r_fighter_id]]&amp;"/"&amp;ufc_fights5[[#This Row],[b_fighter_id]]&amp;ufc_fights5[[#This Row],[date]]</f>
        <v>1214/320339620</v>
      </c>
      <c r="E841">
        <f>COUNTIF(ufc_fights5[duplicitní texty],ufc_fights5[[#This Row],[duplicitní texty]])</f>
        <v>1</v>
      </c>
    </row>
    <row r="842" spans="1:5">
      <c r="A842">
        <v>2829</v>
      </c>
      <c r="B842">
        <v>969</v>
      </c>
      <c r="C842" s="3">
        <v>39620</v>
      </c>
      <c r="D842" s="5" t="str">
        <f>ufc_fights5[[#This Row],[r_fighter_id]]&amp;"/"&amp;ufc_fights5[[#This Row],[b_fighter_id]]&amp;ufc_fights5[[#This Row],[date]]</f>
        <v>2829/96939620</v>
      </c>
      <c r="E842">
        <f>COUNTIF(ufc_fights5[duplicitní texty],ufc_fights5[[#This Row],[duplicitní texty]])</f>
        <v>1</v>
      </c>
    </row>
    <row r="843" spans="1:5">
      <c r="A843">
        <v>972</v>
      </c>
      <c r="B843">
        <v>3120</v>
      </c>
      <c r="C843" s="3">
        <v>39620</v>
      </c>
      <c r="D843" s="5" t="str">
        <f>ufc_fights5[[#This Row],[r_fighter_id]]&amp;"/"&amp;ufc_fights5[[#This Row],[b_fighter_id]]&amp;ufc_fights5[[#This Row],[date]]</f>
        <v>972/312039620</v>
      </c>
      <c r="E843">
        <f>COUNTIF(ufc_fights5[duplicitní texty],ufc_fights5[[#This Row],[duplicitní texty]])</f>
        <v>1</v>
      </c>
    </row>
    <row r="844" spans="1:5">
      <c r="A844">
        <v>375</v>
      </c>
      <c r="B844">
        <v>139</v>
      </c>
      <c r="C844" s="3">
        <v>39620</v>
      </c>
      <c r="D844" s="5" t="str">
        <f>ufc_fights5[[#This Row],[r_fighter_id]]&amp;"/"&amp;ufc_fights5[[#This Row],[b_fighter_id]]&amp;ufc_fights5[[#This Row],[date]]</f>
        <v>375/13939620</v>
      </c>
      <c r="E844">
        <f>COUNTIF(ufc_fights5[duplicitní texty],ufc_fights5[[#This Row],[duplicitní texty]])</f>
        <v>1</v>
      </c>
    </row>
    <row r="845" spans="1:5">
      <c r="A845">
        <v>1303</v>
      </c>
      <c r="B845">
        <v>407</v>
      </c>
      <c r="C845" s="3">
        <v>39620</v>
      </c>
      <c r="D845" s="5" t="str">
        <f>ufc_fights5[[#This Row],[r_fighter_id]]&amp;"/"&amp;ufc_fights5[[#This Row],[b_fighter_id]]&amp;ufc_fights5[[#This Row],[date]]</f>
        <v>1303/40739620</v>
      </c>
      <c r="E845">
        <f>COUNTIF(ufc_fights5[duplicitní texty],ufc_fights5[[#This Row],[duplicitní texty]])</f>
        <v>1</v>
      </c>
    </row>
    <row r="846" spans="1:5">
      <c r="A846">
        <v>2035</v>
      </c>
      <c r="B846">
        <v>848</v>
      </c>
      <c r="C846" s="3">
        <v>39620</v>
      </c>
      <c r="D846" s="5" t="str">
        <f>ufc_fights5[[#This Row],[r_fighter_id]]&amp;"/"&amp;ufc_fights5[[#This Row],[b_fighter_id]]&amp;ufc_fights5[[#This Row],[date]]</f>
        <v>2035/84839620</v>
      </c>
      <c r="E846">
        <f>COUNTIF(ufc_fights5[duplicitní texty],ufc_fights5[[#This Row],[duplicitní texty]])</f>
        <v>1</v>
      </c>
    </row>
    <row r="847" spans="1:5">
      <c r="A847">
        <v>1842</v>
      </c>
      <c r="B847">
        <v>1399</v>
      </c>
      <c r="C847" s="3">
        <v>39620</v>
      </c>
      <c r="D847" s="5" t="str">
        <f>ufc_fights5[[#This Row],[r_fighter_id]]&amp;"/"&amp;ufc_fights5[[#This Row],[b_fighter_id]]&amp;ufc_fights5[[#This Row],[date]]</f>
        <v>1842/139939620</v>
      </c>
      <c r="E847">
        <f>COUNTIF(ufc_fights5[duplicitní texty],ufc_fights5[[#This Row],[duplicitní texty]])</f>
        <v>1</v>
      </c>
    </row>
    <row r="848" spans="1:5">
      <c r="A848">
        <v>2677</v>
      </c>
      <c r="B848">
        <v>2691</v>
      </c>
      <c r="C848" s="3">
        <v>39620</v>
      </c>
      <c r="D848" s="5" t="str">
        <f>ufc_fights5[[#This Row],[r_fighter_id]]&amp;"/"&amp;ufc_fights5[[#This Row],[b_fighter_id]]&amp;ufc_fights5[[#This Row],[date]]</f>
        <v>2677/269139620</v>
      </c>
      <c r="E848">
        <f>COUNTIF(ufc_fights5[duplicitní texty],ufc_fights5[[#This Row],[duplicitní texty]])</f>
        <v>1</v>
      </c>
    </row>
    <row r="849" spans="1:5">
      <c r="A849">
        <v>1655</v>
      </c>
      <c r="B849">
        <v>3564</v>
      </c>
      <c r="C849" s="3">
        <v>39620</v>
      </c>
      <c r="D849" s="5" t="str">
        <f>ufc_fights5[[#This Row],[r_fighter_id]]&amp;"/"&amp;ufc_fights5[[#This Row],[b_fighter_id]]&amp;ufc_fights5[[#This Row],[date]]</f>
        <v>1655/356439620</v>
      </c>
      <c r="E849">
        <f>COUNTIF(ufc_fights5[duplicitní texty],ufc_fights5[[#This Row],[duplicitní texty]])</f>
        <v>1</v>
      </c>
    </row>
    <row r="850" spans="1:5">
      <c r="A850">
        <v>1227</v>
      </c>
      <c r="B850">
        <v>3018</v>
      </c>
      <c r="C850" s="3">
        <v>39634</v>
      </c>
      <c r="D850" s="5" t="str">
        <f>ufc_fights5[[#This Row],[r_fighter_id]]&amp;"/"&amp;ufc_fights5[[#This Row],[b_fighter_id]]&amp;ufc_fights5[[#This Row],[date]]</f>
        <v>1227/301839634</v>
      </c>
      <c r="E850">
        <f>COUNTIF(ufc_fights5[duplicitní texty],ufc_fights5[[#This Row],[duplicitní texty]])</f>
        <v>1</v>
      </c>
    </row>
    <row r="851" spans="1:5">
      <c r="A851">
        <v>1200</v>
      </c>
      <c r="B851">
        <v>161</v>
      </c>
      <c r="C851" s="3">
        <v>39634</v>
      </c>
      <c r="D851" s="5" t="str">
        <f>ufc_fights5[[#This Row],[r_fighter_id]]&amp;"/"&amp;ufc_fights5[[#This Row],[b_fighter_id]]&amp;ufc_fights5[[#This Row],[date]]</f>
        <v>1200/16139634</v>
      </c>
      <c r="E851">
        <f>COUNTIF(ufc_fights5[duplicitní texty],ufc_fights5[[#This Row],[duplicitní texty]])</f>
        <v>1</v>
      </c>
    </row>
    <row r="852" spans="1:5">
      <c r="A852">
        <v>3121</v>
      </c>
      <c r="B852">
        <v>3250</v>
      </c>
      <c r="C852" s="3">
        <v>39634</v>
      </c>
      <c r="D852" s="5" t="str">
        <f>ufc_fights5[[#This Row],[r_fighter_id]]&amp;"/"&amp;ufc_fights5[[#This Row],[b_fighter_id]]&amp;ufc_fights5[[#This Row],[date]]</f>
        <v>3121/325039634</v>
      </c>
      <c r="E852">
        <f>COUNTIF(ufc_fights5[duplicitní texty],ufc_fights5[[#This Row],[duplicitní texty]])</f>
        <v>1</v>
      </c>
    </row>
    <row r="853" spans="1:5">
      <c r="A853">
        <v>1140</v>
      </c>
      <c r="B853">
        <v>2027</v>
      </c>
      <c r="C853" s="3">
        <v>39634</v>
      </c>
      <c r="D853" s="5" t="str">
        <f>ufc_fights5[[#This Row],[r_fighter_id]]&amp;"/"&amp;ufc_fights5[[#This Row],[b_fighter_id]]&amp;ufc_fights5[[#This Row],[date]]</f>
        <v>1140/202739634</v>
      </c>
      <c r="E853">
        <f>COUNTIF(ufc_fights5[duplicitní texty],ufc_fights5[[#This Row],[duplicitní texty]])</f>
        <v>1</v>
      </c>
    </row>
    <row r="854" spans="1:5">
      <c r="A854">
        <v>633</v>
      </c>
      <c r="B854">
        <v>68</v>
      </c>
      <c r="C854" s="3">
        <v>39634</v>
      </c>
      <c r="D854" s="5" t="str">
        <f>ufc_fights5[[#This Row],[r_fighter_id]]&amp;"/"&amp;ufc_fights5[[#This Row],[b_fighter_id]]&amp;ufc_fights5[[#This Row],[date]]</f>
        <v>633/6839634</v>
      </c>
      <c r="E854">
        <f>COUNTIF(ufc_fights5[duplicitní texty],ufc_fights5[[#This Row],[duplicitní texty]])</f>
        <v>1</v>
      </c>
    </row>
    <row r="855" spans="1:5">
      <c r="A855">
        <v>1690</v>
      </c>
      <c r="B855">
        <v>1887</v>
      </c>
      <c r="C855" s="3">
        <v>39634</v>
      </c>
      <c r="D855" s="5" t="str">
        <f>ufc_fights5[[#This Row],[r_fighter_id]]&amp;"/"&amp;ufc_fights5[[#This Row],[b_fighter_id]]&amp;ufc_fights5[[#This Row],[date]]</f>
        <v>1690/188739634</v>
      </c>
      <c r="E855">
        <f>COUNTIF(ufc_fights5[duplicitní texty],ufc_fights5[[#This Row],[duplicitní texty]])</f>
        <v>1</v>
      </c>
    </row>
    <row r="856" spans="1:5">
      <c r="A856">
        <v>2111</v>
      </c>
      <c r="B856">
        <v>1232</v>
      </c>
      <c r="C856" s="3">
        <v>39634</v>
      </c>
      <c r="D856" s="5" t="str">
        <f>ufc_fights5[[#This Row],[r_fighter_id]]&amp;"/"&amp;ufc_fights5[[#This Row],[b_fighter_id]]&amp;ufc_fights5[[#This Row],[date]]</f>
        <v>2111/123239634</v>
      </c>
      <c r="E856">
        <f>COUNTIF(ufc_fights5[duplicitní texty],ufc_fights5[[#This Row],[duplicitní texty]])</f>
        <v>1</v>
      </c>
    </row>
    <row r="857" spans="1:5">
      <c r="A857">
        <v>391</v>
      </c>
      <c r="B857">
        <v>1364</v>
      </c>
      <c r="C857" s="3">
        <v>39634</v>
      </c>
      <c r="D857" s="5" t="str">
        <f>ufc_fights5[[#This Row],[r_fighter_id]]&amp;"/"&amp;ufc_fights5[[#This Row],[b_fighter_id]]&amp;ufc_fights5[[#This Row],[date]]</f>
        <v>391/136439634</v>
      </c>
      <c r="E857">
        <f>COUNTIF(ufc_fights5[duplicitní texty],ufc_fights5[[#This Row],[duplicitní texty]])</f>
        <v>1</v>
      </c>
    </row>
    <row r="858" spans="1:5">
      <c r="A858">
        <v>856</v>
      </c>
      <c r="B858">
        <v>1003</v>
      </c>
      <c r="C858" s="3">
        <v>39648</v>
      </c>
      <c r="D858" s="5" t="str">
        <f>ufc_fights5[[#This Row],[r_fighter_id]]&amp;"/"&amp;ufc_fights5[[#This Row],[b_fighter_id]]&amp;ufc_fights5[[#This Row],[date]]</f>
        <v>856/100339648</v>
      </c>
      <c r="E858">
        <f>COUNTIF(ufc_fights5[duplicitní texty],ufc_fights5[[#This Row],[duplicitní texty]])</f>
        <v>1</v>
      </c>
    </row>
    <row r="859" spans="1:5">
      <c r="A859">
        <v>3359</v>
      </c>
      <c r="B859">
        <v>2349</v>
      </c>
      <c r="C859" s="3">
        <v>39648</v>
      </c>
      <c r="D859" s="5" t="str">
        <f>ufc_fights5[[#This Row],[r_fighter_id]]&amp;"/"&amp;ufc_fights5[[#This Row],[b_fighter_id]]&amp;ufc_fights5[[#This Row],[date]]</f>
        <v>3359/234939648</v>
      </c>
      <c r="E859">
        <f>COUNTIF(ufc_fights5[duplicitní texty],ufc_fights5[[#This Row],[duplicitní texty]])</f>
        <v>1</v>
      </c>
    </row>
    <row r="860" spans="1:5">
      <c r="A860">
        <v>3364</v>
      </c>
      <c r="B860">
        <v>109</v>
      </c>
      <c r="C860" s="3">
        <v>39648</v>
      </c>
      <c r="D860" s="5" t="str">
        <f>ufc_fights5[[#This Row],[r_fighter_id]]&amp;"/"&amp;ufc_fights5[[#This Row],[b_fighter_id]]&amp;ufc_fights5[[#This Row],[date]]</f>
        <v>3364/10939648</v>
      </c>
      <c r="E860">
        <f>COUNTIF(ufc_fights5[duplicitní texty],ufc_fights5[[#This Row],[duplicitní texty]])</f>
        <v>1</v>
      </c>
    </row>
    <row r="861" spans="1:5">
      <c r="A861">
        <v>2981</v>
      </c>
      <c r="B861">
        <v>1458</v>
      </c>
      <c r="C861" s="3">
        <v>39648</v>
      </c>
      <c r="D861" s="5" t="str">
        <f>ufc_fights5[[#This Row],[r_fighter_id]]&amp;"/"&amp;ufc_fights5[[#This Row],[b_fighter_id]]&amp;ufc_fights5[[#This Row],[date]]</f>
        <v>2981/145839648</v>
      </c>
      <c r="E861">
        <f>COUNTIF(ufc_fights5[duplicitní texty],ufc_fights5[[#This Row],[duplicitní texty]])</f>
        <v>1</v>
      </c>
    </row>
    <row r="862" spans="1:5">
      <c r="A862">
        <v>797</v>
      </c>
      <c r="B862">
        <v>3213</v>
      </c>
      <c r="C862" s="3">
        <v>39648</v>
      </c>
      <c r="D862" s="5" t="str">
        <f>ufc_fights5[[#This Row],[r_fighter_id]]&amp;"/"&amp;ufc_fights5[[#This Row],[b_fighter_id]]&amp;ufc_fights5[[#This Row],[date]]</f>
        <v>797/321339648</v>
      </c>
      <c r="E862">
        <f>COUNTIF(ufc_fights5[duplicitní texty],ufc_fights5[[#This Row],[duplicitní texty]])</f>
        <v>1</v>
      </c>
    </row>
    <row r="863" spans="1:5">
      <c r="A863">
        <v>1225</v>
      </c>
      <c r="B863">
        <v>1280</v>
      </c>
      <c r="C863" s="3">
        <v>39648</v>
      </c>
      <c r="D863" s="5" t="str">
        <f>ufc_fights5[[#This Row],[r_fighter_id]]&amp;"/"&amp;ufc_fights5[[#This Row],[b_fighter_id]]&amp;ufc_fights5[[#This Row],[date]]</f>
        <v>1225/128039648</v>
      </c>
      <c r="E863">
        <f>COUNTIF(ufc_fights5[duplicitní texty],ufc_fights5[[#This Row],[duplicitní texty]])</f>
        <v>1</v>
      </c>
    </row>
    <row r="864" spans="1:5">
      <c r="A864">
        <v>411</v>
      </c>
      <c r="B864">
        <v>1533</v>
      </c>
      <c r="C864" s="3">
        <v>39648</v>
      </c>
      <c r="D864" s="5" t="str">
        <f>ufc_fights5[[#This Row],[r_fighter_id]]&amp;"/"&amp;ufc_fights5[[#This Row],[b_fighter_id]]&amp;ufc_fights5[[#This Row],[date]]</f>
        <v>411/153339648</v>
      </c>
      <c r="E864">
        <f>COUNTIF(ufc_fights5[duplicitní texty],ufc_fights5[[#This Row],[duplicitní texty]])</f>
        <v>1</v>
      </c>
    </row>
    <row r="865" spans="1:5">
      <c r="A865">
        <v>290</v>
      </c>
      <c r="B865">
        <v>1097</v>
      </c>
      <c r="C865" s="3">
        <v>39648</v>
      </c>
      <c r="D865" s="5" t="str">
        <f>ufc_fights5[[#This Row],[r_fighter_id]]&amp;"/"&amp;ufc_fights5[[#This Row],[b_fighter_id]]&amp;ufc_fights5[[#This Row],[date]]</f>
        <v>290/109739648</v>
      </c>
      <c r="E865">
        <f>COUNTIF(ufc_fights5[duplicitní texty],ufc_fights5[[#This Row],[duplicitní texty]])</f>
        <v>1</v>
      </c>
    </row>
    <row r="866" spans="1:5">
      <c r="A866">
        <v>650</v>
      </c>
      <c r="B866">
        <v>3543</v>
      </c>
      <c r="C866" s="3">
        <v>39648</v>
      </c>
      <c r="D866" s="5" t="str">
        <f>ufc_fights5[[#This Row],[r_fighter_id]]&amp;"/"&amp;ufc_fights5[[#This Row],[b_fighter_id]]&amp;ufc_fights5[[#This Row],[date]]</f>
        <v>650/354339648</v>
      </c>
      <c r="E866">
        <f>COUNTIF(ufc_fights5[duplicitní texty],ufc_fights5[[#This Row],[duplicitní texty]])</f>
        <v>1</v>
      </c>
    </row>
    <row r="867" spans="1:5">
      <c r="A867">
        <v>1864</v>
      </c>
      <c r="B867">
        <v>2645</v>
      </c>
      <c r="C867" s="3">
        <v>39648</v>
      </c>
      <c r="D867" s="5" t="str">
        <f>ufc_fights5[[#This Row],[r_fighter_id]]&amp;"/"&amp;ufc_fights5[[#This Row],[b_fighter_id]]&amp;ufc_fights5[[#This Row],[date]]</f>
        <v>1864/264539648</v>
      </c>
      <c r="E867">
        <f>COUNTIF(ufc_fights5[duplicitní texty],ufc_fights5[[#This Row],[duplicitní texty]])</f>
        <v>1</v>
      </c>
    </row>
    <row r="868" spans="1:5">
      <c r="A868">
        <v>1955</v>
      </c>
      <c r="B868">
        <v>935</v>
      </c>
      <c r="C868" s="3">
        <v>39648</v>
      </c>
      <c r="D868" s="5" t="str">
        <f>ufc_fights5[[#This Row],[r_fighter_id]]&amp;"/"&amp;ufc_fights5[[#This Row],[b_fighter_id]]&amp;ufc_fights5[[#This Row],[date]]</f>
        <v>1955/93539648</v>
      </c>
      <c r="E868">
        <f>COUNTIF(ufc_fights5[duplicitní texty],ufc_fights5[[#This Row],[duplicitní texty]])</f>
        <v>1</v>
      </c>
    </row>
    <row r="869" spans="1:5">
      <c r="A869">
        <v>1928</v>
      </c>
      <c r="B869">
        <v>1890</v>
      </c>
      <c r="C869" s="3">
        <v>39669</v>
      </c>
      <c r="D869" s="5" t="str">
        <f>ufc_fights5[[#This Row],[r_fighter_id]]&amp;"/"&amp;ufc_fights5[[#This Row],[b_fighter_id]]&amp;ufc_fights5[[#This Row],[date]]</f>
        <v>1928/189039669</v>
      </c>
      <c r="E869">
        <f>COUNTIF(ufc_fights5[duplicitní texty],ufc_fights5[[#This Row],[duplicitní texty]])</f>
        <v>1</v>
      </c>
    </row>
    <row r="870" spans="1:5">
      <c r="A870">
        <v>1545</v>
      </c>
      <c r="B870">
        <v>1234</v>
      </c>
      <c r="C870" s="3">
        <v>39669</v>
      </c>
      <c r="D870" s="5" t="str">
        <f>ufc_fights5[[#This Row],[r_fighter_id]]&amp;"/"&amp;ufc_fights5[[#This Row],[b_fighter_id]]&amp;ufc_fights5[[#This Row],[date]]</f>
        <v>1545/123439669</v>
      </c>
      <c r="E870">
        <f>COUNTIF(ufc_fights5[duplicitní texty],ufc_fights5[[#This Row],[duplicitní texty]])</f>
        <v>1</v>
      </c>
    </row>
    <row r="871" spans="1:5">
      <c r="A871">
        <v>1806</v>
      </c>
      <c r="B871">
        <v>1343</v>
      </c>
      <c r="C871" s="3">
        <v>39669</v>
      </c>
      <c r="D871" s="5" t="str">
        <f>ufc_fights5[[#This Row],[r_fighter_id]]&amp;"/"&amp;ufc_fights5[[#This Row],[b_fighter_id]]&amp;ufc_fights5[[#This Row],[date]]</f>
        <v>1806/134339669</v>
      </c>
      <c r="E871">
        <f>COUNTIF(ufc_fights5[duplicitní texty],ufc_fights5[[#This Row],[duplicitní texty]])</f>
        <v>1</v>
      </c>
    </row>
    <row r="872" spans="1:5">
      <c r="A872">
        <v>3097</v>
      </c>
      <c r="B872">
        <v>982</v>
      </c>
      <c r="C872" s="3">
        <v>39669</v>
      </c>
      <c r="D872" s="5" t="str">
        <f>ufc_fights5[[#This Row],[r_fighter_id]]&amp;"/"&amp;ufc_fights5[[#This Row],[b_fighter_id]]&amp;ufc_fights5[[#This Row],[date]]</f>
        <v>3097/98239669</v>
      </c>
      <c r="E872">
        <f>COUNTIF(ufc_fights5[duplicitní texty],ufc_fights5[[#This Row],[duplicitní texty]])</f>
        <v>1</v>
      </c>
    </row>
    <row r="873" spans="1:5">
      <c r="A873">
        <v>882</v>
      </c>
      <c r="B873">
        <v>1063</v>
      </c>
      <c r="C873" s="3">
        <v>39669</v>
      </c>
      <c r="D873" s="5" t="str">
        <f>ufc_fights5[[#This Row],[r_fighter_id]]&amp;"/"&amp;ufc_fights5[[#This Row],[b_fighter_id]]&amp;ufc_fights5[[#This Row],[date]]</f>
        <v>882/106339669</v>
      </c>
      <c r="E873">
        <f>COUNTIF(ufc_fights5[duplicitní texty],ufc_fights5[[#This Row],[duplicitní texty]])</f>
        <v>1</v>
      </c>
    </row>
    <row r="874" spans="1:5">
      <c r="A874">
        <v>1682</v>
      </c>
      <c r="B874">
        <v>919</v>
      </c>
      <c r="C874" s="3">
        <v>39669</v>
      </c>
      <c r="D874" s="5" t="str">
        <f>ufc_fights5[[#This Row],[r_fighter_id]]&amp;"/"&amp;ufc_fights5[[#This Row],[b_fighter_id]]&amp;ufc_fights5[[#This Row],[date]]</f>
        <v>1682/91939669</v>
      </c>
      <c r="E874">
        <f>COUNTIF(ufc_fights5[duplicitní texty],ufc_fights5[[#This Row],[duplicitní texty]])</f>
        <v>1</v>
      </c>
    </row>
    <row r="875" spans="1:5">
      <c r="A875">
        <v>986</v>
      </c>
      <c r="B875">
        <v>1420</v>
      </c>
      <c r="C875" s="3">
        <v>39669</v>
      </c>
      <c r="D875" s="5" t="str">
        <f>ufc_fights5[[#This Row],[r_fighter_id]]&amp;"/"&amp;ufc_fights5[[#This Row],[b_fighter_id]]&amp;ufc_fights5[[#This Row],[date]]</f>
        <v>986/142039669</v>
      </c>
      <c r="E875">
        <f>COUNTIF(ufc_fights5[duplicitní texty],ufc_fights5[[#This Row],[duplicitní texty]])</f>
        <v>1</v>
      </c>
    </row>
    <row r="876" spans="1:5">
      <c r="A876">
        <v>2884</v>
      </c>
      <c r="B876">
        <v>3238</v>
      </c>
      <c r="C876" s="3">
        <v>39669</v>
      </c>
      <c r="D876" s="5" t="str">
        <f>ufc_fights5[[#This Row],[r_fighter_id]]&amp;"/"&amp;ufc_fights5[[#This Row],[b_fighter_id]]&amp;ufc_fights5[[#This Row],[date]]</f>
        <v>2884/323839669</v>
      </c>
      <c r="E876">
        <f>COUNTIF(ufc_fights5[duplicitní texty],ufc_fights5[[#This Row],[duplicitní texty]])</f>
        <v>1</v>
      </c>
    </row>
    <row r="877" spans="1:5">
      <c r="A877">
        <v>2026</v>
      </c>
      <c r="B877">
        <v>665</v>
      </c>
      <c r="C877" s="3">
        <v>39669</v>
      </c>
      <c r="D877" s="5" t="str">
        <f>ufc_fights5[[#This Row],[r_fighter_id]]&amp;"/"&amp;ufc_fights5[[#This Row],[b_fighter_id]]&amp;ufc_fights5[[#This Row],[date]]</f>
        <v>2026/66539669</v>
      </c>
      <c r="E877">
        <f>COUNTIF(ufc_fights5[duplicitní texty],ufc_fights5[[#This Row],[duplicitní texty]])</f>
        <v>1</v>
      </c>
    </row>
    <row r="878" spans="1:5">
      <c r="A878">
        <v>3491</v>
      </c>
      <c r="B878">
        <v>387</v>
      </c>
      <c r="C878" s="3">
        <v>39669</v>
      </c>
      <c r="D878" s="5" t="str">
        <f>ufc_fights5[[#This Row],[r_fighter_id]]&amp;"/"&amp;ufc_fights5[[#This Row],[b_fighter_id]]&amp;ufc_fights5[[#This Row],[date]]</f>
        <v>3491/38739669</v>
      </c>
      <c r="E878">
        <f>COUNTIF(ufc_fights5[duplicitní texty],ufc_fights5[[#This Row],[duplicitní texty]])</f>
        <v>1</v>
      </c>
    </row>
    <row r="879" spans="1:5">
      <c r="A879">
        <v>1648</v>
      </c>
      <c r="B879">
        <v>375</v>
      </c>
      <c r="C879" s="3">
        <v>39697</v>
      </c>
      <c r="D879" s="5" t="str">
        <f>ufc_fights5[[#This Row],[r_fighter_id]]&amp;"/"&amp;ufc_fights5[[#This Row],[b_fighter_id]]&amp;ufc_fights5[[#This Row],[date]]</f>
        <v>1648/37539697</v>
      </c>
      <c r="E879">
        <f>COUNTIF(ufc_fights5[duplicitní texty],ufc_fights5[[#This Row],[duplicitní texty]])</f>
        <v>1</v>
      </c>
    </row>
    <row r="880" spans="1:5">
      <c r="A880">
        <v>916</v>
      </c>
      <c r="B880">
        <v>1821</v>
      </c>
      <c r="C880" s="3">
        <v>39697</v>
      </c>
      <c r="D880" s="5" t="str">
        <f>ufc_fights5[[#This Row],[r_fighter_id]]&amp;"/"&amp;ufc_fights5[[#This Row],[b_fighter_id]]&amp;ufc_fights5[[#This Row],[date]]</f>
        <v>916/182139697</v>
      </c>
      <c r="E880">
        <f>COUNTIF(ufc_fights5[duplicitní texty],ufc_fights5[[#This Row],[duplicitní texty]])</f>
        <v>1</v>
      </c>
    </row>
    <row r="881" spans="1:5">
      <c r="A881">
        <v>1006</v>
      </c>
      <c r="B881">
        <v>1261</v>
      </c>
      <c r="C881" s="3">
        <v>39697</v>
      </c>
      <c r="D881" s="5" t="str">
        <f>ufc_fights5[[#This Row],[r_fighter_id]]&amp;"/"&amp;ufc_fights5[[#This Row],[b_fighter_id]]&amp;ufc_fights5[[#This Row],[date]]</f>
        <v>1006/126139697</v>
      </c>
      <c r="E881">
        <f>COUNTIF(ufc_fights5[duplicitní texty],ufc_fights5[[#This Row],[duplicitní texty]])</f>
        <v>1</v>
      </c>
    </row>
    <row r="882" spans="1:5">
      <c r="A882">
        <v>1958</v>
      </c>
      <c r="B882">
        <v>1588</v>
      </c>
      <c r="C882" s="3">
        <v>39697</v>
      </c>
      <c r="D882" s="5" t="str">
        <f>ufc_fights5[[#This Row],[r_fighter_id]]&amp;"/"&amp;ufc_fights5[[#This Row],[b_fighter_id]]&amp;ufc_fights5[[#This Row],[date]]</f>
        <v>1958/158839697</v>
      </c>
      <c r="E882">
        <f>COUNTIF(ufc_fights5[duplicitní texty],ufc_fights5[[#This Row],[duplicitní texty]])</f>
        <v>1</v>
      </c>
    </row>
    <row r="883" spans="1:5">
      <c r="A883">
        <v>306</v>
      </c>
      <c r="B883">
        <v>2462</v>
      </c>
      <c r="C883" s="3">
        <v>39697</v>
      </c>
      <c r="D883" s="5" t="str">
        <f>ufc_fights5[[#This Row],[r_fighter_id]]&amp;"/"&amp;ufc_fights5[[#This Row],[b_fighter_id]]&amp;ufc_fights5[[#This Row],[date]]</f>
        <v>306/246239697</v>
      </c>
      <c r="E883">
        <f>COUNTIF(ufc_fights5[duplicitní texty],ufc_fights5[[#This Row],[duplicitní texty]])</f>
        <v>1</v>
      </c>
    </row>
    <row r="884" spans="1:5">
      <c r="A884">
        <v>2480</v>
      </c>
      <c r="B884">
        <v>3209</v>
      </c>
      <c r="C884" s="3">
        <v>39697</v>
      </c>
      <c r="D884" s="5" t="str">
        <f>ufc_fights5[[#This Row],[r_fighter_id]]&amp;"/"&amp;ufc_fights5[[#This Row],[b_fighter_id]]&amp;ufc_fights5[[#This Row],[date]]</f>
        <v>2480/320939697</v>
      </c>
      <c r="E884">
        <f>COUNTIF(ufc_fights5[duplicitní texty],ufc_fights5[[#This Row],[duplicitní texty]])</f>
        <v>1</v>
      </c>
    </row>
    <row r="885" spans="1:5">
      <c r="A885">
        <v>1320</v>
      </c>
      <c r="B885">
        <v>2434</v>
      </c>
      <c r="C885" s="3">
        <v>39697</v>
      </c>
      <c r="D885" s="5" t="str">
        <f>ufc_fights5[[#This Row],[r_fighter_id]]&amp;"/"&amp;ufc_fights5[[#This Row],[b_fighter_id]]&amp;ufc_fights5[[#This Row],[date]]</f>
        <v>1320/243439697</v>
      </c>
      <c r="E885">
        <f>COUNTIF(ufc_fights5[duplicitní texty],ufc_fights5[[#This Row],[duplicitní texty]])</f>
        <v>1</v>
      </c>
    </row>
    <row r="886" spans="1:5">
      <c r="A886">
        <v>1890</v>
      </c>
      <c r="B886">
        <v>1732</v>
      </c>
      <c r="C886" s="3">
        <v>39697</v>
      </c>
      <c r="D886" s="5" t="str">
        <f>ufc_fights5[[#This Row],[r_fighter_id]]&amp;"/"&amp;ufc_fights5[[#This Row],[b_fighter_id]]&amp;ufc_fights5[[#This Row],[date]]</f>
        <v>1890/173239697</v>
      </c>
      <c r="E886">
        <f>COUNTIF(ufc_fights5[duplicitní texty],ufc_fights5[[#This Row],[duplicitní texty]])</f>
        <v>1</v>
      </c>
    </row>
    <row r="887" spans="1:5">
      <c r="A887">
        <v>551</v>
      </c>
      <c r="B887">
        <v>485</v>
      </c>
      <c r="C887" s="3">
        <v>39697</v>
      </c>
      <c r="D887" s="5" t="str">
        <f>ufc_fights5[[#This Row],[r_fighter_id]]&amp;"/"&amp;ufc_fights5[[#This Row],[b_fighter_id]]&amp;ufc_fights5[[#This Row],[date]]</f>
        <v>551/48539697</v>
      </c>
      <c r="E887">
        <f>COUNTIF(ufc_fights5[duplicitní texty],ufc_fights5[[#This Row],[duplicitní texty]])</f>
        <v>1</v>
      </c>
    </row>
    <row r="888" spans="1:5">
      <c r="A888">
        <v>770</v>
      </c>
      <c r="B888">
        <v>2290</v>
      </c>
      <c r="C888" s="3">
        <v>39708</v>
      </c>
      <c r="D888" s="5" t="str">
        <f>ufc_fights5[[#This Row],[r_fighter_id]]&amp;"/"&amp;ufc_fights5[[#This Row],[b_fighter_id]]&amp;ufc_fights5[[#This Row],[date]]</f>
        <v>770/229039708</v>
      </c>
      <c r="E888">
        <f>COUNTIF(ufc_fights5[duplicitní texty],ufc_fights5[[#This Row],[duplicitní texty]])</f>
        <v>1</v>
      </c>
    </row>
    <row r="889" spans="1:5">
      <c r="A889">
        <v>1226</v>
      </c>
      <c r="B889">
        <v>697</v>
      </c>
      <c r="C889" s="3">
        <v>39708</v>
      </c>
      <c r="D889" s="5" t="str">
        <f>ufc_fights5[[#This Row],[r_fighter_id]]&amp;"/"&amp;ufc_fights5[[#This Row],[b_fighter_id]]&amp;ufc_fights5[[#This Row],[date]]</f>
        <v>1226/69739708</v>
      </c>
      <c r="E889">
        <f>COUNTIF(ufc_fights5[duplicitní texty],ufc_fights5[[#This Row],[duplicitní texty]])</f>
        <v>1</v>
      </c>
    </row>
    <row r="890" spans="1:5">
      <c r="A890">
        <v>1753</v>
      </c>
      <c r="B890">
        <v>341</v>
      </c>
      <c r="C890" s="3">
        <v>39708</v>
      </c>
      <c r="D890" s="5" t="str">
        <f>ufc_fights5[[#This Row],[r_fighter_id]]&amp;"/"&amp;ufc_fights5[[#This Row],[b_fighter_id]]&amp;ufc_fights5[[#This Row],[date]]</f>
        <v>1753/34139708</v>
      </c>
      <c r="E890">
        <f>COUNTIF(ufc_fights5[duplicitní texty],ufc_fights5[[#This Row],[duplicitní texty]])</f>
        <v>1</v>
      </c>
    </row>
    <row r="891" spans="1:5">
      <c r="A891">
        <v>1166</v>
      </c>
      <c r="B891">
        <v>1506</v>
      </c>
      <c r="C891" s="3">
        <v>39708</v>
      </c>
      <c r="D891" s="5" t="str">
        <f>ufc_fights5[[#This Row],[r_fighter_id]]&amp;"/"&amp;ufc_fights5[[#This Row],[b_fighter_id]]&amp;ufc_fights5[[#This Row],[date]]</f>
        <v>1166/150639708</v>
      </c>
      <c r="E891">
        <f>COUNTIF(ufc_fights5[duplicitní texty],ufc_fights5[[#This Row],[duplicitní texty]])</f>
        <v>1</v>
      </c>
    </row>
    <row r="892" spans="1:5">
      <c r="A892">
        <v>241</v>
      </c>
      <c r="B892">
        <v>1327</v>
      </c>
      <c r="C892" s="3">
        <v>39708</v>
      </c>
      <c r="D892" s="5" t="str">
        <f>ufc_fights5[[#This Row],[r_fighter_id]]&amp;"/"&amp;ufc_fights5[[#This Row],[b_fighter_id]]&amp;ufc_fights5[[#This Row],[date]]</f>
        <v>241/132739708</v>
      </c>
      <c r="E892">
        <f>COUNTIF(ufc_fights5[duplicitní texty],ufc_fights5[[#This Row],[duplicitní texty]])</f>
        <v>1</v>
      </c>
    </row>
    <row r="893" spans="1:5">
      <c r="A893">
        <v>2806</v>
      </c>
      <c r="B893">
        <v>3354</v>
      </c>
      <c r="C893" s="3">
        <v>39708</v>
      </c>
      <c r="D893" s="5" t="str">
        <f>ufc_fights5[[#This Row],[r_fighter_id]]&amp;"/"&amp;ufc_fights5[[#This Row],[b_fighter_id]]&amp;ufc_fights5[[#This Row],[date]]</f>
        <v>2806/335439708</v>
      </c>
      <c r="E893">
        <f>COUNTIF(ufc_fights5[duplicitní texty],ufc_fights5[[#This Row],[duplicitní texty]])</f>
        <v>1</v>
      </c>
    </row>
    <row r="894" spans="1:5">
      <c r="A894">
        <v>2891</v>
      </c>
      <c r="B894">
        <v>53</v>
      </c>
      <c r="C894" s="3">
        <v>39708</v>
      </c>
      <c r="D894" s="5" t="str">
        <f>ufc_fights5[[#This Row],[r_fighter_id]]&amp;"/"&amp;ufc_fights5[[#This Row],[b_fighter_id]]&amp;ufc_fights5[[#This Row],[date]]</f>
        <v>2891/5339708</v>
      </c>
      <c r="E894">
        <f>COUNTIF(ufc_fights5[duplicitní texty],ufc_fights5[[#This Row],[duplicitní texty]])</f>
        <v>1</v>
      </c>
    </row>
    <row r="895" spans="1:5">
      <c r="A895">
        <v>1991</v>
      </c>
      <c r="B895">
        <v>2035</v>
      </c>
      <c r="C895" s="3">
        <v>39708</v>
      </c>
      <c r="D895" s="5" t="str">
        <f>ufc_fights5[[#This Row],[r_fighter_id]]&amp;"/"&amp;ufc_fights5[[#This Row],[b_fighter_id]]&amp;ufc_fights5[[#This Row],[date]]</f>
        <v>1991/203539708</v>
      </c>
      <c r="E895">
        <f>COUNTIF(ufc_fights5[duplicitní texty],ufc_fights5[[#This Row],[duplicitní texty]])</f>
        <v>1</v>
      </c>
    </row>
    <row r="896" spans="1:5">
      <c r="A896">
        <v>2108</v>
      </c>
      <c r="B896">
        <v>1655</v>
      </c>
      <c r="C896" s="3">
        <v>39708</v>
      </c>
      <c r="D896" s="5" t="str">
        <f>ufc_fights5[[#This Row],[r_fighter_id]]&amp;"/"&amp;ufc_fights5[[#This Row],[b_fighter_id]]&amp;ufc_fights5[[#This Row],[date]]</f>
        <v>2108/165539708</v>
      </c>
      <c r="E896">
        <f>COUNTIF(ufc_fights5[duplicitní texty],ufc_fights5[[#This Row],[duplicitní texty]])</f>
        <v>1</v>
      </c>
    </row>
    <row r="897" spans="1:5">
      <c r="A897">
        <v>358</v>
      </c>
      <c r="B897">
        <v>2203</v>
      </c>
      <c r="C897" s="3">
        <v>39708</v>
      </c>
      <c r="D897" s="5" t="str">
        <f>ufc_fights5[[#This Row],[r_fighter_id]]&amp;"/"&amp;ufc_fights5[[#This Row],[b_fighter_id]]&amp;ufc_fights5[[#This Row],[date]]</f>
        <v>358/220339708</v>
      </c>
      <c r="E897">
        <f>COUNTIF(ufc_fights5[duplicitní texty],ufc_fights5[[#This Row],[duplicitní texty]])</f>
        <v>1</v>
      </c>
    </row>
    <row r="898" spans="1:5">
      <c r="A898">
        <v>1887</v>
      </c>
      <c r="B898">
        <v>3210</v>
      </c>
      <c r="C898" s="3">
        <v>39739</v>
      </c>
      <c r="D898" s="5" t="str">
        <f>ufc_fights5[[#This Row],[r_fighter_id]]&amp;"/"&amp;ufc_fights5[[#This Row],[b_fighter_id]]&amp;ufc_fights5[[#This Row],[date]]</f>
        <v>1887/321039739</v>
      </c>
      <c r="E898">
        <f>COUNTIF(ufc_fights5[duplicitní texty],ufc_fights5[[#This Row],[duplicitní texty]])</f>
        <v>1</v>
      </c>
    </row>
    <row r="899" spans="1:5">
      <c r="A899">
        <v>2113</v>
      </c>
      <c r="B899">
        <v>207</v>
      </c>
      <c r="C899" s="3">
        <v>39739</v>
      </c>
      <c r="D899" s="5" t="str">
        <f>ufc_fights5[[#This Row],[r_fighter_id]]&amp;"/"&amp;ufc_fights5[[#This Row],[b_fighter_id]]&amp;ufc_fights5[[#This Row],[date]]</f>
        <v>2113/20739739</v>
      </c>
      <c r="E899">
        <f>COUNTIF(ufc_fights5[duplicitní texty],ufc_fights5[[#This Row],[duplicitní texty]])</f>
        <v>1</v>
      </c>
    </row>
    <row r="900" spans="1:5">
      <c r="A900">
        <v>1494</v>
      </c>
      <c r="B900">
        <v>3364</v>
      </c>
      <c r="C900" s="3">
        <v>39739</v>
      </c>
      <c r="D900" s="5" t="str">
        <f>ufc_fights5[[#This Row],[r_fighter_id]]&amp;"/"&amp;ufc_fights5[[#This Row],[b_fighter_id]]&amp;ufc_fights5[[#This Row],[date]]</f>
        <v>1494/336439739</v>
      </c>
      <c r="E900">
        <f>COUNTIF(ufc_fights5[duplicitní texty],ufc_fights5[[#This Row],[duplicitní texty]])</f>
        <v>1</v>
      </c>
    </row>
    <row r="901" spans="1:5">
      <c r="A901">
        <v>1273</v>
      </c>
      <c r="B901">
        <v>1138</v>
      </c>
      <c r="C901" s="3">
        <v>39739</v>
      </c>
      <c r="D901" s="5" t="str">
        <f>ufc_fights5[[#This Row],[r_fighter_id]]&amp;"/"&amp;ufc_fights5[[#This Row],[b_fighter_id]]&amp;ufc_fights5[[#This Row],[date]]</f>
        <v>1273/113839739</v>
      </c>
      <c r="E901">
        <f>COUNTIF(ufc_fights5[duplicitní texty],ufc_fights5[[#This Row],[duplicitní texty]])</f>
        <v>1</v>
      </c>
    </row>
    <row r="902" spans="1:5">
      <c r="A902">
        <v>286</v>
      </c>
      <c r="B902">
        <v>1772</v>
      </c>
      <c r="C902" s="3">
        <v>39739</v>
      </c>
      <c r="D902" s="5" t="str">
        <f>ufc_fights5[[#This Row],[r_fighter_id]]&amp;"/"&amp;ufc_fights5[[#This Row],[b_fighter_id]]&amp;ufc_fights5[[#This Row],[date]]</f>
        <v>286/177239739</v>
      </c>
      <c r="E902">
        <f>COUNTIF(ufc_fights5[duplicitní texty],ufc_fights5[[#This Row],[duplicitní texty]])</f>
        <v>1</v>
      </c>
    </row>
    <row r="903" spans="1:5">
      <c r="A903">
        <v>498</v>
      </c>
      <c r="B903">
        <v>3402</v>
      </c>
      <c r="C903" s="3">
        <v>39739</v>
      </c>
      <c r="D903" s="5" t="str">
        <f>ufc_fights5[[#This Row],[r_fighter_id]]&amp;"/"&amp;ufc_fights5[[#This Row],[b_fighter_id]]&amp;ufc_fights5[[#This Row],[date]]</f>
        <v>498/340239739</v>
      </c>
      <c r="E903">
        <f>COUNTIF(ufc_fights5[duplicitní texty],ufc_fights5[[#This Row],[duplicitní texty]])</f>
        <v>1</v>
      </c>
    </row>
    <row r="904" spans="1:5">
      <c r="A904">
        <v>706</v>
      </c>
      <c r="B904">
        <v>1624</v>
      </c>
      <c r="C904" s="3">
        <v>39739</v>
      </c>
      <c r="D904" s="5" t="str">
        <f>ufc_fights5[[#This Row],[r_fighter_id]]&amp;"/"&amp;ufc_fights5[[#This Row],[b_fighter_id]]&amp;ufc_fights5[[#This Row],[date]]</f>
        <v>706/162439739</v>
      </c>
      <c r="E904">
        <f>COUNTIF(ufc_fights5[duplicitní texty],ufc_fights5[[#This Row],[duplicitní texty]])</f>
        <v>1</v>
      </c>
    </row>
    <row r="905" spans="1:5">
      <c r="A905">
        <v>462</v>
      </c>
      <c r="B905">
        <v>3051</v>
      </c>
      <c r="C905" s="3">
        <v>39739</v>
      </c>
      <c r="D905" s="5" t="str">
        <f>ufc_fights5[[#This Row],[r_fighter_id]]&amp;"/"&amp;ufc_fights5[[#This Row],[b_fighter_id]]&amp;ufc_fights5[[#This Row],[date]]</f>
        <v>462/305139739</v>
      </c>
      <c r="E905">
        <f>COUNTIF(ufc_fights5[duplicitní texty],ufc_fights5[[#This Row],[duplicitní texty]])</f>
        <v>1</v>
      </c>
    </row>
    <row r="906" spans="1:5">
      <c r="A906">
        <v>912</v>
      </c>
      <c r="B906">
        <v>3142</v>
      </c>
      <c r="C906" s="3">
        <v>39739</v>
      </c>
      <c r="D906" s="5" t="str">
        <f>ufc_fights5[[#This Row],[r_fighter_id]]&amp;"/"&amp;ufc_fights5[[#This Row],[b_fighter_id]]&amp;ufc_fights5[[#This Row],[date]]</f>
        <v>912/314239739</v>
      </c>
      <c r="E906">
        <f>COUNTIF(ufc_fights5[duplicitní texty],ufc_fights5[[#This Row],[duplicitní texty]])</f>
        <v>1</v>
      </c>
    </row>
    <row r="907" spans="1:5">
      <c r="A907">
        <v>868</v>
      </c>
      <c r="B907">
        <v>2899</v>
      </c>
      <c r="C907" s="3">
        <v>39739</v>
      </c>
      <c r="D907" s="5" t="str">
        <f>ufc_fights5[[#This Row],[r_fighter_id]]&amp;"/"&amp;ufc_fights5[[#This Row],[b_fighter_id]]&amp;ufc_fights5[[#This Row],[date]]</f>
        <v>868/289939739</v>
      </c>
      <c r="E907">
        <f>COUNTIF(ufc_fights5[duplicitní texty],ufc_fights5[[#This Row],[duplicitní texty]])</f>
        <v>1</v>
      </c>
    </row>
    <row r="908" spans="1:5">
      <c r="A908">
        <v>279</v>
      </c>
      <c r="B908">
        <v>1830</v>
      </c>
      <c r="C908" s="3">
        <v>39739</v>
      </c>
      <c r="D908" s="5" t="str">
        <f>ufc_fights5[[#This Row],[r_fighter_id]]&amp;"/"&amp;ufc_fights5[[#This Row],[b_fighter_id]]&amp;ufc_fights5[[#This Row],[date]]</f>
        <v>279/183039739</v>
      </c>
      <c r="E908">
        <f>COUNTIF(ufc_fights5[duplicitní texty],ufc_fights5[[#This Row],[duplicitní texty]])</f>
        <v>1</v>
      </c>
    </row>
    <row r="909" spans="1:5">
      <c r="A909">
        <v>807</v>
      </c>
      <c r="B909">
        <v>3458</v>
      </c>
      <c r="C909" s="3">
        <v>39746</v>
      </c>
      <c r="D909" s="5" t="str">
        <f>ufc_fights5[[#This Row],[r_fighter_id]]&amp;"/"&amp;ufc_fights5[[#This Row],[b_fighter_id]]&amp;ufc_fights5[[#This Row],[date]]</f>
        <v>807/345839746</v>
      </c>
      <c r="E909">
        <f>COUNTIF(ufc_fights5[duplicitní texty],ufc_fights5[[#This Row],[duplicitní texty]])</f>
        <v>1</v>
      </c>
    </row>
    <row r="910" spans="1:5">
      <c r="A910">
        <v>84</v>
      </c>
      <c r="B910">
        <v>1690</v>
      </c>
      <c r="C910" s="3">
        <v>39746</v>
      </c>
      <c r="D910" s="5" t="str">
        <f>ufc_fights5[[#This Row],[r_fighter_id]]&amp;"/"&amp;ufc_fights5[[#This Row],[b_fighter_id]]&amp;ufc_fights5[[#This Row],[date]]</f>
        <v>84/169039746</v>
      </c>
      <c r="E910">
        <f>COUNTIF(ufc_fights5[duplicitní texty],ufc_fights5[[#This Row],[duplicitní texty]])</f>
        <v>1</v>
      </c>
    </row>
    <row r="911" spans="1:5">
      <c r="A911">
        <v>972</v>
      </c>
      <c r="B911">
        <v>1225</v>
      </c>
      <c r="C911" s="3">
        <v>39746</v>
      </c>
      <c r="D911" s="5" t="str">
        <f>ufc_fights5[[#This Row],[r_fighter_id]]&amp;"/"&amp;ufc_fights5[[#This Row],[b_fighter_id]]&amp;ufc_fights5[[#This Row],[date]]</f>
        <v>972/122539746</v>
      </c>
      <c r="E911">
        <f>COUNTIF(ufc_fights5[duplicitní texty],ufc_fights5[[#This Row],[duplicitní texty]])</f>
        <v>1</v>
      </c>
    </row>
    <row r="912" spans="1:5">
      <c r="A912">
        <v>2952</v>
      </c>
      <c r="B912">
        <v>1200</v>
      </c>
      <c r="C912" s="3">
        <v>39746</v>
      </c>
      <c r="D912" s="5" t="str">
        <f>ufc_fights5[[#This Row],[r_fighter_id]]&amp;"/"&amp;ufc_fights5[[#This Row],[b_fighter_id]]&amp;ufc_fights5[[#This Row],[date]]</f>
        <v>2952/120039746</v>
      </c>
      <c r="E912">
        <f>COUNTIF(ufc_fights5[duplicitní texty],ufc_fights5[[#This Row],[duplicitní texty]])</f>
        <v>1</v>
      </c>
    </row>
    <row r="913" spans="1:5">
      <c r="A913">
        <v>2016</v>
      </c>
      <c r="B913">
        <v>571</v>
      </c>
      <c r="C913" s="3">
        <v>39746</v>
      </c>
      <c r="D913" s="5" t="str">
        <f>ufc_fights5[[#This Row],[r_fighter_id]]&amp;"/"&amp;ufc_fights5[[#This Row],[b_fighter_id]]&amp;ufc_fights5[[#This Row],[date]]</f>
        <v>2016/57139746</v>
      </c>
      <c r="E913">
        <f>COUNTIF(ufc_fights5[duplicitní texty],ufc_fights5[[#This Row],[duplicitní texty]])</f>
        <v>1</v>
      </c>
    </row>
    <row r="914" spans="1:5">
      <c r="A914">
        <v>2981</v>
      </c>
      <c r="B914">
        <v>633</v>
      </c>
      <c r="C914" s="3">
        <v>39746</v>
      </c>
      <c r="D914" s="5" t="str">
        <f>ufc_fights5[[#This Row],[r_fighter_id]]&amp;"/"&amp;ufc_fights5[[#This Row],[b_fighter_id]]&amp;ufc_fights5[[#This Row],[date]]</f>
        <v>2981/63339746</v>
      </c>
      <c r="E914">
        <f>COUNTIF(ufc_fights5[duplicitní texty],ufc_fights5[[#This Row],[duplicitní texty]])</f>
        <v>1</v>
      </c>
    </row>
    <row r="915" spans="1:5">
      <c r="A915">
        <v>1003</v>
      </c>
      <c r="B915">
        <v>161</v>
      </c>
      <c r="C915" s="3">
        <v>39746</v>
      </c>
      <c r="D915" s="5" t="str">
        <f>ufc_fights5[[#This Row],[r_fighter_id]]&amp;"/"&amp;ufc_fights5[[#This Row],[b_fighter_id]]&amp;ufc_fights5[[#This Row],[date]]</f>
        <v>1003/16139746</v>
      </c>
      <c r="E915">
        <f>COUNTIF(ufc_fights5[duplicitní texty],ufc_fights5[[#This Row],[duplicitní texty]])</f>
        <v>1</v>
      </c>
    </row>
    <row r="916" spans="1:5">
      <c r="A916">
        <v>1790</v>
      </c>
      <c r="B916">
        <v>2035</v>
      </c>
      <c r="C916" s="3">
        <v>39746</v>
      </c>
      <c r="D916" s="5" t="str">
        <f>ufc_fights5[[#This Row],[r_fighter_id]]&amp;"/"&amp;ufc_fights5[[#This Row],[b_fighter_id]]&amp;ufc_fights5[[#This Row],[date]]</f>
        <v>1790/203539746</v>
      </c>
      <c r="E916">
        <f>COUNTIF(ufc_fights5[duplicitní texty],ufc_fights5[[#This Row],[duplicitní texty]])</f>
        <v>1</v>
      </c>
    </row>
    <row r="917" spans="1:5">
      <c r="A917">
        <v>2925</v>
      </c>
      <c r="B917">
        <v>407</v>
      </c>
      <c r="C917" s="3">
        <v>39746</v>
      </c>
      <c r="D917" s="5" t="str">
        <f>ufc_fights5[[#This Row],[r_fighter_id]]&amp;"/"&amp;ufc_fights5[[#This Row],[b_fighter_id]]&amp;ufc_fights5[[#This Row],[date]]</f>
        <v>2925/40739746</v>
      </c>
      <c r="E917">
        <f>COUNTIF(ufc_fights5[duplicitní texty],ufc_fights5[[#This Row],[duplicitní texty]])</f>
        <v>1</v>
      </c>
    </row>
    <row r="918" spans="1:5">
      <c r="A918">
        <v>2108</v>
      </c>
      <c r="B918">
        <v>1401</v>
      </c>
      <c r="C918" s="3">
        <v>39746</v>
      </c>
      <c r="D918" s="5" t="str">
        <f>ufc_fights5[[#This Row],[r_fighter_id]]&amp;"/"&amp;ufc_fights5[[#This Row],[b_fighter_id]]&amp;ufc_fights5[[#This Row],[date]]</f>
        <v>2108/140139746</v>
      </c>
      <c r="E918">
        <f>COUNTIF(ufc_fights5[duplicitní texty],ufc_fights5[[#This Row],[duplicitní texty]])</f>
        <v>1</v>
      </c>
    </row>
    <row r="919" spans="1:5">
      <c r="A919">
        <v>1928</v>
      </c>
      <c r="B919">
        <v>2597</v>
      </c>
      <c r="C919" s="3">
        <v>39767</v>
      </c>
      <c r="D919" s="5" t="str">
        <f>ufc_fights5[[#This Row],[r_fighter_id]]&amp;"/"&amp;ufc_fights5[[#This Row],[b_fighter_id]]&amp;ufc_fights5[[#This Row],[date]]</f>
        <v>1928/259739767</v>
      </c>
      <c r="E919">
        <f>COUNTIF(ufc_fights5[duplicitní texty],ufc_fights5[[#This Row],[duplicitní texty]])</f>
        <v>1</v>
      </c>
    </row>
    <row r="920" spans="1:5">
      <c r="A920">
        <v>1806</v>
      </c>
      <c r="B920">
        <v>652</v>
      </c>
      <c r="C920" s="3">
        <v>39767</v>
      </c>
      <c r="D920" s="5" t="str">
        <f>ufc_fights5[[#This Row],[r_fighter_id]]&amp;"/"&amp;ufc_fights5[[#This Row],[b_fighter_id]]&amp;ufc_fights5[[#This Row],[date]]</f>
        <v>1806/65239767</v>
      </c>
      <c r="E920">
        <f>COUNTIF(ufc_fights5[duplicitní texty],ufc_fights5[[#This Row],[duplicitní texty]])</f>
        <v>1</v>
      </c>
    </row>
    <row r="921" spans="1:5">
      <c r="A921">
        <v>3120</v>
      </c>
      <c r="B921">
        <v>808</v>
      </c>
      <c r="C921" s="3">
        <v>39767</v>
      </c>
      <c r="D921" s="5" t="str">
        <f>ufc_fights5[[#This Row],[r_fighter_id]]&amp;"/"&amp;ufc_fights5[[#This Row],[b_fighter_id]]&amp;ufc_fights5[[#This Row],[date]]</f>
        <v>3120/80839767</v>
      </c>
      <c r="E921">
        <f>COUNTIF(ufc_fights5[duplicitní texty],ufc_fights5[[#This Row],[duplicitní texty]])</f>
        <v>1</v>
      </c>
    </row>
    <row r="922" spans="1:5">
      <c r="A922">
        <v>375</v>
      </c>
      <c r="B922">
        <v>3238</v>
      </c>
      <c r="C922" s="3">
        <v>39767</v>
      </c>
      <c r="D922" s="5" t="str">
        <f>ufc_fights5[[#This Row],[r_fighter_id]]&amp;"/"&amp;ufc_fights5[[#This Row],[b_fighter_id]]&amp;ufc_fights5[[#This Row],[date]]</f>
        <v>375/323839767</v>
      </c>
      <c r="E922">
        <f>COUNTIF(ufc_fights5[duplicitní texty],ufc_fights5[[#This Row],[duplicitní texty]])</f>
        <v>1</v>
      </c>
    </row>
    <row r="923" spans="1:5">
      <c r="A923">
        <v>1140</v>
      </c>
      <c r="B923">
        <v>1316</v>
      </c>
      <c r="C923" s="3">
        <v>39767</v>
      </c>
      <c r="D923" s="5" t="str">
        <f>ufc_fights5[[#This Row],[r_fighter_id]]&amp;"/"&amp;ufc_fights5[[#This Row],[b_fighter_id]]&amp;ufc_fights5[[#This Row],[date]]</f>
        <v>1140/131639767</v>
      </c>
      <c r="E923">
        <f>COUNTIF(ufc_fights5[duplicitní texty],ufc_fights5[[#This Row],[duplicitní texty]])</f>
        <v>1</v>
      </c>
    </row>
    <row r="924" spans="1:5">
      <c r="A924">
        <v>986</v>
      </c>
      <c r="B924">
        <v>3121</v>
      </c>
      <c r="C924" s="3">
        <v>39767</v>
      </c>
      <c r="D924" s="5" t="str">
        <f>ufc_fights5[[#This Row],[r_fighter_id]]&amp;"/"&amp;ufc_fights5[[#This Row],[b_fighter_id]]&amp;ufc_fights5[[#This Row],[date]]</f>
        <v>986/312139767</v>
      </c>
      <c r="E924">
        <f>COUNTIF(ufc_fights5[duplicitní texty],ufc_fights5[[#This Row],[duplicitní texty]])</f>
        <v>1</v>
      </c>
    </row>
    <row r="925" spans="1:5">
      <c r="A925">
        <v>1303</v>
      </c>
      <c r="B925">
        <v>2026</v>
      </c>
      <c r="C925" s="3">
        <v>39767</v>
      </c>
      <c r="D925" s="5" t="str">
        <f>ufc_fights5[[#This Row],[r_fighter_id]]&amp;"/"&amp;ufc_fights5[[#This Row],[b_fighter_id]]&amp;ufc_fights5[[#This Row],[date]]</f>
        <v>1303/202639767</v>
      </c>
      <c r="E925">
        <f>COUNTIF(ufc_fights5[duplicitní texty],ufc_fights5[[#This Row],[duplicitní texty]])</f>
        <v>1</v>
      </c>
    </row>
    <row r="926" spans="1:5">
      <c r="A926">
        <v>2680</v>
      </c>
      <c r="B926">
        <v>1232</v>
      </c>
      <c r="C926" s="3">
        <v>39767</v>
      </c>
      <c r="D926" s="5" t="str">
        <f>ufc_fights5[[#This Row],[r_fighter_id]]&amp;"/"&amp;ufc_fights5[[#This Row],[b_fighter_id]]&amp;ufc_fights5[[#This Row],[date]]</f>
        <v>2680/123239767</v>
      </c>
      <c r="E926">
        <f>COUNTIF(ufc_fights5[duplicitní texty],ufc_fights5[[#This Row],[duplicitní texty]])</f>
        <v>1</v>
      </c>
    </row>
    <row r="927" spans="1:5">
      <c r="A927">
        <v>301</v>
      </c>
      <c r="B927">
        <v>2718</v>
      </c>
      <c r="C927" s="3">
        <v>39767</v>
      </c>
      <c r="D927" s="5" t="str">
        <f>ufc_fights5[[#This Row],[r_fighter_id]]&amp;"/"&amp;ufc_fights5[[#This Row],[b_fighter_id]]&amp;ufc_fights5[[#This Row],[date]]</f>
        <v>301/271839767</v>
      </c>
      <c r="E927">
        <f>COUNTIF(ufc_fights5[duplicitní texty],ufc_fights5[[#This Row],[duplicitní texty]])</f>
        <v>1</v>
      </c>
    </row>
    <row r="928" spans="1:5">
      <c r="A928">
        <v>2113</v>
      </c>
      <c r="B928">
        <v>3495</v>
      </c>
      <c r="C928" s="3">
        <v>39792</v>
      </c>
      <c r="D928" s="5" t="str">
        <f>ufc_fights5[[#This Row],[r_fighter_id]]&amp;"/"&amp;ufc_fights5[[#This Row],[b_fighter_id]]&amp;ufc_fights5[[#This Row],[date]]</f>
        <v>2113/349539792</v>
      </c>
      <c r="E928">
        <f>COUNTIF(ufc_fights5[duplicitní texty],ufc_fights5[[#This Row],[duplicitní texty]])</f>
        <v>1</v>
      </c>
    </row>
    <row r="929" spans="1:5">
      <c r="A929">
        <v>1690</v>
      </c>
      <c r="B929">
        <v>3553</v>
      </c>
      <c r="C929" s="3">
        <v>39792</v>
      </c>
      <c r="D929" s="5" t="str">
        <f>ufc_fights5[[#This Row],[r_fighter_id]]&amp;"/"&amp;ufc_fights5[[#This Row],[b_fighter_id]]&amp;ufc_fights5[[#This Row],[date]]</f>
        <v>1690/355339792</v>
      </c>
      <c r="E929">
        <f>COUNTIF(ufc_fights5[duplicitní texty],ufc_fights5[[#This Row],[duplicitní texty]])</f>
        <v>1</v>
      </c>
    </row>
    <row r="930" spans="1:5">
      <c r="A930">
        <v>2884</v>
      </c>
      <c r="B930">
        <v>3505</v>
      </c>
      <c r="C930" s="3">
        <v>39792</v>
      </c>
      <c r="D930" s="5" t="str">
        <f>ufc_fights5[[#This Row],[r_fighter_id]]&amp;"/"&amp;ufc_fights5[[#This Row],[b_fighter_id]]&amp;ufc_fights5[[#This Row],[date]]</f>
        <v>2884/350539792</v>
      </c>
      <c r="E930">
        <f>COUNTIF(ufc_fights5[duplicitní texty],ufc_fights5[[#This Row],[duplicitní texty]])</f>
        <v>1</v>
      </c>
    </row>
    <row r="931" spans="1:5">
      <c r="A931">
        <v>3176</v>
      </c>
      <c r="B931">
        <v>1163</v>
      </c>
      <c r="C931" s="3">
        <v>39792</v>
      </c>
      <c r="D931" s="5" t="str">
        <f>ufc_fights5[[#This Row],[r_fighter_id]]&amp;"/"&amp;ufc_fights5[[#This Row],[b_fighter_id]]&amp;ufc_fights5[[#This Row],[date]]</f>
        <v>3176/116339792</v>
      </c>
      <c r="E931">
        <f>COUNTIF(ufc_fights5[duplicitní texty],ufc_fights5[[#This Row],[duplicitní texty]])</f>
        <v>1</v>
      </c>
    </row>
    <row r="932" spans="1:5">
      <c r="A932">
        <v>2027</v>
      </c>
      <c r="B932">
        <v>2825</v>
      </c>
      <c r="C932" s="3">
        <v>39792</v>
      </c>
      <c r="D932" s="5" t="str">
        <f>ufc_fights5[[#This Row],[r_fighter_id]]&amp;"/"&amp;ufc_fights5[[#This Row],[b_fighter_id]]&amp;ufc_fights5[[#This Row],[date]]</f>
        <v>2027/282539792</v>
      </c>
      <c r="E932">
        <f>COUNTIF(ufc_fights5[duplicitní texty],ufc_fights5[[#This Row],[duplicitní texty]])</f>
        <v>1</v>
      </c>
    </row>
    <row r="933" spans="1:5">
      <c r="A933">
        <v>650</v>
      </c>
      <c r="B933">
        <v>1864</v>
      </c>
      <c r="C933" s="3">
        <v>39792</v>
      </c>
      <c r="D933" s="5" t="str">
        <f>ufc_fights5[[#This Row],[r_fighter_id]]&amp;"/"&amp;ufc_fights5[[#This Row],[b_fighter_id]]&amp;ufc_fights5[[#This Row],[date]]</f>
        <v>650/186439792</v>
      </c>
      <c r="E933">
        <f>COUNTIF(ufc_fights5[duplicitní texty],ufc_fights5[[#This Row],[duplicitní texty]])</f>
        <v>1</v>
      </c>
    </row>
    <row r="934" spans="1:5">
      <c r="A934">
        <v>969</v>
      </c>
      <c r="B934">
        <v>935</v>
      </c>
      <c r="C934" s="3">
        <v>39792</v>
      </c>
      <c r="D934" s="5" t="str">
        <f>ufc_fights5[[#This Row],[r_fighter_id]]&amp;"/"&amp;ufc_fights5[[#This Row],[b_fighter_id]]&amp;ufc_fights5[[#This Row],[date]]</f>
        <v>969/93539792</v>
      </c>
      <c r="E934">
        <f>COUNTIF(ufc_fights5[duplicitní texty],ufc_fights5[[#This Row],[duplicitní texty]])</f>
        <v>1</v>
      </c>
    </row>
    <row r="935" spans="1:5">
      <c r="A935">
        <v>468</v>
      </c>
      <c r="B935">
        <v>29</v>
      </c>
      <c r="C935" s="3">
        <v>39792</v>
      </c>
      <c r="D935" s="5" t="str">
        <f>ufc_fights5[[#This Row],[r_fighter_id]]&amp;"/"&amp;ufc_fights5[[#This Row],[b_fighter_id]]&amp;ufc_fights5[[#This Row],[date]]</f>
        <v>468/2939792</v>
      </c>
      <c r="E935">
        <f>COUNTIF(ufc_fights5[duplicitní texty],ufc_fights5[[#This Row],[duplicitní texty]])</f>
        <v>1</v>
      </c>
    </row>
    <row r="936" spans="1:5">
      <c r="A936">
        <v>387</v>
      </c>
      <c r="B936">
        <v>2645</v>
      </c>
      <c r="C936" s="3">
        <v>39792</v>
      </c>
      <c r="D936" s="5" t="str">
        <f>ufc_fights5[[#This Row],[r_fighter_id]]&amp;"/"&amp;ufc_fights5[[#This Row],[b_fighter_id]]&amp;ufc_fights5[[#This Row],[date]]</f>
        <v>387/264539792</v>
      </c>
      <c r="E936">
        <f>COUNTIF(ufc_fights5[duplicitní texty],ufc_fights5[[#This Row],[duplicitní texty]])</f>
        <v>1</v>
      </c>
    </row>
    <row r="937" spans="1:5">
      <c r="A937">
        <v>1280</v>
      </c>
      <c r="B937">
        <v>1364</v>
      </c>
      <c r="C937" s="3">
        <v>39792</v>
      </c>
      <c r="D937" s="5" t="str">
        <f>ufc_fights5[[#This Row],[r_fighter_id]]&amp;"/"&amp;ufc_fights5[[#This Row],[b_fighter_id]]&amp;ufc_fights5[[#This Row],[date]]</f>
        <v>1280/136439792</v>
      </c>
      <c r="E937">
        <f>COUNTIF(ufc_fights5[duplicitní texty],ufc_fights5[[#This Row],[duplicitní texty]])</f>
        <v>1</v>
      </c>
    </row>
    <row r="938" spans="1:5">
      <c r="A938">
        <v>1533</v>
      </c>
      <c r="B938">
        <v>411</v>
      </c>
      <c r="C938" s="3">
        <v>39795</v>
      </c>
      <c r="D938" s="5" t="str">
        <f>ufc_fights5[[#This Row],[r_fighter_id]]&amp;"/"&amp;ufc_fights5[[#This Row],[b_fighter_id]]&amp;ufc_fights5[[#This Row],[date]]</f>
        <v>1533/41139795</v>
      </c>
      <c r="E938">
        <f>COUNTIF(ufc_fights5[duplicitní texty],ufc_fights5[[#This Row],[duplicitní texty]])</f>
        <v>1</v>
      </c>
    </row>
    <row r="939" spans="1:5">
      <c r="A939">
        <v>2291</v>
      </c>
      <c r="B939">
        <v>2756</v>
      </c>
      <c r="C939" s="3">
        <v>39795</v>
      </c>
      <c r="D939" s="5" t="str">
        <f>ufc_fights5[[#This Row],[r_fighter_id]]&amp;"/"&amp;ufc_fights5[[#This Row],[b_fighter_id]]&amp;ufc_fights5[[#This Row],[date]]</f>
        <v>2291/275639795</v>
      </c>
      <c r="E939">
        <f>COUNTIF(ufc_fights5[duplicitní texty],ufc_fights5[[#This Row],[duplicitní texty]])</f>
        <v>1</v>
      </c>
    </row>
    <row r="940" spans="1:5">
      <c r="A940">
        <v>1757</v>
      </c>
      <c r="B940">
        <v>1657</v>
      </c>
      <c r="C940" s="3">
        <v>39795</v>
      </c>
      <c r="D940" s="5" t="str">
        <f>ufc_fights5[[#This Row],[r_fighter_id]]&amp;"/"&amp;ufc_fights5[[#This Row],[b_fighter_id]]&amp;ufc_fights5[[#This Row],[date]]</f>
        <v>1757/165739795</v>
      </c>
      <c r="E940">
        <f>COUNTIF(ufc_fights5[duplicitní texty],ufc_fights5[[#This Row],[duplicitní texty]])</f>
        <v>1</v>
      </c>
    </row>
    <row r="941" spans="1:5">
      <c r="A941">
        <v>1166</v>
      </c>
      <c r="B941">
        <v>1890</v>
      </c>
      <c r="C941" s="3">
        <v>39795</v>
      </c>
      <c r="D941" s="5" t="str">
        <f>ufc_fights5[[#This Row],[r_fighter_id]]&amp;"/"&amp;ufc_fights5[[#This Row],[b_fighter_id]]&amp;ufc_fights5[[#This Row],[date]]</f>
        <v>1166/189039795</v>
      </c>
      <c r="E941">
        <f>COUNTIF(ufc_fights5[duplicitní texty],ufc_fights5[[#This Row],[duplicitní texty]])</f>
        <v>1</v>
      </c>
    </row>
    <row r="942" spans="1:5">
      <c r="A942">
        <v>3069</v>
      </c>
      <c r="B942">
        <v>2577</v>
      </c>
      <c r="C942" s="3">
        <v>39795</v>
      </c>
      <c r="D942" s="5" t="str">
        <f>ufc_fights5[[#This Row],[r_fighter_id]]&amp;"/"&amp;ufc_fights5[[#This Row],[b_fighter_id]]&amp;ufc_fights5[[#This Row],[date]]</f>
        <v>3069/257739795</v>
      </c>
      <c r="E942">
        <f>COUNTIF(ufc_fights5[duplicitní texty],ufc_fights5[[#This Row],[duplicitní texty]])</f>
        <v>1</v>
      </c>
    </row>
    <row r="943" spans="1:5">
      <c r="A943">
        <v>380</v>
      </c>
      <c r="B943">
        <v>1596</v>
      </c>
      <c r="C943" s="3">
        <v>39795</v>
      </c>
      <c r="D943" s="5" t="str">
        <f>ufc_fights5[[#This Row],[r_fighter_id]]&amp;"/"&amp;ufc_fights5[[#This Row],[b_fighter_id]]&amp;ufc_fights5[[#This Row],[date]]</f>
        <v>380/159639795</v>
      </c>
      <c r="E943">
        <f>COUNTIF(ufc_fights5[duplicitní texty],ufc_fights5[[#This Row],[duplicitní texty]])</f>
        <v>1</v>
      </c>
    </row>
    <row r="944" spans="1:5">
      <c r="A944">
        <v>1965</v>
      </c>
      <c r="B944">
        <v>383</v>
      </c>
      <c r="C944" s="3">
        <v>39795</v>
      </c>
      <c r="D944" s="5" t="str">
        <f>ufc_fights5[[#This Row],[r_fighter_id]]&amp;"/"&amp;ufc_fights5[[#This Row],[b_fighter_id]]&amp;ufc_fights5[[#This Row],[date]]</f>
        <v>1965/38339795</v>
      </c>
      <c r="E944">
        <f>COUNTIF(ufc_fights5[duplicitní texty],ufc_fights5[[#This Row],[duplicitní texty]])</f>
        <v>1</v>
      </c>
    </row>
    <row r="945" spans="1:5">
      <c r="A945">
        <v>741</v>
      </c>
      <c r="B945">
        <v>2553</v>
      </c>
      <c r="C945" s="3">
        <v>39795</v>
      </c>
      <c r="D945" s="5" t="str">
        <f>ufc_fights5[[#This Row],[r_fighter_id]]&amp;"/"&amp;ufc_fights5[[#This Row],[b_fighter_id]]&amp;ufc_fights5[[#This Row],[date]]</f>
        <v>741/255339795</v>
      </c>
      <c r="E945">
        <f>COUNTIF(ufc_fights5[duplicitní texty],ufc_fights5[[#This Row],[duplicitní texty]])</f>
        <v>1</v>
      </c>
    </row>
    <row r="946" spans="1:5">
      <c r="A946">
        <v>1261</v>
      </c>
      <c r="B946">
        <v>109</v>
      </c>
      <c r="C946" s="3">
        <v>39809</v>
      </c>
      <c r="D946" s="5" t="str">
        <f>ufc_fights5[[#This Row],[r_fighter_id]]&amp;"/"&amp;ufc_fights5[[#This Row],[b_fighter_id]]&amp;ufc_fights5[[#This Row],[date]]</f>
        <v>1261/10939809</v>
      </c>
      <c r="E946">
        <f>COUNTIF(ufc_fights5[duplicitní texty],ufc_fights5[[#This Row],[duplicitní texty]])</f>
        <v>1</v>
      </c>
    </row>
    <row r="947" spans="1:5">
      <c r="A947">
        <v>1479</v>
      </c>
      <c r="B947">
        <v>2982</v>
      </c>
      <c r="C947" s="3">
        <v>39809</v>
      </c>
      <c r="D947" s="5" t="str">
        <f>ufc_fights5[[#This Row],[r_fighter_id]]&amp;"/"&amp;ufc_fights5[[#This Row],[b_fighter_id]]&amp;ufc_fights5[[#This Row],[date]]</f>
        <v>1479/298239809</v>
      </c>
      <c r="E947">
        <f>COUNTIF(ufc_fights5[duplicitní texty],ufc_fights5[[#This Row],[duplicitní texty]])</f>
        <v>1</v>
      </c>
    </row>
    <row r="948" spans="1:5">
      <c r="A948">
        <v>1682</v>
      </c>
      <c r="B948">
        <v>32</v>
      </c>
      <c r="C948" s="3">
        <v>39809</v>
      </c>
      <c r="D948" s="5" t="str">
        <f>ufc_fights5[[#This Row],[r_fighter_id]]&amp;"/"&amp;ufc_fights5[[#This Row],[b_fighter_id]]&amp;ufc_fights5[[#This Row],[date]]</f>
        <v>1682/3239809</v>
      </c>
      <c r="E948">
        <f>COUNTIF(ufc_fights5[duplicitní texty],ufc_fights5[[#This Row],[duplicitní texty]])</f>
        <v>1</v>
      </c>
    </row>
    <row r="949" spans="1:5">
      <c r="A949">
        <v>797</v>
      </c>
      <c r="B949">
        <v>1991</v>
      </c>
      <c r="C949" s="3">
        <v>39809</v>
      </c>
      <c r="D949" s="5" t="str">
        <f>ufc_fights5[[#This Row],[r_fighter_id]]&amp;"/"&amp;ufc_fights5[[#This Row],[b_fighter_id]]&amp;ufc_fights5[[#This Row],[date]]</f>
        <v>797/199139809</v>
      </c>
      <c r="E949">
        <f>COUNTIF(ufc_fights5[duplicitní texty],ufc_fights5[[#This Row],[duplicitní texty]])</f>
        <v>1</v>
      </c>
    </row>
    <row r="950" spans="1:5">
      <c r="A950">
        <v>222</v>
      </c>
      <c r="B950">
        <v>919</v>
      </c>
      <c r="C950" s="3">
        <v>39809</v>
      </c>
      <c r="D950" s="5" t="str">
        <f>ufc_fights5[[#This Row],[r_fighter_id]]&amp;"/"&amp;ufc_fights5[[#This Row],[b_fighter_id]]&amp;ufc_fights5[[#This Row],[date]]</f>
        <v>222/91939809</v>
      </c>
      <c r="E950">
        <f>COUNTIF(ufc_fights5[duplicitní texty],ufc_fights5[[#This Row],[duplicitní texty]])</f>
        <v>1</v>
      </c>
    </row>
    <row r="951" spans="1:5">
      <c r="A951">
        <v>2369</v>
      </c>
      <c r="B951">
        <v>1842</v>
      </c>
      <c r="C951" s="3">
        <v>39809</v>
      </c>
      <c r="D951" s="5" t="str">
        <f>ufc_fights5[[#This Row],[r_fighter_id]]&amp;"/"&amp;ufc_fights5[[#This Row],[b_fighter_id]]&amp;ufc_fights5[[#This Row],[date]]</f>
        <v>2369/184239809</v>
      </c>
      <c r="E951">
        <f>COUNTIF(ufc_fights5[duplicitní texty],ufc_fights5[[#This Row],[duplicitní texty]])</f>
        <v>1</v>
      </c>
    </row>
    <row r="952" spans="1:5">
      <c r="A952">
        <v>290</v>
      </c>
      <c r="B952">
        <v>551</v>
      </c>
      <c r="C952" s="3">
        <v>39809</v>
      </c>
      <c r="D952" s="5" t="str">
        <f>ufc_fights5[[#This Row],[r_fighter_id]]&amp;"/"&amp;ufc_fights5[[#This Row],[b_fighter_id]]&amp;ufc_fights5[[#This Row],[date]]</f>
        <v>290/55139809</v>
      </c>
      <c r="E952">
        <f>COUNTIF(ufc_fights5[duplicitní texty],ufc_fights5[[#This Row],[duplicitní texty]])</f>
        <v>1</v>
      </c>
    </row>
    <row r="953" spans="1:5">
      <c r="A953">
        <v>1272</v>
      </c>
      <c r="B953">
        <v>3456</v>
      </c>
      <c r="C953" s="3">
        <v>39809</v>
      </c>
      <c r="D953" s="5" t="str">
        <f>ufc_fights5[[#This Row],[r_fighter_id]]&amp;"/"&amp;ufc_fights5[[#This Row],[b_fighter_id]]&amp;ufc_fights5[[#This Row],[date]]</f>
        <v>1272/345639809</v>
      </c>
      <c r="E953">
        <f>COUNTIF(ufc_fights5[duplicitní texty],ufc_fights5[[#This Row],[duplicitní texty]])</f>
        <v>1</v>
      </c>
    </row>
    <row r="954" spans="1:5">
      <c r="A954">
        <v>1588</v>
      </c>
      <c r="B954">
        <v>216</v>
      </c>
      <c r="C954" s="3">
        <v>39830</v>
      </c>
      <c r="D954" s="5" t="str">
        <f>ufc_fights5[[#This Row],[r_fighter_id]]&amp;"/"&amp;ufc_fights5[[#This Row],[b_fighter_id]]&amp;ufc_fights5[[#This Row],[date]]</f>
        <v>1588/21639830</v>
      </c>
      <c r="E954">
        <f>COUNTIF(ufc_fights5[duplicitní texty],ufc_fights5[[#This Row],[duplicitní texty]])</f>
        <v>1</v>
      </c>
    </row>
    <row r="955" spans="1:5">
      <c r="A955">
        <v>3018</v>
      </c>
      <c r="B955">
        <v>2156</v>
      </c>
      <c r="C955" s="3">
        <v>39830</v>
      </c>
      <c r="D955" s="5" t="str">
        <f>ufc_fights5[[#This Row],[r_fighter_id]]&amp;"/"&amp;ufc_fights5[[#This Row],[b_fighter_id]]&amp;ufc_fights5[[#This Row],[date]]</f>
        <v>3018/215639830</v>
      </c>
      <c r="E955">
        <f>COUNTIF(ufc_fights5[duplicitní texty],ufc_fights5[[#This Row],[duplicitní texty]])</f>
        <v>1</v>
      </c>
    </row>
    <row r="956" spans="1:5">
      <c r="A956">
        <v>1294</v>
      </c>
      <c r="B956">
        <v>859</v>
      </c>
      <c r="C956" s="3">
        <v>39830</v>
      </c>
      <c r="D956" s="5" t="str">
        <f>ufc_fights5[[#This Row],[r_fighter_id]]&amp;"/"&amp;ufc_fights5[[#This Row],[b_fighter_id]]&amp;ufc_fights5[[#This Row],[date]]</f>
        <v>1294/85939830</v>
      </c>
      <c r="E956">
        <f>COUNTIF(ufc_fights5[duplicitní texty],ufc_fights5[[#This Row],[duplicitní texty]])</f>
        <v>1</v>
      </c>
    </row>
    <row r="957" spans="1:5">
      <c r="A957">
        <v>1320</v>
      </c>
      <c r="B957">
        <v>1006</v>
      </c>
      <c r="C957" s="3">
        <v>39830</v>
      </c>
      <c r="D957" s="5" t="str">
        <f>ufc_fights5[[#This Row],[r_fighter_id]]&amp;"/"&amp;ufc_fights5[[#This Row],[b_fighter_id]]&amp;ufc_fights5[[#This Row],[date]]</f>
        <v>1320/100639830</v>
      </c>
      <c r="E957">
        <f>COUNTIF(ufc_fights5[duplicitní texty],ufc_fights5[[#This Row],[duplicitní texty]])</f>
        <v>1</v>
      </c>
    </row>
    <row r="958" spans="1:5">
      <c r="A958">
        <v>241</v>
      </c>
      <c r="B958">
        <v>1594</v>
      </c>
      <c r="C958" s="3">
        <v>39830</v>
      </c>
      <c r="D958" s="5" t="str">
        <f>ufc_fights5[[#This Row],[r_fighter_id]]&amp;"/"&amp;ufc_fights5[[#This Row],[b_fighter_id]]&amp;ufc_fights5[[#This Row],[date]]</f>
        <v>241/159439830</v>
      </c>
      <c r="E958">
        <f>COUNTIF(ufc_fights5[duplicitní texty],ufc_fights5[[#This Row],[duplicitní texty]])</f>
        <v>1</v>
      </c>
    </row>
    <row r="959" spans="1:5">
      <c r="A959">
        <v>2434</v>
      </c>
      <c r="B959">
        <v>1399</v>
      </c>
      <c r="C959" s="3">
        <v>39830</v>
      </c>
      <c r="D959" s="5" t="str">
        <f>ufc_fights5[[#This Row],[r_fighter_id]]&amp;"/"&amp;ufc_fights5[[#This Row],[b_fighter_id]]&amp;ufc_fights5[[#This Row],[date]]</f>
        <v>2434/139939830</v>
      </c>
      <c r="E959">
        <f>COUNTIF(ufc_fights5[duplicitní texty],ufc_fights5[[#This Row],[duplicitní texty]])</f>
        <v>1</v>
      </c>
    </row>
    <row r="960" spans="1:5">
      <c r="A960">
        <v>820</v>
      </c>
      <c r="B960">
        <v>2933</v>
      </c>
      <c r="C960" s="3">
        <v>39830</v>
      </c>
      <c r="D960" s="5" t="str">
        <f>ufc_fights5[[#This Row],[r_fighter_id]]&amp;"/"&amp;ufc_fights5[[#This Row],[b_fighter_id]]&amp;ufc_fights5[[#This Row],[date]]</f>
        <v>820/293339830</v>
      </c>
      <c r="E960">
        <f>COUNTIF(ufc_fights5[duplicitní texty],ufc_fights5[[#This Row],[duplicitní texty]])</f>
        <v>1</v>
      </c>
    </row>
    <row r="961" spans="1:5">
      <c r="A961">
        <v>2891</v>
      </c>
      <c r="B961">
        <v>2079</v>
      </c>
      <c r="C961" s="3">
        <v>39830</v>
      </c>
      <c r="D961" s="5" t="str">
        <f>ufc_fights5[[#This Row],[r_fighter_id]]&amp;"/"&amp;ufc_fights5[[#This Row],[b_fighter_id]]&amp;ufc_fights5[[#This Row],[date]]</f>
        <v>2891/207939830</v>
      </c>
      <c r="E961">
        <f>COUNTIF(ufc_fights5[duplicitní texty],ufc_fights5[[#This Row],[duplicitní texty]])</f>
        <v>1</v>
      </c>
    </row>
    <row r="962" spans="1:5">
      <c r="A962">
        <v>2783</v>
      </c>
      <c r="B962">
        <v>590</v>
      </c>
      <c r="C962" s="3">
        <v>39830</v>
      </c>
      <c r="D962" s="5" t="str">
        <f>ufc_fights5[[#This Row],[r_fighter_id]]&amp;"/"&amp;ufc_fights5[[#This Row],[b_fighter_id]]&amp;ufc_fights5[[#This Row],[date]]</f>
        <v>2783/59039830</v>
      </c>
      <c r="E962">
        <f>COUNTIF(ufc_fights5[duplicitní texty],ufc_fights5[[#This Row],[duplicitní texty]])</f>
        <v>1</v>
      </c>
    </row>
    <row r="963" spans="1:5">
      <c r="A963">
        <v>706</v>
      </c>
      <c r="B963">
        <v>1887</v>
      </c>
      <c r="C963" s="3">
        <v>39830</v>
      </c>
      <c r="D963" s="5" t="str">
        <f>ufc_fights5[[#This Row],[r_fighter_id]]&amp;"/"&amp;ufc_fights5[[#This Row],[b_fighter_id]]&amp;ufc_fights5[[#This Row],[date]]</f>
        <v>706/188739830</v>
      </c>
      <c r="E963">
        <f>COUNTIF(ufc_fights5[duplicitní texty],ufc_fights5[[#This Row],[duplicitní texty]])</f>
        <v>1</v>
      </c>
    </row>
    <row r="964" spans="1:5">
      <c r="A964">
        <v>1545</v>
      </c>
      <c r="B964">
        <v>318</v>
      </c>
      <c r="C964" s="3">
        <v>39844</v>
      </c>
      <c r="D964" s="5" t="str">
        <f>ufc_fights5[[#This Row],[r_fighter_id]]&amp;"/"&amp;ufc_fights5[[#This Row],[b_fighter_id]]&amp;ufc_fights5[[#This Row],[date]]</f>
        <v>1545/31839844</v>
      </c>
      <c r="E964">
        <f>COUNTIF(ufc_fights5[duplicitní texty],ufc_fights5[[#This Row],[duplicitní texty]])</f>
        <v>1</v>
      </c>
    </row>
    <row r="965" spans="1:5">
      <c r="A965">
        <v>1226</v>
      </c>
      <c r="B965">
        <v>770</v>
      </c>
      <c r="C965" s="3">
        <v>39844</v>
      </c>
      <c r="D965" s="5" t="str">
        <f>ufc_fights5[[#This Row],[r_fighter_id]]&amp;"/"&amp;ufc_fights5[[#This Row],[b_fighter_id]]&amp;ufc_fights5[[#This Row],[date]]</f>
        <v>1226/77039844</v>
      </c>
      <c r="E965">
        <f>COUNTIF(ufc_fights5[duplicitní texty],ufc_fights5[[#This Row],[duplicitní texty]])</f>
        <v>1</v>
      </c>
    </row>
    <row r="966" spans="1:5">
      <c r="A966">
        <v>3097</v>
      </c>
      <c r="B966">
        <v>2485</v>
      </c>
      <c r="C966" s="3">
        <v>39844</v>
      </c>
      <c r="D966" s="5" t="str">
        <f>ufc_fights5[[#This Row],[r_fighter_id]]&amp;"/"&amp;ufc_fights5[[#This Row],[b_fighter_id]]&amp;ufc_fights5[[#This Row],[date]]</f>
        <v>3097/248539844</v>
      </c>
      <c r="E966">
        <f>COUNTIF(ufc_fights5[duplicitní texty],ufc_fights5[[#This Row],[duplicitní texty]])</f>
        <v>1</v>
      </c>
    </row>
    <row r="967" spans="1:5">
      <c r="A967">
        <v>982</v>
      </c>
      <c r="B967">
        <v>1138</v>
      </c>
      <c r="C967" s="3">
        <v>39844</v>
      </c>
      <c r="D967" s="5" t="str">
        <f>ufc_fights5[[#This Row],[r_fighter_id]]&amp;"/"&amp;ufc_fights5[[#This Row],[b_fighter_id]]&amp;ufc_fights5[[#This Row],[date]]</f>
        <v>982/113839844</v>
      </c>
      <c r="E967">
        <f>COUNTIF(ufc_fights5[duplicitní texty],ufc_fights5[[#This Row],[duplicitní texty]])</f>
        <v>1</v>
      </c>
    </row>
    <row r="968" spans="1:5">
      <c r="A968">
        <v>3209</v>
      </c>
      <c r="B968">
        <v>1063</v>
      </c>
      <c r="C968" s="3">
        <v>39844</v>
      </c>
      <c r="D968" s="5" t="str">
        <f>ufc_fights5[[#This Row],[r_fighter_id]]&amp;"/"&amp;ufc_fights5[[#This Row],[b_fighter_id]]&amp;ufc_fights5[[#This Row],[date]]</f>
        <v>3209/106339844</v>
      </c>
      <c r="E968">
        <f>COUNTIF(ufc_fights5[duplicitní texty],ufc_fights5[[#This Row],[duplicitní texty]])</f>
        <v>1</v>
      </c>
    </row>
    <row r="969" spans="1:5">
      <c r="A969">
        <v>1409</v>
      </c>
      <c r="B969">
        <v>3491</v>
      </c>
      <c r="C969" s="3">
        <v>39844</v>
      </c>
      <c r="D969" s="5" t="str">
        <f>ufc_fights5[[#This Row],[r_fighter_id]]&amp;"/"&amp;ufc_fights5[[#This Row],[b_fighter_id]]&amp;ufc_fights5[[#This Row],[date]]</f>
        <v>1409/349139844</v>
      </c>
      <c r="E969">
        <f>COUNTIF(ufc_fights5[duplicitní texty],ufc_fights5[[#This Row],[duplicitní texty]])</f>
        <v>1</v>
      </c>
    </row>
    <row r="970" spans="1:5">
      <c r="A970">
        <v>646</v>
      </c>
      <c r="B970">
        <v>139</v>
      </c>
      <c r="C970" s="3">
        <v>39844</v>
      </c>
      <c r="D970" s="5" t="str">
        <f>ufc_fights5[[#This Row],[r_fighter_id]]&amp;"/"&amp;ufc_fights5[[#This Row],[b_fighter_id]]&amp;ufc_fights5[[#This Row],[date]]</f>
        <v>646/13939844</v>
      </c>
      <c r="E970">
        <f>COUNTIF(ufc_fights5[duplicitní texty],ufc_fights5[[#This Row],[duplicitní texty]])</f>
        <v>1</v>
      </c>
    </row>
    <row r="971" spans="1:5">
      <c r="A971">
        <v>1898</v>
      </c>
      <c r="B971">
        <v>2977</v>
      </c>
      <c r="C971" s="3">
        <v>39844</v>
      </c>
      <c r="D971" s="5" t="str">
        <f>ufc_fights5[[#This Row],[r_fighter_id]]&amp;"/"&amp;ufc_fights5[[#This Row],[b_fighter_id]]&amp;ufc_fights5[[#This Row],[date]]</f>
        <v>1898/297739844</v>
      </c>
      <c r="E971">
        <f>COUNTIF(ufc_fights5[duplicitní texty],ufc_fights5[[#This Row],[duplicitní texty]])</f>
        <v>1</v>
      </c>
    </row>
    <row r="972" spans="1:5">
      <c r="A972">
        <v>2349</v>
      </c>
      <c r="B972">
        <v>3454</v>
      </c>
      <c r="C972" s="3">
        <v>39844</v>
      </c>
      <c r="D972" s="5" t="str">
        <f>ufc_fights5[[#This Row],[r_fighter_id]]&amp;"/"&amp;ufc_fights5[[#This Row],[b_fighter_id]]&amp;ufc_fights5[[#This Row],[date]]</f>
        <v>2349/345439844</v>
      </c>
      <c r="E972">
        <f>COUNTIF(ufc_fights5[duplicitní texty],ufc_fights5[[#This Row],[duplicitní texty]])</f>
        <v>1</v>
      </c>
    </row>
    <row r="973" spans="1:5">
      <c r="A973">
        <v>1533</v>
      </c>
      <c r="B973">
        <v>969</v>
      </c>
      <c r="C973" s="3">
        <v>39851</v>
      </c>
      <c r="D973" s="5" t="str">
        <f>ufc_fights5[[#This Row],[r_fighter_id]]&amp;"/"&amp;ufc_fights5[[#This Row],[b_fighter_id]]&amp;ufc_fights5[[#This Row],[date]]</f>
        <v>1533/96939851</v>
      </c>
      <c r="E973">
        <f>COUNTIF(ufc_fights5[duplicitní texty],ufc_fights5[[#This Row],[duplicitní texty]])</f>
        <v>1</v>
      </c>
    </row>
    <row r="974" spans="1:5">
      <c r="A974">
        <v>3359</v>
      </c>
      <c r="B974">
        <v>3130</v>
      </c>
      <c r="C974" s="3">
        <v>39851</v>
      </c>
      <c r="D974" s="5" t="str">
        <f>ufc_fights5[[#This Row],[r_fighter_id]]&amp;"/"&amp;ufc_fights5[[#This Row],[b_fighter_id]]&amp;ufc_fights5[[#This Row],[date]]</f>
        <v>3359/313039851</v>
      </c>
      <c r="E974">
        <f>COUNTIF(ufc_fights5[duplicitní texty],ufc_fights5[[#This Row],[duplicitní texty]])</f>
        <v>1</v>
      </c>
    </row>
    <row r="975" spans="1:5">
      <c r="A975">
        <v>2290</v>
      </c>
      <c r="B975">
        <v>697</v>
      </c>
      <c r="C975" s="3">
        <v>39851</v>
      </c>
      <c r="D975" s="5" t="str">
        <f>ufc_fights5[[#This Row],[r_fighter_id]]&amp;"/"&amp;ufc_fights5[[#This Row],[b_fighter_id]]&amp;ufc_fights5[[#This Row],[date]]</f>
        <v>2290/69739851</v>
      </c>
      <c r="E975">
        <f>COUNTIF(ufc_fights5[duplicitní texty],ufc_fights5[[#This Row],[duplicitní texty]])</f>
        <v>1</v>
      </c>
    </row>
    <row r="976" spans="1:5">
      <c r="A976">
        <v>3250</v>
      </c>
      <c r="B976">
        <v>571</v>
      </c>
      <c r="C976" s="3">
        <v>39851</v>
      </c>
      <c r="D976" s="5" t="str">
        <f>ufc_fights5[[#This Row],[r_fighter_id]]&amp;"/"&amp;ufc_fights5[[#This Row],[b_fighter_id]]&amp;ufc_fights5[[#This Row],[date]]</f>
        <v>3250/57139851</v>
      </c>
      <c r="E976">
        <f>COUNTIF(ufc_fights5[duplicitní texty],ufc_fights5[[#This Row],[duplicitní texty]])</f>
        <v>1</v>
      </c>
    </row>
    <row r="977" spans="1:5">
      <c r="A977">
        <v>1753</v>
      </c>
      <c r="B977">
        <v>3120</v>
      </c>
      <c r="C977" s="3">
        <v>39851</v>
      </c>
      <c r="D977" s="5" t="str">
        <f>ufc_fights5[[#This Row],[r_fighter_id]]&amp;"/"&amp;ufc_fights5[[#This Row],[b_fighter_id]]&amp;ufc_fights5[[#This Row],[date]]</f>
        <v>1753/312039851</v>
      </c>
      <c r="E977">
        <f>COUNTIF(ufc_fights5[duplicitní texty],ufc_fights5[[#This Row],[duplicitní texty]])</f>
        <v>1</v>
      </c>
    </row>
    <row r="978" spans="1:5">
      <c r="A978">
        <v>2480</v>
      </c>
      <c r="B978">
        <v>882</v>
      </c>
      <c r="C978" s="3">
        <v>39851</v>
      </c>
      <c r="D978" s="5" t="str">
        <f>ufc_fights5[[#This Row],[r_fighter_id]]&amp;"/"&amp;ufc_fights5[[#This Row],[b_fighter_id]]&amp;ufc_fights5[[#This Row],[date]]</f>
        <v>2480/88239851</v>
      </c>
      <c r="E978">
        <f>COUNTIF(ufc_fights5[duplicitní texty],ufc_fights5[[#This Row],[duplicitní texty]])</f>
        <v>1</v>
      </c>
    </row>
    <row r="979" spans="1:5">
      <c r="A979">
        <v>2677</v>
      </c>
      <c r="B979">
        <v>387</v>
      </c>
      <c r="C979" s="3">
        <v>39851</v>
      </c>
      <c r="D979" s="5" t="str">
        <f>ufc_fights5[[#This Row],[r_fighter_id]]&amp;"/"&amp;ufc_fights5[[#This Row],[b_fighter_id]]&amp;ufc_fights5[[#This Row],[date]]</f>
        <v>2677/38739851</v>
      </c>
      <c r="E979">
        <f>COUNTIF(ufc_fights5[duplicitní texty],ufc_fights5[[#This Row],[duplicitní texty]])</f>
        <v>1</v>
      </c>
    </row>
    <row r="980" spans="1:5">
      <c r="A980">
        <v>513</v>
      </c>
      <c r="B980">
        <v>812</v>
      </c>
      <c r="C980" s="3">
        <v>39851</v>
      </c>
      <c r="D980" s="5" t="str">
        <f>ufc_fights5[[#This Row],[r_fighter_id]]&amp;"/"&amp;ufc_fights5[[#This Row],[b_fighter_id]]&amp;ufc_fights5[[#This Row],[date]]</f>
        <v>513/81239851</v>
      </c>
      <c r="E980">
        <f>COUNTIF(ufc_fights5[duplicitní texty],ufc_fights5[[#This Row],[duplicitní texty]])</f>
        <v>1</v>
      </c>
    </row>
    <row r="981" spans="1:5">
      <c r="A981">
        <v>3353</v>
      </c>
      <c r="B981">
        <v>1203</v>
      </c>
      <c r="C981" s="3">
        <v>39851</v>
      </c>
      <c r="D981" s="5" t="str">
        <f>ufc_fights5[[#This Row],[r_fighter_id]]&amp;"/"&amp;ufc_fights5[[#This Row],[b_fighter_id]]&amp;ufc_fights5[[#This Row],[date]]</f>
        <v>3353/120339851</v>
      </c>
      <c r="E981">
        <f>COUNTIF(ufc_fights5[duplicitní texty],ufc_fights5[[#This Row],[duplicitní texty]])</f>
        <v>1</v>
      </c>
    </row>
    <row r="982" spans="1:5">
      <c r="A982">
        <v>2108</v>
      </c>
      <c r="B982">
        <v>2762</v>
      </c>
      <c r="C982" s="3">
        <v>39851</v>
      </c>
      <c r="D982" s="5" t="str">
        <f>ufc_fights5[[#This Row],[r_fighter_id]]&amp;"/"&amp;ufc_fights5[[#This Row],[b_fighter_id]]&amp;ufc_fights5[[#This Row],[date]]</f>
        <v>2108/276239851</v>
      </c>
      <c r="E982">
        <f>COUNTIF(ufc_fights5[duplicitní texty],ufc_fights5[[#This Row],[duplicitní texty]])</f>
        <v>1</v>
      </c>
    </row>
    <row r="983" spans="1:5">
      <c r="A983">
        <v>1928</v>
      </c>
      <c r="B983">
        <v>3056</v>
      </c>
      <c r="C983" s="3">
        <v>39865</v>
      </c>
      <c r="D983" s="5" t="str">
        <f>ufc_fights5[[#This Row],[r_fighter_id]]&amp;"/"&amp;ufc_fights5[[#This Row],[b_fighter_id]]&amp;ufc_fights5[[#This Row],[date]]</f>
        <v>1928/305639865</v>
      </c>
      <c r="E983">
        <f>COUNTIF(ufc_fights5[duplicitní texty],ufc_fights5[[#This Row],[duplicitní texty]])</f>
        <v>1</v>
      </c>
    </row>
    <row r="984" spans="1:5">
      <c r="A984">
        <v>807</v>
      </c>
      <c r="B984">
        <v>3152</v>
      </c>
      <c r="C984" s="3">
        <v>39865</v>
      </c>
      <c r="D984" s="5" t="str">
        <f>ufc_fights5[[#This Row],[r_fighter_id]]&amp;"/"&amp;ufc_fights5[[#This Row],[b_fighter_id]]&amp;ufc_fights5[[#This Row],[date]]</f>
        <v>807/315239865</v>
      </c>
      <c r="E984">
        <f>COUNTIF(ufc_fights5[duplicitní texty],ufc_fights5[[#This Row],[duplicitní texty]])</f>
        <v>1</v>
      </c>
    </row>
    <row r="985" spans="1:5">
      <c r="A985">
        <v>2829</v>
      </c>
      <c r="B985">
        <v>3121</v>
      </c>
      <c r="C985" s="3">
        <v>39865</v>
      </c>
      <c r="D985" s="5" t="str">
        <f>ufc_fights5[[#This Row],[r_fighter_id]]&amp;"/"&amp;ufc_fights5[[#This Row],[b_fighter_id]]&amp;ufc_fights5[[#This Row],[date]]</f>
        <v>2829/312139865</v>
      </c>
      <c r="E985">
        <f>COUNTIF(ufc_fights5[duplicitní texty],ufc_fights5[[#This Row],[duplicitní texty]])</f>
        <v>1</v>
      </c>
    </row>
    <row r="986" spans="1:5">
      <c r="A986">
        <v>839</v>
      </c>
      <c r="B986">
        <v>868</v>
      </c>
      <c r="C986" s="3">
        <v>39865</v>
      </c>
      <c r="D986" s="5" t="str">
        <f>ufc_fights5[[#This Row],[r_fighter_id]]&amp;"/"&amp;ufc_fights5[[#This Row],[b_fighter_id]]&amp;ufc_fights5[[#This Row],[date]]</f>
        <v>839/86839865</v>
      </c>
      <c r="E986">
        <f>COUNTIF(ufc_fights5[duplicitní texty],ufc_fights5[[#This Row],[duplicitní texty]])</f>
        <v>1</v>
      </c>
    </row>
    <row r="987" spans="1:5">
      <c r="A987">
        <v>1958</v>
      </c>
      <c r="B987">
        <v>1166</v>
      </c>
      <c r="C987" s="3">
        <v>39865</v>
      </c>
      <c r="D987" s="5" t="str">
        <f>ufc_fights5[[#This Row],[r_fighter_id]]&amp;"/"&amp;ufc_fights5[[#This Row],[b_fighter_id]]&amp;ufc_fights5[[#This Row],[date]]</f>
        <v>1958/116639865</v>
      </c>
      <c r="E987">
        <f>COUNTIF(ufc_fights5[duplicitní texty],ufc_fights5[[#This Row],[duplicitní texty]])</f>
        <v>1</v>
      </c>
    </row>
    <row r="988" spans="1:5">
      <c r="A988">
        <v>1273</v>
      </c>
      <c r="B988">
        <v>1955</v>
      </c>
      <c r="C988" s="3">
        <v>39865</v>
      </c>
      <c r="D988" s="5" t="str">
        <f>ufc_fights5[[#This Row],[r_fighter_id]]&amp;"/"&amp;ufc_fights5[[#This Row],[b_fighter_id]]&amp;ufc_fights5[[#This Row],[date]]</f>
        <v>1273/195539865</v>
      </c>
      <c r="E988">
        <f>COUNTIF(ufc_fights5[duplicitní texty],ufc_fights5[[#This Row],[duplicitní texty]])</f>
        <v>1</v>
      </c>
    </row>
    <row r="989" spans="1:5">
      <c r="A989">
        <v>3241</v>
      </c>
      <c r="B989">
        <v>1690</v>
      </c>
      <c r="C989" s="3">
        <v>39865</v>
      </c>
      <c r="D989" s="5" t="str">
        <f>ufc_fights5[[#This Row],[r_fighter_id]]&amp;"/"&amp;ufc_fights5[[#This Row],[b_fighter_id]]&amp;ufc_fights5[[#This Row],[date]]</f>
        <v>3241/169039865</v>
      </c>
      <c r="E989">
        <f>COUNTIF(ufc_fights5[duplicitní texty],ufc_fights5[[#This Row],[duplicitní texty]])</f>
        <v>1</v>
      </c>
    </row>
    <row r="990" spans="1:5">
      <c r="A990">
        <v>912</v>
      </c>
      <c r="B990">
        <v>575</v>
      </c>
      <c r="C990" s="3">
        <v>39865</v>
      </c>
      <c r="D990" s="5" t="str">
        <f>ufc_fights5[[#This Row],[r_fighter_id]]&amp;"/"&amp;ufc_fights5[[#This Row],[b_fighter_id]]&amp;ufc_fights5[[#This Row],[date]]</f>
        <v>912/57539865</v>
      </c>
      <c r="E990">
        <f>COUNTIF(ufc_fights5[duplicitní texty],ufc_fights5[[#This Row],[duplicitní texty]])</f>
        <v>1</v>
      </c>
    </row>
    <row r="991" spans="1:5">
      <c r="A991">
        <v>1624</v>
      </c>
      <c r="B991">
        <v>1942</v>
      </c>
      <c r="C991" s="3">
        <v>39865</v>
      </c>
      <c r="D991" s="5" t="str">
        <f>ufc_fights5[[#This Row],[r_fighter_id]]&amp;"/"&amp;ufc_fights5[[#This Row],[b_fighter_id]]&amp;ufc_fights5[[#This Row],[date]]</f>
        <v>1624/194239865</v>
      </c>
      <c r="E991">
        <f>COUNTIF(ufc_fights5[duplicitní texty],ufc_fights5[[#This Row],[duplicitní texty]])</f>
        <v>1</v>
      </c>
    </row>
    <row r="992" spans="1:5">
      <c r="A992">
        <v>555</v>
      </c>
      <c r="B992">
        <v>1215</v>
      </c>
      <c r="C992" s="3">
        <v>39865</v>
      </c>
      <c r="D992" s="5" t="str">
        <f>ufc_fights5[[#This Row],[r_fighter_id]]&amp;"/"&amp;ufc_fights5[[#This Row],[b_fighter_id]]&amp;ufc_fights5[[#This Row],[date]]</f>
        <v>555/121539865</v>
      </c>
      <c r="E992">
        <f>COUNTIF(ufc_fights5[duplicitní texty],ufc_fights5[[#This Row],[duplicitní texty]])</f>
        <v>1</v>
      </c>
    </row>
    <row r="993" spans="1:5">
      <c r="A993">
        <v>1214</v>
      </c>
      <c r="B993">
        <v>717</v>
      </c>
      <c r="C993" s="3">
        <v>39879</v>
      </c>
      <c r="D993" s="5" t="str">
        <f>ufc_fights5[[#This Row],[r_fighter_id]]&amp;"/"&amp;ufc_fights5[[#This Row],[b_fighter_id]]&amp;ufc_fights5[[#This Row],[date]]</f>
        <v>1214/71739879</v>
      </c>
      <c r="E993">
        <f>COUNTIF(ufc_fights5[duplicitní texty],ufc_fights5[[#This Row],[duplicitní texty]])</f>
        <v>1</v>
      </c>
    </row>
    <row r="994" spans="1:5">
      <c r="A994">
        <v>3364</v>
      </c>
      <c r="B994">
        <v>2462</v>
      </c>
      <c r="C994" s="3">
        <v>39879</v>
      </c>
      <c r="D994" s="5" t="str">
        <f>ufc_fights5[[#This Row],[r_fighter_id]]&amp;"/"&amp;ufc_fights5[[#This Row],[b_fighter_id]]&amp;ufc_fights5[[#This Row],[date]]</f>
        <v>3364/246239879</v>
      </c>
      <c r="E994">
        <f>COUNTIF(ufc_fights5[duplicitní texty],ufc_fights5[[#This Row],[duplicitní texty]])</f>
        <v>1</v>
      </c>
    </row>
    <row r="995" spans="1:5">
      <c r="A995">
        <v>2016</v>
      </c>
      <c r="B995">
        <v>2113</v>
      </c>
      <c r="C995" s="3">
        <v>39879</v>
      </c>
      <c r="D995" s="5" t="str">
        <f>ufc_fights5[[#This Row],[r_fighter_id]]&amp;"/"&amp;ufc_fights5[[#This Row],[b_fighter_id]]&amp;ufc_fights5[[#This Row],[date]]</f>
        <v>2016/211339879</v>
      </c>
      <c r="E995">
        <f>COUNTIF(ufc_fights5[duplicitní texty],ufc_fights5[[#This Row],[duplicitní texty]])</f>
        <v>1</v>
      </c>
    </row>
    <row r="996" spans="1:5">
      <c r="A996">
        <v>2291</v>
      </c>
      <c r="B996">
        <v>2680</v>
      </c>
      <c r="C996" s="3">
        <v>39879</v>
      </c>
      <c r="D996" s="5" t="str">
        <f>ufc_fights5[[#This Row],[r_fighter_id]]&amp;"/"&amp;ufc_fights5[[#This Row],[b_fighter_id]]&amp;ufc_fights5[[#This Row],[date]]</f>
        <v>2291/268039879</v>
      </c>
      <c r="E996">
        <f>COUNTIF(ufc_fights5[duplicitní texty],ufc_fights5[[#This Row],[duplicitní texty]])</f>
        <v>1</v>
      </c>
    </row>
    <row r="997" spans="1:5">
      <c r="A997">
        <v>1261</v>
      </c>
      <c r="B997">
        <v>2226</v>
      </c>
      <c r="C997" s="3">
        <v>39879</v>
      </c>
      <c r="D997" s="5" t="str">
        <f>ufc_fights5[[#This Row],[r_fighter_id]]&amp;"/"&amp;ufc_fights5[[#This Row],[b_fighter_id]]&amp;ufc_fights5[[#This Row],[date]]</f>
        <v>1261/222639879</v>
      </c>
      <c r="E997">
        <f>COUNTIF(ufc_fights5[duplicitní texty],ufc_fights5[[#This Row],[duplicitní texty]])</f>
        <v>1</v>
      </c>
    </row>
    <row r="998" spans="1:5">
      <c r="A998">
        <v>1479</v>
      </c>
      <c r="B998">
        <v>1494</v>
      </c>
      <c r="C998" s="3">
        <v>39879</v>
      </c>
      <c r="D998" s="5" t="str">
        <f>ufc_fights5[[#This Row],[r_fighter_id]]&amp;"/"&amp;ufc_fights5[[#This Row],[b_fighter_id]]&amp;ufc_fights5[[#This Row],[date]]</f>
        <v>1479/149439879</v>
      </c>
      <c r="E998">
        <f>COUNTIF(ufc_fights5[duplicitní texty],ufc_fights5[[#This Row],[duplicitní texty]])</f>
        <v>1</v>
      </c>
    </row>
    <row r="999" spans="1:5">
      <c r="A999">
        <v>375</v>
      </c>
      <c r="B999">
        <v>2925</v>
      </c>
      <c r="C999" s="3">
        <v>39879</v>
      </c>
      <c r="D999" s="5" t="str">
        <f>ufc_fights5[[#This Row],[r_fighter_id]]&amp;"/"&amp;ufc_fights5[[#This Row],[b_fighter_id]]&amp;ufc_fights5[[#This Row],[date]]</f>
        <v>375/292539879</v>
      </c>
      <c r="E999">
        <f>COUNTIF(ufc_fights5[duplicitní texty],ufc_fights5[[#This Row],[duplicitní texty]])</f>
        <v>1</v>
      </c>
    </row>
    <row r="1000" spans="1:5">
      <c r="A1000">
        <v>498</v>
      </c>
      <c r="B1000">
        <v>1140</v>
      </c>
      <c r="C1000" s="3">
        <v>39879</v>
      </c>
      <c r="D1000" s="5" t="str">
        <f>ufc_fights5[[#This Row],[r_fighter_id]]&amp;"/"&amp;ufc_fights5[[#This Row],[b_fighter_id]]&amp;ufc_fights5[[#This Row],[date]]</f>
        <v>498/114039879</v>
      </c>
      <c r="E1000">
        <f>COUNTIF(ufc_fights5[duplicitní texty],ufc_fights5[[#This Row],[duplicitní texty]])</f>
        <v>1</v>
      </c>
    </row>
    <row r="1001" spans="1:5">
      <c r="A1001">
        <v>358</v>
      </c>
      <c r="B1001">
        <v>306</v>
      </c>
      <c r="C1001" s="3">
        <v>39879</v>
      </c>
      <c r="D1001" s="5" t="str">
        <f>ufc_fights5[[#This Row],[r_fighter_id]]&amp;"/"&amp;ufc_fights5[[#This Row],[b_fighter_id]]&amp;ufc_fights5[[#This Row],[date]]</f>
        <v>358/30639879</v>
      </c>
      <c r="E1001">
        <f>COUNTIF(ufc_fights5[duplicitní texty],ufc_fights5[[#This Row],[duplicitní texty]])</f>
        <v>1</v>
      </c>
    </row>
    <row r="1002" spans="1:5">
      <c r="A1002">
        <v>2026</v>
      </c>
      <c r="B1002">
        <v>1899</v>
      </c>
      <c r="C1002" s="3">
        <v>39879</v>
      </c>
      <c r="D1002" s="5" t="str">
        <f>ufc_fights5[[#This Row],[r_fighter_id]]&amp;"/"&amp;ufc_fights5[[#This Row],[b_fighter_id]]&amp;ufc_fights5[[#This Row],[date]]</f>
        <v>2026/189939879</v>
      </c>
      <c r="E1002">
        <f>COUNTIF(ufc_fights5[duplicitní texty],ufc_fights5[[#This Row],[duplicitní texty]])</f>
        <v>1</v>
      </c>
    </row>
    <row r="1003" spans="1:5">
      <c r="A1003">
        <v>1200</v>
      </c>
      <c r="B1003">
        <v>808</v>
      </c>
      <c r="C1003" s="3">
        <v>39904</v>
      </c>
      <c r="D1003" s="5" t="str">
        <f>ufc_fights5[[#This Row],[r_fighter_id]]&amp;"/"&amp;ufc_fights5[[#This Row],[b_fighter_id]]&amp;ufc_fights5[[#This Row],[date]]</f>
        <v>1200/80839904</v>
      </c>
      <c r="E1003">
        <f>COUNTIF(ufc_fights5[duplicitní texty],ufc_fights5[[#This Row],[duplicitní texty]])</f>
        <v>1</v>
      </c>
    </row>
    <row r="1004" spans="1:5">
      <c r="A1004">
        <v>3004</v>
      </c>
      <c r="B1004">
        <v>2047</v>
      </c>
      <c r="C1004" s="3">
        <v>39904</v>
      </c>
      <c r="D1004" s="5" t="str">
        <f>ufc_fights5[[#This Row],[r_fighter_id]]&amp;"/"&amp;ufc_fights5[[#This Row],[b_fighter_id]]&amp;ufc_fights5[[#This Row],[date]]</f>
        <v>3004/204739904</v>
      </c>
      <c r="E1004">
        <f>COUNTIF(ufc_fights5[duplicitní texty],ufc_fights5[[#This Row],[duplicitní texty]])</f>
        <v>1</v>
      </c>
    </row>
    <row r="1005" spans="1:5">
      <c r="A1005">
        <v>3250</v>
      </c>
      <c r="B1005">
        <v>3120</v>
      </c>
      <c r="C1005" s="3">
        <v>39904</v>
      </c>
      <c r="D1005" s="5" t="str">
        <f>ufc_fights5[[#This Row],[r_fighter_id]]&amp;"/"&amp;ufc_fights5[[#This Row],[b_fighter_id]]&amp;ufc_fights5[[#This Row],[date]]</f>
        <v>3250/312039904</v>
      </c>
      <c r="E1005">
        <f>COUNTIF(ufc_fights5[duplicitní texty],ufc_fights5[[#This Row],[duplicitní texty]])</f>
        <v>1</v>
      </c>
    </row>
    <row r="1006" spans="1:5">
      <c r="A1006">
        <v>1588</v>
      </c>
      <c r="B1006">
        <v>596</v>
      </c>
      <c r="C1006" s="3">
        <v>39904</v>
      </c>
      <c r="D1006" s="5" t="str">
        <f>ufc_fights5[[#This Row],[r_fighter_id]]&amp;"/"&amp;ufc_fights5[[#This Row],[b_fighter_id]]&amp;ufc_fights5[[#This Row],[date]]</f>
        <v>1588/59639904</v>
      </c>
      <c r="E1006">
        <f>COUNTIF(ufc_fights5[duplicitní texty],ufc_fights5[[#This Row],[duplicitní texty]])</f>
        <v>1</v>
      </c>
    </row>
    <row r="1007" spans="1:5">
      <c r="A1007">
        <v>2690</v>
      </c>
      <c r="B1007">
        <v>2402</v>
      </c>
      <c r="C1007" s="3">
        <v>39904</v>
      </c>
      <c r="D1007" s="5" t="str">
        <f>ufc_fights5[[#This Row],[r_fighter_id]]&amp;"/"&amp;ufc_fights5[[#This Row],[b_fighter_id]]&amp;ufc_fights5[[#This Row],[date]]</f>
        <v>2690/240239904</v>
      </c>
      <c r="E1007">
        <f>COUNTIF(ufc_fights5[duplicitní texty],ufc_fights5[[#This Row],[duplicitní texty]])</f>
        <v>1</v>
      </c>
    </row>
    <row r="1008" spans="1:5">
      <c r="A1008">
        <v>1750</v>
      </c>
      <c r="B1008">
        <v>2832</v>
      </c>
      <c r="C1008" s="3">
        <v>39904</v>
      </c>
      <c r="D1008" s="5" t="str">
        <f>ufc_fights5[[#This Row],[r_fighter_id]]&amp;"/"&amp;ufc_fights5[[#This Row],[b_fighter_id]]&amp;ufc_fights5[[#This Row],[date]]</f>
        <v>1750/283239904</v>
      </c>
      <c r="E1008">
        <f>COUNTIF(ufc_fights5[duplicitní texty],ufc_fights5[[#This Row],[duplicitní texty]])</f>
        <v>1</v>
      </c>
    </row>
    <row r="1009" spans="1:5">
      <c r="A1009">
        <v>2111</v>
      </c>
      <c r="B1009">
        <v>380</v>
      </c>
      <c r="C1009" s="3">
        <v>39904</v>
      </c>
      <c r="D1009" s="5" t="str">
        <f>ufc_fights5[[#This Row],[r_fighter_id]]&amp;"/"&amp;ufc_fights5[[#This Row],[b_fighter_id]]&amp;ufc_fights5[[#This Row],[date]]</f>
        <v>2111/38039904</v>
      </c>
      <c r="E1009">
        <f>COUNTIF(ufc_fights5[duplicitní texty],ufc_fights5[[#This Row],[duplicitní texty]])</f>
        <v>1</v>
      </c>
    </row>
    <row r="1010" spans="1:5">
      <c r="A1010">
        <v>181</v>
      </c>
      <c r="B1010">
        <v>1960</v>
      </c>
      <c r="C1010" s="3">
        <v>39904</v>
      </c>
      <c r="D1010" s="5" t="str">
        <f>ufc_fights5[[#This Row],[r_fighter_id]]&amp;"/"&amp;ufc_fights5[[#This Row],[b_fighter_id]]&amp;ufc_fights5[[#This Row],[date]]</f>
        <v>181/196039904</v>
      </c>
      <c r="E1010">
        <f>COUNTIF(ufc_fights5[duplicitní texty],ufc_fights5[[#This Row],[duplicitní texty]])</f>
        <v>1</v>
      </c>
    </row>
    <row r="1011" spans="1:5">
      <c r="A1011">
        <v>68</v>
      </c>
      <c r="B1011">
        <v>1401</v>
      </c>
      <c r="C1011" s="3">
        <v>39904</v>
      </c>
      <c r="D1011" s="5" t="str">
        <f>ufc_fights5[[#This Row],[r_fighter_id]]&amp;"/"&amp;ufc_fights5[[#This Row],[b_fighter_id]]&amp;ufc_fights5[[#This Row],[date]]</f>
        <v>68/140139904</v>
      </c>
      <c r="E1011">
        <f>COUNTIF(ufc_fights5[duplicitní texty],ufc_fights5[[#This Row],[duplicitní texty]])</f>
        <v>1</v>
      </c>
    </row>
    <row r="1012" spans="1:5">
      <c r="A1012">
        <v>1655</v>
      </c>
      <c r="B1012">
        <v>3354</v>
      </c>
      <c r="C1012" s="3">
        <v>39904</v>
      </c>
      <c r="D1012" s="5" t="str">
        <f>ufc_fights5[[#This Row],[r_fighter_id]]&amp;"/"&amp;ufc_fights5[[#This Row],[b_fighter_id]]&amp;ufc_fights5[[#This Row],[date]]</f>
        <v>1655/335439904</v>
      </c>
      <c r="E1012">
        <f>COUNTIF(ufc_fights5[duplicitní texty],ufc_fights5[[#This Row],[duplicitní texty]])</f>
        <v>1</v>
      </c>
    </row>
    <row r="1013" spans="1:5">
      <c r="A1013">
        <v>650</v>
      </c>
      <c r="B1013">
        <v>513</v>
      </c>
      <c r="C1013" s="3">
        <v>39904</v>
      </c>
      <c r="D1013" s="5" t="str">
        <f>ufc_fights5[[#This Row],[r_fighter_id]]&amp;"/"&amp;ufc_fights5[[#This Row],[b_fighter_id]]&amp;ufc_fights5[[#This Row],[date]]</f>
        <v>650/51339904</v>
      </c>
      <c r="E1013">
        <f>COUNTIF(ufc_fights5[duplicitní texty],ufc_fights5[[#This Row],[duplicitní texty]])</f>
        <v>1</v>
      </c>
    </row>
    <row r="1014" spans="1:5">
      <c r="A1014">
        <v>1327</v>
      </c>
      <c r="B1014">
        <v>1848</v>
      </c>
      <c r="C1014" s="3">
        <v>39921</v>
      </c>
      <c r="D1014" s="5" t="str">
        <f>ufc_fights5[[#This Row],[r_fighter_id]]&amp;"/"&amp;ufc_fights5[[#This Row],[b_fighter_id]]&amp;ufc_fights5[[#This Row],[date]]</f>
        <v>1327/184839921</v>
      </c>
      <c r="E1014">
        <f>COUNTIF(ufc_fights5[duplicitní texty],ufc_fights5[[#This Row],[duplicitní texty]])</f>
        <v>1</v>
      </c>
    </row>
    <row r="1015" spans="1:5">
      <c r="A1015">
        <v>3142</v>
      </c>
      <c r="B1015">
        <v>3495</v>
      </c>
      <c r="C1015" s="3">
        <v>39921</v>
      </c>
      <c r="D1015" s="5" t="str">
        <f>ufc_fights5[[#This Row],[r_fighter_id]]&amp;"/"&amp;ufc_fights5[[#This Row],[b_fighter_id]]&amp;ufc_fights5[[#This Row],[date]]</f>
        <v>3142/349539921</v>
      </c>
      <c r="E1015">
        <f>COUNTIF(ufc_fights5[duplicitní texty],ufc_fights5[[#This Row],[duplicitní texty]])</f>
        <v>1</v>
      </c>
    </row>
    <row r="1016" spans="1:5">
      <c r="A1016">
        <v>2981</v>
      </c>
      <c r="B1016">
        <v>1790</v>
      </c>
      <c r="C1016" s="3">
        <v>39921</v>
      </c>
      <c r="D1016" s="5" t="str">
        <f>ufc_fights5[[#This Row],[r_fighter_id]]&amp;"/"&amp;ufc_fights5[[#This Row],[b_fighter_id]]&amp;ufc_fights5[[#This Row],[date]]</f>
        <v>2981/179039921</v>
      </c>
      <c r="E1016">
        <f>COUNTIF(ufc_fights5[duplicitní texty],ufc_fights5[[#This Row],[duplicitní texty]])</f>
        <v>1</v>
      </c>
    </row>
    <row r="1017" spans="1:5">
      <c r="A1017">
        <v>1682</v>
      </c>
      <c r="B1017">
        <v>1272</v>
      </c>
      <c r="C1017" s="3">
        <v>39921</v>
      </c>
      <c r="D1017" s="5" t="str">
        <f>ufc_fights5[[#This Row],[r_fighter_id]]&amp;"/"&amp;ufc_fights5[[#This Row],[b_fighter_id]]&amp;ufc_fights5[[#This Row],[date]]</f>
        <v>1682/127239921</v>
      </c>
      <c r="E1017">
        <f>COUNTIF(ufc_fights5[duplicitní texty],ufc_fights5[[#This Row],[duplicitní texty]])</f>
        <v>1</v>
      </c>
    </row>
    <row r="1018" spans="1:5">
      <c r="A1018">
        <v>2597</v>
      </c>
      <c r="B1018">
        <v>1890</v>
      </c>
      <c r="C1018" s="3">
        <v>39921</v>
      </c>
      <c r="D1018" s="5" t="str">
        <f>ufc_fights5[[#This Row],[r_fighter_id]]&amp;"/"&amp;ufc_fights5[[#This Row],[b_fighter_id]]&amp;ufc_fights5[[#This Row],[date]]</f>
        <v>2597/189039921</v>
      </c>
      <c r="E1018">
        <f>COUNTIF(ufc_fights5[duplicitní texty],ufc_fights5[[#This Row],[duplicitní texty]])</f>
        <v>1</v>
      </c>
    </row>
    <row r="1019" spans="1:5">
      <c r="A1019">
        <v>3069</v>
      </c>
      <c r="B1019">
        <v>3103</v>
      </c>
      <c r="C1019" s="3">
        <v>39921</v>
      </c>
      <c r="D1019" s="5" t="str">
        <f>ufc_fights5[[#This Row],[r_fighter_id]]&amp;"/"&amp;ufc_fights5[[#This Row],[b_fighter_id]]&amp;ufc_fights5[[#This Row],[date]]</f>
        <v>3069/310339921</v>
      </c>
      <c r="E1019">
        <f>COUNTIF(ufc_fights5[duplicitní texty],ufc_fights5[[#This Row],[duplicitní texty]])</f>
        <v>1</v>
      </c>
    </row>
    <row r="1020" spans="1:5">
      <c r="A1020">
        <v>1190</v>
      </c>
      <c r="B1020">
        <v>551</v>
      </c>
      <c r="C1020" s="3">
        <v>39921</v>
      </c>
      <c r="D1020" s="5" t="str">
        <f>ufc_fights5[[#This Row],[r_fighter_id]]&amp;"/"&amp;ufc_fights5[[#This Row],[b_fighter_id]]&amp;ufc_fights5[[#This Row],[date]]</f>
        <v>1190/55139921</v>
      </c>
      <c r="E1020">
        <f>COUNTIF(ufc_fights5[duplicitní texty],ufc_fights5[[#This Row],[duplicitní texty]])</f>
        <v>1</v>
      </c>
    </row>
    <row r="1021" spans="1:5">
      <c r="A1021">
        <v>301</v>
      </c>
      <c r="B1021">
        <v>279</v>
      </c>
      <c r="C1021" s="3">
        <v>39921</v>
      </c>
      <c r="D1021" s="5" t="str">
        <f>ufc_fights5[[#This Row],[r_fighter_id]]&amp;"/"&amp;ufc_fights5[[#This Row],[b_fighter_id]]&amp;ufc_fights5[[#This Row],[date]]</f>
        <v>301/27939921</v>
      </c>
      <c r="E1021">
        <f>COUNTIF(ufc_fights5[duplicitní texty],ufc_fights5[[#This Row],[duplicitní texty]])</f>
        <v>1</v>
      </c>
    </row>
    <row r="1022" spans="1:5">
      <c r="A1022">
        <v>1965</v>
      </c>
      <c r="B1022">
        <v>1907</v>
      </c>
      <c r="C1022" s="3">
        <v>39921</v>
      </c>
      <c r="D1022" s="5" t="str">
        <f>ufc_fights5[[#This Row],[r_fighter_id]]&amp;"/"&amp;ufc_fights5[[#This Row],[b_fighter_id]]&amp;ufc_fights5[[#This Row],[date]]</f>
        <v>1965/190739921</v>
      </c>
      <c r="E1022">
        <f>COUNTIF(ufc_fights5[duplicitní texty],ufc_fights5[[#This Row],[duplicitní texty]])</f>
        <v>1</v>
      </c>
    </row>
    <row r="1023" spans="1:5">
      <c r="A1023">
        <v>2783</v>
      </c>
      <c r="B1023">
        <v>1821</v>
      </c>
      <c r="C1023" s="3">
        <v>39921</v>
      </c>
      <c r="D1023" s="5" t="str">
        <f>ufc_fights5[[#This Row],[r_fighter_id]]&amp;"/"&amp;ufc_fights5[[#This Row],[b_fighter_id]]&amp;ufc_fights5[[#This Row],[date]]</f>
        <v>2783/182139921</v>
      </c>
      <c r="E1023">
        <f>COUNTIF(ufc_fights5[duplicitní texty],ufc_fights5[[#This Row],[duplicitní texty]])</f>
        <v>1</v>
      </c>
    </row>
    <row r="1024" spans="1:5">
      <c r="A1024">
        <v>462</v>
      </c>
      <c r="B1024">
        <v>468</v>
      </c>
      <c r="C1024" s="3">
        <v>39921</v>
      </c>
      <c r="D1024" s="5" t="str">
        <f>ufc_fights5[[#This Row],[r_fighter_id]]&amp;"/"&amp;ufc_fights5[[#This Row],[b_fighter_id]]&amp;ufc_fights5[[#This Row],[date]]</f>
        <v>462/46839921</v>
      </c>
      <c r="E1024">
        <f>COUNTIF(ufc_fights5[duplicitní texty],ufc_fights5[[#This Row],[duplicitní texty]])</f>
        <v>1</v>
      </c>
    </row>
    <row r="1025" spans="1:5">
      <c r="A1025">
        <v>1594</v>
      </c>
      <c r="B1025">
        <v>1005</v>
      </c>
      <c r="C1025" s="3">
        <v>39921</v>
      </c>
      <c r="D1025" s="5" t="str">
        <f>ufc_fights5[[#This Row],[r_fighter_id]]&amp;"/"&amp;ufc_fights5[[#This Row],[b_fighter_id]]&amp;ufc_fights5[[#This Row],[date]]</f>
        <v>1594/100539921</v>
      </c>
      <c r="E1025">
        <f>COUNTIF(ufc_fights5[duplicitní texty],ufc_fights5[[#This Row],[duplicitní texty]])</f>
        <v>1</v>
      </c>
    </row>
    <row r="1026" spans="1:5">
      <c r="A1026">
        <v>3056</v>
      </c>
      <c r="B1026">
        <v>2108</v>
      </c>
      <c r="C1026" s="3">
        <v>39956</v>
      </c>
      <c r="D1026" s="5" t="str">
        <f>ufc_fights5[[#This Row],[r_fighter_id]]&amp;"/"&amp;ufc_fights5[[#This Row],[b_fighter_id]]&amp;ufc_fights5[[#This Row],[date]]</f>
        <v>3056/210839956</v>
      </c>
      <c r="E1026">
        <f>COUNTIF(ufc_fights5[duplicitní texty],ufc_fights5[[#This Row],[duplicitní texty]])</f>
        <v>1</v>
      </c>
    </row>
    <row r="1027" spans="1:5">
      <c r="A1027">
        <v>856</v>
      </c>
      <c r="B1027">
        <v>2952</v>
      </c>
      <c r="C1027" s="3">
        <v>39956</v>
      </c>
      <c r="D1027" s="5" t="str">
        <f>ufc_fights5[[#This Row],[r_fighter_id]]&amp;"/"&amp;ufc_fights5[[#This Row],[b_fighter_id]]&amp;ufc_fights5[[#This Row],[date]]</f>
        <v>856/295239956</v>
      </c>
      <c r="E1027">
        <f>COUNTIF(ufc_fights5[duplicitní texty],ufc_fights5[[#This Row],[duplicitní texty]])</f>
        <v>1</v>
      </c>
    </row>
    <row r="1028" spans="1:5">
      <c r="A1028">
        <v>2756</v>
      </c>
      <c r="B1028">
        <v>1596</v>
      </c>
      <c r="C1028" s="3">
        <v>39956</v>
      </c>
      <c r="D1028" s="5" t="str">
        <f>ufc_fights5[[#This Row],[r_fighter_id]]&amp;"/"&amp;ufc_fights5[[#This Row],[b_fighter_id]]&amp;ufc_fights5[[#This Row],[date]]</f>
        <v>2756/159639956</v>
      </c>
      <c r="E1028">
        <f>COUNTIF(ufc_fights5[duplicitní texty],ufc_fights5[[#This Row],[duplicitní texty]])</f>
        <v>1</v>
      </c>
    </row>
    <row r="1029" spans="1:5">
      <c r="A1029">
        <v>1419</v>
      </c>
      <c r="B1029">
        <v>2939</v>
      </c>
      <c r="C1029" s="3">
        <v>39956</v>
      </c>
      <c r="D1029" s="5" t="str">
        <f>ufc_fights5[[#This Row],[r_fighter_id]]&amp;"/"&amp;ufc_fights5[[#This Row],[b_fighter_id]]&amp;ufc_fights5[[#This Row],[date]]</f>
        <v>1419/293939956</v>
      </c>
      <c r="E1029">
        <f>COUNTIF(ufc_fights5[duplicitní texty],ufc_fights5[[#This Row],[duplicitní texty]])</f>
        <v>1</v>
      </c>
    </row>
    <row r="1030" spans="1:5">
      <c r="A1030">
        <v>1750</v>
      </c>
      <c r="B1030">
        <v>2594</v>
      </c>
      <c r="C1030" s="3">
        <v>39956</v>
      </c>
      <c r="D1030" s="5" t="str">
        <f>ufc_fights5[[#This Row],[r_fighter_id]]&amp;"/"&amp;ufc_fights5[[#This Row],[b_fighter_id]]&amp;ufc_fights5[[#This Row],[date]]</f>
        <v>1750/259439956</v>
      </c>
      <c r="E1030">
        <f>COUNTIF(ufc_fights5[duplicitní texty],ufc_fights5[[#This Row],[duplicitní texty]])</f>
        <v>1</v>
      </c>
    </row>
    <row r="1031" spans="1:5">
      <c r="A1031">
        <v>3069</v>
      </c>
      <c r="B1031">
        <v>1234</v>
      </c>
      <c r="C1031" s="3">
        <v>39956</v>
      </c>
      <c r="D1031" s="5" t="str">
        <f>ufc_fights5[[#This Row],[r_fighter_id]]&amp;"/"&amp;ufc_fights5[[#This Row],[b_fighter_id]]&amp;ufc_fights5[[#This Row],[date]]</f>
        <v>3069/123439956</v>
      </c>
      <c r="E1031">
        <f>COUNTIF(ufc_fights5[duplicitní texty],ufc_fights5[[#This Row],[duplicitní texty]])</f>
        <v>1</v>
      </c>
    </row>
    <row r="1032" spans="1:5">
      <c r="A1032">
        <v>341</v>
      </c>
      <c r="B1032">
        <v>2338</v>
      </c>
      <c r="C1032" s="3">
        <v>39956</v>
      </c>
      <c r="D1032" s="5" t="str">
        <f>ufc_fights5[[#This Row],[r_fighter_id]]&amp;"/"&amp;ufc_fights5[[#This Row],[b_fighter_id]]&amp;ufc_fights5[[#This Row],[date]]</f>
        <v>341/233839956</v>
      </c>
      <c r="E1032">
        <f>COUNTIF(ufc_fights5[duplicitní texty],ufc_fights5[[#This Row],[duplicitní texty]])</f>
        <v>1</v>
      </c>
    </row>
    <row r="1033" spans="1:5">
      <c r="A1033">
        <v>3553</v>
      </c>
      <c r="B1033">
        <v>3505</v>
      </c>
      <c r="C1033" s="3">
        <v>39956</v>
      </c>
      <c r="D1033" s="5" t="str">
        <f>ufc_fights5[[#This Row],[r_fighter_id]]&amp;"/"&amp;ufc_fights5[[#This Row],[b_fighter_id]]&amp;ufc_fights5[[#This Row],[date]]</f>
        <v>3553/350539956</v>
      </c>
      <c r="E1033">
        <f>COUNTIF(ufc_fights5[duplicitní texty],ufc_fights5[[#This Row],[duplicitní texty]])</f>
        <v>1</v>
      </c>
    </row>
    <row r="1034" spans="1:5">
      <c r="A1034">
        <v>2035</v>
      </c>
      <c r="B1034">
        <v>1005</v>
      </c>
      <c r="C1034" s="3">
        <v>39956</v>
      </c>
      <c r="D1034" s="5" t="str">
        <f>ufc_fights5[[#This Row],[r_fighter_id]]&amp;"/"&amp;ufc_fights5[[#This Row],[b_fighter_id]]&amp;ufc_fights5[[#This Row],[date]]</f>
        <v>2035/100539956</v>
      </c>
      <c r="E1034">
        <f>COUNTIF(ufc_fights5[duplicitní texty],ufc_fights5[[#This Row],[duplicitní texty]])</f>
        <v>1</v>
      </c>
    </row>
    <row r="1035" spans="1:5">
      <c r="A1035">
        <v>1239</v>
      </c>
      <c r="B1035">
        <v>222</v>
      </c>
      <c r="C1035" s="3">
        <v>39956</v>
      </c>
      <c r="D1035" s="5" t="str">
        <f>ufc_fights5[[#This Row],[r_fighter_id]]&amp;"/"&amp;ufc_fights5[[#This Row],[b_fighter_id]]&amp;ufc_fights5[[#This Row],[date]]</f>
        <v>1239/22239956</v>
      </c>
      <c r="E1035">
        <f>COUNTIF(ufc_fights5[duplicitní texty],ufc_fights5[[#This Row],[duplicitní texty]])</f>
        <v>1</v>
      </c>
    </row>
    <row r="1036" spans="1:5">
      <c r="A1036">
        <v>3359</v>
      </c>
      <c r="B1036">
        <v>1682</v>
      </c>
      <c r="C1036" s="3">
        <v>39977</v>
      </c>
      <c r="D1036" s="5" t="str">
        <f>ufc_fights5[[#This Row],[r_fighter_id]]&amp;"/"&amp;ufc_fights5[[#This Row],[b_fighter_id]]&amp;ufc_fights5[[#This Row],[date]]</f>
        <v>3359/168239977</v>
      </c>
      <c r="E1036">
        <f>COUNTIF(ufc_fights5[duplicitní texty],ufc_fights5[[#This Row],[duplicitní texty]])</f>
        <v>1</v>
      </c>
    </row>
    <row r="1037" spans="1:5">
      <c r="A1037">
        <v>972</v>
      </c>
      <c r="B1037">
        <v>3318</v>
      </c>
      <c r="C1037" s="3">
        <v>39977</v>
      </c>
      <c r="D1037" s="5" t="str">
        <f>ufc_fights5[[#This Row],[r_fighter_id]]&amp;"/"&amp;ufc_fights5[[#This Row],[b_fighter_id]]&amp;ufc_fights5[[#This Row],[date]]</f>
        <v>972/331839977</v>
      </c>
      <c r="E1037">
        <f>COUNTIF(ufc_fights5[duplicitní texty],ufc_fights5[[#This Row],[duplicitní texty]])</f>
        <v>1</v>
      </c>
    </row>
    <row r="1038" spans="1:5">
      <c r="A1038">
        <v>3018</v>
      </c>
      <c r="B1038">
        <v>1280</v>
      </c>
      <c r="C1038" s="3">
        <v>39977</v>
      </c>
      <c r="D1038" s="5" t="str">
        <f>ufc_fights5[[#This Row],[r_fighter_id]]&amp;"/"&amp;ufc_fights5[[#This Row],[b_fighter_id]]&amp;ufc_fights5[[#This Row],[date]]</f>
        <v>3018/128039977</v>
      </c>
      <c r="E1038">
        <f>COUNTIF(ufc_fights5[duplicitní texty],ufc_fights5[[#This Row],[duplicitní texty]])</f>
        <v>1</v>
      </c>
    </row>
    <row r="1039" spans="1:5">
      <c r="A1039">
        <v>3152</v>
      </c>
      <c r="B1039">
        <v>3130</v>
      </c>
      <c r="C1039" s="3">
        <v>39977</v>
      </c>
      <c r="D1039" s="5" t="str">
        <f>ufc_fights5[[#This Row],[r_fighter_id]]&amp;"/"&amp;ufc_fights5[[#This Row],[b_fighter_id]]&amp;ufc_fights5[[#This Row],[date]]</f>
        <v>3152/313039977</v>
      </c>
      <c r="E1039">
        <f>COUNTIF(ufc_fights5[duplicitní texty],ufc_fights5[[#This Row],[duplicitní texty]])</f>
        <v>1</v>
      </c>
    </row>
    <row r="1040" spans="1:5">
      <c r="A1040">
        <v>1294</v>
      </c>
      <c r="B1040">
        <v>3138</v>
      </c>
      <c r="C1040" s="3">
        <v>39977</v>
      </c>
      <c r="D1040" s="5" t="str">
        <f>ufc_fights5[[#This Row],[r_fighter_id]]&amp;"/"&amp;ufc_fights5[[#This Row],[b_fighter_id]]&amp;ufc_fights5[[#This Row],[date]]</f>
        <v>1294/313839977</v>
      </c>
      <c r="E1040">
        <f>COUNTIF(ufc_fights5[duplicitní texty],ufc_fights5[[#This Row],[duplicitní texty]])</f>
        <v>1</v>
      </c>
    </row>
    <row r="1041" spans="1:5">
      <c r="A1041">
        <v>1006</v>
      </c>
      <c r="B1041">
        <v>2982</v>
      </c>
      <c r="C1041" s="3">
        <v>39977</v>
      </c>
      <c r="D1041" s="5" t="str">
        <f>ufc_fights5[[#This Row],[r_fighter_id]]&amp;"/"&amp;ufc_fights5[[#This Row],[b_fighter_id]]&amp;ufc_fights5[[#This Row],[date]]</f>
        <v>1006/298239977</v>
      </c>
      <c r="E1041">
        <f>COUNTIF(ufc_fights5[duplicitní texty],ufc_fights5[[#This Row],[duplicitní texty]])</f>
        <v>1</v>
      </c>
    </row>
    <row r="1042" spans="1:5">
      <c r="A1042">
        <v>1273</v>
      </c>
      <c r="B1042">
        <v>706</v>
      </c>
      <c r="C1042" s="3">
        <v>39977</v>
      </c>
      <c r="D1042" s="5" t="str">
        <f>ufc_fights5[[#This Row],[r_fighter_id]]&amp;"/"&amp;ufc_fights5[[#This Row],[b_fighter_id]]&amp;ufc_fights5[[#This Row],[date]]</f>
        <v>1273/70639977</v>
      </c>
      <c r="E1042">
        <f>COUNTIF(ufc_fights5[duplicitní texty],ufc_fights5[[#This Row],[duplicitní texty]])</f>
        <v>1</v>
      </c>
    </row>
    <row r="1043" spans="1:5">
      <c r="A1043">
        <v>3210</v>
      </c>
      <c r="B1043">
        <v>3050</v>
      </c>
      <c r="C1043" s="3">
        <v>39977</v>
      </c>
      <c r="D1043" s="5" t="str">
        <f>ufc_fights5[[#This Row],[r_fighter_id]]&amp;"/"&amp;ufc_fights5[[#This Row],[b_fighter_id]]&amp;ufc_fights5[[#This Row],[date]]</f>
        <v>3210/305039977</v>
      </c>
      <c r="E1043">
        <f>COUNTIF(ufc_fights5[duplicitní texty],ufc_fights5[[#This Row],[duplicitní texty]])</f>
        <v>1</v>
      </c>
    </row>
    <row r="1044" spans="1:5">
      <c r="A1044">
        <v>3176</v>
      </c>
      <c r="B1044">
        <v>2884</v>
      </c>
      <c r="C1044" s="3">
        <v>39977</v>
      </c>
      <c r="D1044" s="5" t="str">
        <f>ufc_fights5[[#This Row],[r_fighter_id]]&amp;"/"&amp;ufc_fights5[[#This Row],[b_fighter_id]]&amp;ufc_fights5[[#This Row],[date]]</f>
        <v>3176/288439977</v>
      </c>
      <c r="E1044">
        <f>COUNTIF(ufc_fights5[duplicitní texty],ufc_fights5[[#This Row],[duplicitní texty]])</f>
        <v>1</v>
      </c>
    </row>
    <row r="1045" spans="1:5">
      <c r="A1045">
        <v>968</v>
      </c>
      <c r="B1045">
        <v>32</v>
      </c>
      <c r="C1045" s="3">
        <v>39977</v>
      </c>
      <c r="D1045" s="5" t="str">
        <f>ufc_fights5[[#This Row],[r_fighter_id]]&amp;"/"&amp;ufc_fights5[[#This Row],[b_fighter_id]]&amp;ufc_fights5[[#This Row],[date]]</f>
        <v>968/3239977</v>
      </c>
      <c r="E1045">
        <f>COUNTIF(ufc_fights5[duplicitní texty],ufc_fights5[[#This Row],[duplicitní texty]])</f>
        <v>1</v>
      </c>
    </row>
    <row r="1046" spans="1:5">
      <c r="A1046">
        <v>912</v>
      </c>
      <c r="B1046">
        <v>391</v>
      </c>
      <c r="C1046" s="3">
        <v>39977</v>
      </c>
      <c r="D1046" s="5" t="str">
        <f>ufc_fights5[[#This Row],[r_fighter_id]]&amp;"/"&amp;ufc_fights5[[#This Row],[b_fighter_id]]&amp;ufc_fights5[[#This Row],[date]]</f>
        <v>912/39139977</v>
      </c>
      <c r="E1046">
        <f>COUNTIF(ufc_fights5[duplicitní texty],ufc_fights5[[#This Row],[duplicitní texty]])</f>
        <v>1</v>
      </c>
    </row>
    <row r="1047" spans="1:5">
      <c r="A1047">
        <v>1624</v>
      </c>
      <c r="B1047">
        <v>741</v>
      </c>
      <c r="C1047" s="3">
        <v>39977</v>
      </c>
      <c r="D1047" s="5" t="str">
        <f>ufc_fights5[[#This Row],[r_fighter_id]]&amp;"/"&amp;ufc_fights5[[#This Row],[b_fighter_id]]&amp;ufc_fights5[[#This Row],[date]]</f>
        <v>1624/74139977</v>
      </c>
      <c r="E1047">
        <f>COUNTIF(ufc_fights5[duplicitní texty],ufc_fights5[[#This Row],[duplicitní texty]])</f>
        <v>1</v>
      </c>
    </row>
    <row r="1048" spans="1:5">
      <c r="A1048">
        <v>1227</v>
      </c>
      <c r="B1048">
        <v>3250</v>
      </c>
      <c r="C1048" s="3">
        <v>39984</v>
      </c>
      <c r="D1048" s="5" t="str">
        <f>ufc_fights5[[#This Row],[r_fighter_id]]&amp;"/"&amp;ufc_fights5[[#This Row],[b_fighter_id]]&amp;ufc_fights5[[#This Row],[date]]</f>
        <v>1227/325039984</v>
      </c>
      <c r="E1048">
        <f>COUNTIF(ufc_fights5[duplicitní texty],ufc_fights5[[#This Row],[duplicitní texty]])</f>
        <v>1</v>
      </c>
    </row>
    <row r="1049" spans="1:5">
      <c r="A1049">
        <v>3121</v>
      </c>
      <c r="B1049">
        <v>770</v>
      </c>
      <c r="C1049" s="3">
        <v>39984</v>
      </c>
      <c r="D1049" s="5" t="str">
        <f>ufc_fights5[[#This Row],[r_fighter_id]]&amp;"/"&amp;ufc_fights5[[#This Row],[b_fighter_id]]&amp;ufc_fights5[[#This Row],[date]]</f>
        <v>3121/77039984</v>
      </c>
      <c r="E1049">
        <f>COUNTIF(ufc_fights5[duplicitní texty],ufc_fights5[[#This Row],[duplicitní texty]])</f>
        <v>1</v>
      </c>
    </row>
    <row r="1050" spans="1:5">
      <c r="A1050">
        <v>2829</v>
      </c>
      <c r="B1050">
        <v>1226</v>
      </c>
      <c r="C1050" s="3">
        <v>39984</v>
      </c>
      <c r="D1050" s="5" t="str">
        <f>ufc_fights5[[#This Row],[r_fighter_id]]&amp;"/"&amp;ufc_fights5[[#This Row],[b_fighter_id]]&amp;ufc_fights5[[#This Row],[date]]</f>
        <v>2829/122639984</v>
      </c>
      <c r="E1050">
        <f>COUNTIF(ufc_fights5[duplicitní texty],ufc_fights5[[#This Row],[duplicitní texty]])</f>
        <v>1</v>
      </c>
    </row>
    <row r="1051" spans="1:5">
      <c r="A1051">
        <v>1887</v>
      </c>
      <c r="B1051">
        <v>411</v>
      </c>
      <c r="C1051" s="3">
        <v>39984</v>
      </c>
      <c r="D1051" s="5" t="str">
        <f>ufc_fights5[[#This Row],[r_fighter_id]]&amp;"/"&amp;ufc_fights5[[#This Row],[b_fighter_id]]&amp;ufc_fights5[[#This Row],[date]]</f>
        <v>1887/41139984</v>
      </c>
      <c r="E1051">
        <f>COUNTIF(ufc_fights5[duplicitní texty],ufc_fights5[[#This Row],[duplicitní texty]])</f>
        <v>1</v>
      </c>
    </row>
    <row r="1052" spans="1:5">
      <c r="A1052">
        <v>290</v>
      </c>
      <c r="B1052">
        <v>1071</v>
      </c>
      <c r="C1052" s="3">
        <v>39984</v>
      </c>
      <c r="D1052" s="5" t="str">
        <f>ufc_fights5[[#This Row],[r_fighter_id]]&amp;"/"&amp;ufc_fights5[[#This Row],[b_fighter_id]]&amp;ufc_fights5[[#This Row],[date]]</f>
        <v>290/107139984</v>
      </c>
      <c r="E1052">
        <f>COUNTIF(ufc_fights5[duplicitní texty],ufc_fights5[[#This Row],[duplicitní texty]])</f>
        <v>1</v>
      </c>
    </row>
    <row r="1053" spans="1:5">
      <c r="A1053">
        <v>820</v>
      </c>
      <c r="B1053">
        <v>555</v>
      </c>
      <c r="C1053" s="3">
        <v>39984</v>
      </c>
      <c r="D1053" s="5" t="str">
        <f>ufc_fights5[[#This Row],[r_fighter_id]]&amp;"/"&amp;ufc_fights5[[#This Row],[b_fighter_id]]&amp;ufc_fights5[[#This Row],[date]]</f>
        <v>820/55539984</v>
      </c>
      <c r="E1053">
        <f>COUNTIF(ufc_fights5[duplicitní texty],ufc_fights5[[#This Row],[duplicitní texty]])</f>
        <v>1</v>
      </c>
    </row>
    <row r="1054" spans="1:5">
      <c r="A1054">
        <v>2400</v>
      </c>
      <c r="B1054">
        <v>1805</v>
      </c>
      <c r="C1054" s="3">
        <v>39984</v>
      </c>
      <c r="D1054" s="5" t="str">
        <f>ufc_fights5[[#This Row],[r_fighter_id]]&amp;"/"&amp;ufc_fights5[[#This Row],[b_fighter_id]]&amp;ufc_fights5[[#This Row],[date]]</f>
        <v>2400/180539984</v>
      </c>
      <c r="E1054">
        <f>COUNTIF(ufc_fights5[duplicitní texty],ufc_fights5[[#This Row],[duplicitní texty]])</f>
        <v>1</v>
      </c>
    </row>
    <row r="1055" spans="1:5">
      <c r="A1055">
        <v>753</v>
      </c>
      <c r="B1055">
        <v>794</v>
      </c>
      <c r="C1055" s="3">
        <v>39984</v>
      </c>
      <c r="D1055" s="5" t="str">
        <f>ufc_fights5[[#This Row],[r_fighter_id]]&amp;"/"&amp;ufc_fights5[[#This Row],[b_fighter_id]]&amp;ufc_fights5[[#This Row],[date]]</f>
        <v>753/79439984</v>
      </c>
      <c r="E1055">
        <f>COUNTIF(ufc_fights5[duplicitní texty],ufc_fights5[[#This Row],[duplicitní texty]])</f>
        <v>1</v>
      </c>
    </row>
    <row r="1056" spans="1:5">
      <c r="A1056">
        <v>1545</v>
      </c>
      <c r="B1056">
        <v>2349</v>
      </c>
      <c r="C1056" s="3">
        <v>40005</v>
      </c>
      <c r="D1056" s="5" t="str">
        <f>ufc_fights5[[#This Row],[r_fighter_id]]&amp;"/"&amp;ufc_fights5[[#This Row],[b_fighter_id]]&amp;ufc_fights5[[#This Row],[date]]</f>
        <v>1545/234940005</v>
      </c>
      <c r="E1056">
        <f>COUNTIF(ufc_fights5[duplicitní texty],ufc_fights5[[#This Row],[duplicitní texty]])</f>
        <v>1</v>
      </c>
    </row>
    <row r="1057" spans="1:5">
      <c r="A1057">
        <v>1806</v>
      </c>
      <c r="B1057">
        <v>2129</v>
      </c>
      <c r="C1057" s="3">
        <v>40005</v>
      </c>
      <c r="D1057" s="5" t="str">
        <f>ufc_fights5[[#This Row],[r_fighter_id]]&amp;"/"&amp;ufc_fights5[[#This Row],[b_fighter_id]]&amp;ufc_fights5[[#This Row],[date]]</f>
        <v>1806/212940005</v>
      </c>
      <c r="E1057">
        <f>COUNTIF(ufc_fights5[duplicitní texty],ufc_fights5[[#This Row],[duplicitní texty]])</f>
        <v>1</v>
      </c>
    </row>
    <row r="1058" spans="1:5">
      <c r="A1058">
        <v>3097</v>
      </c>
      <c r="B1058">
        <v>84</v>
      </c>
      <c r="C1058" s="3">
        <v>40005</v>
      </c>
      <c r="D1058" s="5" t="str">
        <f>ufc_fights5[[#This Row],[r_fighter_id]]&amp;"/"&amp;ufc_fights5[[#This Row],[b_fighter_id]]&amp;ufc_fights5[[#This Row],[date]]</f>
        <v>3097/8440005</v>
      </c>
      <c r="E1058">
        <f>COUNTIF(ufc_fights5[duplicitní texty],ufc_fights5[[#This Row],[duplicitní texty]])</f>
        <v>1</v>
      </c>
    </row>
    <row r="1059" spans="1:5">
      <c r="A1059">
        <v>982</v>
      </c>
      <c r="B1059">
        <v>3241</v>
      </c>
      <c r="C1059" s="3">
        <v>40005</v>
      </c>
      <c r="D1059" s="5" t="str">
        <f>ufc_fights5[[#This Row],[r_fighter_id]]&amp;"/"&amp;ufc_fights5[[#This Row],[b_fighter_id]]&amp;ufc_fights5[[#This Row],[date]]</f>
        <v>982/324140005</v>
      </c>
      <c r="E1059">
        <f>COUNTIF(ufc_fights5[duplicitní texty],ufc_fights5[[#This Row],[duplicitní texty]])</f>
        <v>1</v>
      </c>
    </row>
    <row r="1060" spans="1:5">
      <c r="A1060">
        <v>1648</v>
      </c>
      <c r="B1060">
        <v>1190</v>
      </c>
      <c r="C1060" s="3">
        <v>40005</v>
      </c>
      <c r="D1060" s="5" t="str">
        <f>ufc_fights5[[#This Row],[r_fighter_id]]&amp;"/"&amp;ufc_fights5[[#This Row],[b_fighter_id]]&amp;ufc_fights5[[#This Row],[date]]</f>
        <v>1648/119040005</v>
      </c>
      <c r="E1060">
        <f>COUNTIF(ufc_fights5[duplicitní texty],ufc_fights5[[#This Row],[duplicitní texty]])</f>
        <v>1</v>
      </c>
    </row>
    <row r="1061" spans="1:5">
      <c r="A1061">
        <v>2113</v>
      </c>
      <c r="B1061">
        <v>697</v>
      </c>
      <c r="C1061" s="3">
        <v>40005</v>
      </c>
      <c r="D1061" s="5" t="str">
        <f>ufc_fights5[[#This Row],[r_fighter_id]]&amp;"/"&amp;ufc_fights5[[#This Row],[b_fighter_id]]&amp;ufc_fights5[[#This Row],[date]]</f>
        <v>2113/69740005</v>
      </c>
      <c r="E1061">
        <f>COUNTIF(ufc_fights5[duplicitní texty],ufc_fights5[[#This Row],[duplicitní texty]])</f>
        <v>1</v>
      </c>
    </row>
    <row r="1062" spans="1:5">
      <c r="A1062">
        <v>1757</v>
      </c>
      <c r="B1062">
        <v>797</v>
      </c>
      <c r="C1062" s="3">
        <v>40005</v>
      </c>
      <c r="D1062" s="5" t="str">
        <f>ufc_fights5[[#This Row],[r_fighter_id]]&amp;"/"&amp;ufc_fights5[[#This Row],[b_fighter_id]]&amp;ufc_fights5[[#This Row],[date]]</f>
        <v>1757/79740005</v>
      </c>
      <c r="E1062">
        <f>COUNTIF(ufc_fights5[duplicitní texty],ufc_fights5[[#This Row],[duplicitní texty]])</f>
        <v>1</v>
      </c>
    </row>
    <row r="1063" spans="1:5">
      <c r="A1063">
        <v>1225</v>
      </c>
      <c r="B1063">
        <v>1203</v>
      </c>
      <c r="C1063" s="3">
        <v>40005</v>
      </c>
      <c r="D1063" s="5" t="str">
        <f>ufc_fights5[[#This Row],[r_fighter_id]]&amp;"/"&amp;ufc_fights5[[#This Row],[b_fighter_id]]&amp;ufc_fights5[[#This Row],[date]]</f>
        <v>1225/120340005</v>
      </c>
      <c r="E1063">
        <f>COUNTIF(ufc_fights5[duplicitní texty],ufc_fights5[[#This Row],[duplicitní texty]])</f>
        <v>1</v>
      </c>
    </row>
    <row r="1064" spans="1:5">
      <c r="A1064">
        <v>590</v>
      </c>
      <c r="B1064">
        <v>318</v>
      </c>
      <c r="C1064" s="3">
        <v>40005</v>
      </c>
      <c r="D1064" s="5" t="str">
        <f>ufc_fights5[[#This Row],[r_fighter_id]]&amp;"/"&amp;ufc_fights5[[#This Row],[b_fighter_id]]&amp;ufc_fights5[[#This Row],[date]]</f>
        <v>590/31840005</v>
      </c>
      <c r="E1064">
        <f>COUNTIF(ufc_fights5[duplicitní texty],ufc_fights5[[#This Row],[duplicitní texty]])</f>
        <v>1</v>
      </c>
    </row>
    <row r="1065" spans="1:5">
      <c r="A1065">
        <v>30</v>
      </c>
      <c r="B1065">
        <v>241</v>
      </c>
      <c r="C1065" s="3">
        <v>40005</v>
      </c>
      <c r="D1065" s="5" t="str">
        <f>ufc_fights5[[#This Row],[r_fighter_id]]&amp;"/"&amp;ufc_fights5[[#This Row],[b_fighter_id]]&amp;ufc_fights5[[#This Row],[date]]</f>
        <v>30/24140005</v>
      </c>
      <c r="E1065">
        <f>COUNTIF(ufc_fights5[duplicitní texty],ufc_fights5[[#This Row],[duplicitní texty]])</f>
        <v>1</v>
      </c>
    </row>
    <row r="1066" spans="1:5">
      <c r="A1066">
        <v>1320</v>
      </c>
      <c r="B1066">
        <v>286</v>
      </c>
      <c r="C1066" s="3">
        <v>40005</v>
      </c>
      <c r="D1066" s="5" t="str">
        <f>ufc_fights5[[#This Row],[r_fighter_id]]&amp;"/"&amp;ufc_fights5[[#This Row],[b_fighter_id]]&amp;ufc_fights5[[#This Row],[date]]</f>
        <v>1320/28640005</v>
      </c>
      <c r="E1066">
        <f>COUNTIF(ufc_fights5[duplicitní texty],ufc_fights5[[#This Row],[duplicitní texty]])</f>
        <v>1</v>
      </c>
    </row>
    <row r="1067" spans="1:5">
      <c r="A1067">
        <v>1319</v>
      </c>
      <c r="B1067">
        <v>2794</v>
      </c>
      <c r="C1067" s="3">
        <v>40033</v>
      </c>
      <c r="D1067" s="5" t="str">
        <f>ufc_fights5[[#This Row],[r_fighter_id]]&amp;"/"&amp;ufc_fights5[[#This Row],[b_fighter_id]]&amp;ufc_fights5[[#This Row],[date]]</f>
        <v>1319/279440033</v>
      </c>
      <c r="E1067">
        <f>COUNTIF(ufc_fights5[duplicitní texty],ufc_fights5[[#This Row],[duplicitní texty]])</f>
        <v>1</v>
      </c>
    </row>
    <row r="1068" spans="1:5">
      <c r="A1068">
        <v>2981</v>
      </c>
      <c r="B1068">
        <v>1206</v>
      </c>
      <c r="C1068" s="3">
        <v>40033</v>
      </c>
      <c r="D1068" s="5" t="str">
        <f>ufc_fights5[[#This Row],[r_fighter_id]]&amp;"/"&amp;ufc_fights5[[#This Row],[b_fighter_id]]&amp;ufc_fights5[[#This Row],[date]]</f>
        <v>2981/120640033</v>
      </c>
      <c r="E1068">
        <f>COUNTIF(ufc_fights5[duplicitní texty],ufc_fights5[[#This Row],[duplicitní texty]])</f>
        <v>1</v>
      </c>
    </row>
    <row r="1069" spans="1:5">
      <c r="A1069">
        <v>1409</v>
      </c>
      <c r="B1069">
        <v>2026</v>
      </c>
      <c r="C1069" s="3">
        <v>40033</v>
      </c>
      <c r="D1069" s="5" t="str">
        <f>ufc_fights5[[#This Row],[r_fighter_id]]&amp;"/"&amp;ufc_fights5[[#This Row],[b_fighter_id]]&amp;ufc_fights5[[#This Row],[date]]</f>
        <v>1409/202640033</v>
      </c>
      <c r="E1069">
        <f>COUNTIF(ufc_fights5[duplicitní texty],ufc_fights5[[#This Row],[duplicitní texty]])</f>
        <v>1</v>
      </c>
    </row>
    <row r="1070" spans="1:5">
      <c r="A1070">
        <v>2485</v>
      </c>
      <c r="B1070">
        <v>986</v>
      </c>
      <c r="C1070" s="3">
        <v>40033</v>
      </c>
      <c r="D1070" s="5" t="str">
        <f>ufc_fights5[[#This Row],[r_fighter_id]]&amp;"/"&amp;ufc_fights5[[#This Row],[b_fighter_id]]&amp;ufc_fights5[[#This Row],[date]]</f>
        <v>2485/98640033</v>
      </c>
      <c r="E1070">
        <f>COUNTIF(ufc_fights5[duplicitní texty],ufc_fights5[[#This Row],[duplicitní texty]])</f>
        <v>1</v>
      </c>
    </row>
    <row r="1071" spans="1:5">
      <c r="A1071">
        <v>2480</v>
      </c>
      <c r="B1071">
        <v>2290</v>
      </c>
      <c r="C1071" s="3">
        <v>40033</v>
      </c>
      <c r="D1071" s="5" t="str">
        <f>ufc_fights5[[#This Row],[r_fighter_id]]&amp;"/"&amp;ufc_fights5[[#This Row],[b_fighter_id]]&amp;ufc_fights5[[#This Row],[date]]</f>
        <v>2480/229040033</v>
      </c>
      <c r="E1071">
        <f>COUNTIF(ufc_fights5[duplicitní texty],ufc_fights5[[#This Row],[duplicitní texty]])</f>
        <v>1</v>
      </c>
    </row>
    <row r="1072" spans="1:5">
      <c r="A1072">
        <v>2806</v>
      </c>
      <c r="B1072">
        <v>1790</v>
      </c>
      <c r="C1072" s="3">
        <v>40033</v>
      </c>
      <c r="D1072" s="5" t="str">
        <f>ufc_fights5[[#This Row],[r_fighter_id]]&amp;"/"&amp;ufc_fights5[[#This Row],[b_fighter_id]]&amp;ufc_fights5[[#This Row],[date]]</f>
        <v>2806/179040033</v>
      </c>
      <c r="E1072">
        <f>COUNTIF(ufc_fights5[duplicitní texty],ufc_fights5[[#This Row],[duplicitní texty]])</f>
        <v>1</v>
      </c>
    </row>
    <row r="1073" spans="1:5">
      <c r="A1073">
        <v>2680</v>
      </c>
      <c r="B1073">
        <v>2291</v>
      </c>
      <c r="C1073" s="3">
        <v>40033</v>
      </c>
      <c r="D1073" s="5" t="str">
        <f>ufc_fights5[[#This Row],[r_fighter_id]]&amp;"/"&amp;ufc_fights5[[#This Row],[b_fighter_id]]&amp;ufc_fights5[[#This Row],[date]]</f>
        <v>2680/229140033</v>
      </c>
      <c r="E1073">
        <f>COUNTIF(ufc_fights5[duplicitní texty],ufc_fights5[[#This Row],[duplicitní texty]])</f>
        <v>1</v>
      </c>
    </row>
    <row r="1074" spans="1:5">
      <c r="A1074">
        <v>3067</v>
      </c>
      <c r="B1074">
        <v>2756</v>
      </c>
      <c r="C1074" s="3">
        <v>40033</v>
      </c>
      <c r="D1074" s="5" t="str">
        <f>ufc_fights5[[#This Row],[r_fighter_id]]&amp;"/"&amp;ufc_fights5[[#This Row],[b_fighter_id]]&amp;ufc_fights5[[#This Row],[date]]</f>
        <v>3067/275640033</v>
      </c>
      <c r="E1074">
        <f>COUNTIF(ufc_fights5[duplicitní texty],ufc_fights5[[#This Row],[duplicitní texty]])</f>
        <v>1</v>
      </c>
    </row>
    <row r="1075" spans="1:5">
      <c r="A1075">
        <v>2677</v>
      </c>
      <c r="B1075">
        <v>646</v>
      </c>
      <c r="C1075" s="3">
        <v>40033</v>
      </c>
      <c r="D1075" s="5" t="str">
        <f>ufc_fights5[[#This Row],[r_fighter_id]]&amp;"/"&amp;ufc_fights5[[#This Row],[b_fighter_id]]&amp;ufc_fights5[[#This Row],[date]]</f>
        <v>2677/64640033</v>
      </c>
      <c r="E1075">
        <f>COUNTIF(ufc_fights5[duplicitní texty],ufc_fights5[[#This Row],[duplicitní texty]])</f>
        <v>1</v>
      </c>
    </row>
    <row r="1076" spans="1:5">
      <c r="A1076">
        <v>68</v>
      </c>
      <c r="B1076">
        <v>1214</v>
      </c>
      <c r="C1076" s="3">
        <v>40033</v>
      </c>
      <c r="D1076" s="5" t="str">
        <f>ufc_fights5[[#This Row],[r_fighter_id]]&amp;"/"&amp;ufc_fights5[[#This Row],[b_fighter_id]]&amp;ufc_fights5[[#This Row],[date]]</f>
        <v>68/121440033</v>
      </c>
      <c r="E1076">
        <f>COUNTIF(ufc_fights5[duplicitní texty],ufc_fights5[[#This Row],[duplicitní texty]])</f>
        <v>1</v>
      </c>
    </row>
    <row r="1077" spans="1:5">
      <c r="A1077">
        <v>1796</v>
      </c>
      <c r="B1077">
        <v>3390</v>
      </c>
      <c r="C1077" s="3">
        <v>40033</v>
      </c>
      <c r="D1077" s="5" t="str">
        <f>ufc_fights5[[#This Row],[r_fighter_id]]&amp;"/"&amp;ufc_fights5[[#This Row],[b_fighter_id]]&amp;ufc_fights5[[#This Row],[date]]</f>
        <v>1796/339040033</v>
      </c>
      <c r="E1077">
        <f>COUNTIF(ufc_fights5[duplicitní texty],ufc_fights5[[#This Row],[duplicitní texty]])</f>
        <v>1</v>
      </c>
    </row>
    <row r="1078" spans="1:5">
      <c r="A1078">
        <v>830</v>
      </c>
      <c r="B1078">
        <v>1239</v>
      </c>
      <c r="C1078" s="3">
        <v>40054</v>
      </c>
      <c r="D1078" s="5" t="str">
        <f>ufc_fights5[[#This Row],[r_fighter_id]]&amp;"/"&amp;ufc_fights5[[#This Row],[b_fighter_id]]&amp;ufc_fights5[[#This Row],[date]]</f>
        <v>830/123940054</v>
      </c>
      <c r="E1078">
        <f>COUNTIF(ufc_fights5[duplicitní texty],ufc_fights5[[#This Row],[duplicitní texty]])</f>
        <v>1</v>
      </c>
    </row>
    <row r="1079" spans="1:5">
      <c r="A1079">
        <v>3364</v>
      </c>
      <c r="B1079">
        <v>3069</v>
      </c>
      <c r="C1079" s="3">
        <v>40054</v>
      </c>
      <c r="D1079" s="5" t="str">
        <f>ufc_fights5[[#This Row],[r_fighter_id]]&amp;"/"&amp;ufc_fights5[[#This Row],[b_fighter_id]]&amp;ufc_fights5[[#This Row],[date]]</f>
        <v>3364/306940054</v>
      </c>
      <c r="E1079">
        <f>COUNTIF(ufc_fights5[duplicitní texty],ufc_fights5[[#This Row],[duplicitní texty]])</f>
        <v>1</v>
      </c>
    </row>
    <row r="1080" spans="1:5">
      <c r="A1080">
        <v>2327</v>
      </c>
      <c r="B1080">
        <v>652</v>
      </c>
      <c r="C1080" s="3">
        <v>40054</v>
      </c>
      <c r="D1080" s="5" t="str">
        <f>ufc_fights5[[#This Row],[r_fighter_id]]&amp;"/"&amp;ufc_fights5[[#This Row],[b_fighter_id]]&amp;ufc_fights5[[#This Row],[date]]</f>
        <v>2327/65240054</v>
      </c>
      <c r="E1080">
        <f>COUNTIF(ufc_fights5[duplicitní texty],ufc_fights5[[#This Row],[duplicitní texty]])</f>
        <v>1</v>
      </c>
    </row>
    <row r="1081" spans="1:5">
      <c r="A1081">
        <v>3004</v>
      </c>
      <c r="B1081">
        <v>1327</v>
      </c>
      <c r="C1081" s="3">
        <v>40054</v>
      </c>
      <c r="D1081" s="5" t="str">
        <f>ufc_fights5[[#This Row],[r_fighter_id]]&amp;"/"&amp;ufc_fights5[[#This Row],[b_fighter_id]]&amp;ufc_fights5[[#This Row],[date]]</f>
        <v>3004/132740054</v>
      </c>
      <c r="E1081">
        <f>COUNTIF(ufc_fights5[duplicitní texty],ufc_fights5[[#This Row],[duplicitní texty]])</f>
        <v>1</v>
      </c>
    </row>
    <row r="1082" spans="1:5">
      <c r="A1082">
        <v>1140</v>
      </c>
      <c r="B1082">
        <v>3293</v>
      </c>
      <c r="C1082" s="3">
        <v>40054</v>
      </c>
      <c r="D1082" s="5" t="str">
        <f>ufc_fights5[[#This Row],[r_fighter_id]]&amp;"/"&amp;ufc_fights5[[#This Row],[b_fighter_id]]&amp;ufc_fights5[[#This Row],[date]]</f>
        <v>1140/329340054</v>
      </c>
      <c r="E1082">
        <f>COUNTIF(ufc_fights5[duplicitní texty],ufc_fights5[[#This Row],[duplicitní texty]])</f>
        <v>1</v>
      </c>
    </row>
    <row r="1083" spans="1:5">
      <c r="A1083">
        <v>839</v>
      </c>
      <c r="B1083">
        <v>161</v>
      </c>
      <c r="C1083" s="3">
        <v>40054</v>
      </c>
      <c r="D1083" s="5" t="str">
        <f>ufc_fights5[[#This Row],[r_fighter_id]]&amp;"/"&amp;ufc_fights5[[#This Row],[b_fighter_id]]&amp;ufc_fights5[[#This Row],[date]]</f>
        <v>839/16140054</v>
      </c>
      <c r="E1083">
        <f>COUNTIF(ufc_fights5[duplicitní texty],ufc_fights5[[#This Row],[duplicitní texty]])</f>
        <v>1</v>
      </c>
    </row>
    <row r="1084" spans="1:5">
      <c r="A1084">
        <v>1958</v>
      </c>
      <c r="B1084">
        <v>1928</v>
      </c>
      <c r="C1084" s="3">
        <v>40054</v>
      </c>
      <c r="D1084" s="5" t="str">
        <f>ufc_fights5[[#This Row],[r_fighter_id]]&amp;"/"&amp;ufc_fights5[[#This Row],[b_fighter_id]]&amp;ufc_fights5[[#This Row],[date]]</f>
        <v>1958/192840054</v>
      </c>
      <c r="E1084">
        <f>COUNTIF(ufc_fights5[duplicitní texty],ufc_fights5[[#This Row],[duplicitní texty]])</f>
        <v>1</v>
      </c>
    </row>
    <row r="1085" spans="1:5">
      <c r="A1085">
        <v>2788</v>
      </c>
      <c r="B1085">
        <v>2027</v>
      </c>
      <c r="C1085" s="3">
        <v>40054</v>
      </c>
      <c r="D1085" s="5" t="str">
        <f>ufc_fights5[[#This Row],[r_fighter_id]]&amp;"/"&amp;ufc_fights5[[#This Row],[b_fighter_id]]&amp;ufc_fights5[[#This Row],[date]]</f>
        <v>2788/202740054</v>
      </c>
      <c r="E1085">
        <f>COUNTIF(ufc_fights5[duplicitní texty],ufc_fights5[[#This Row],[duplicitní texty]])</f>
        <v>1</v>
      </c>
    </row>
    <row r="1086" spans="1:5">
      <c r="A1086">
        <v>2226</v>
      </c>
      <c r="B1086">
        <v>513</v>
      </c>
      <c r="C1086" s="3">
        <v>40054</v>
      </c>
      <c r="D1086" s="5" t="str">
        <f>ufc_fights5[[#This Row],[r_fighter_id]]&amp;"/"&amp;ufc_fights5[[#This Row],[b_fighter_id]]&amp;ufc_fights5[[#This Row],[date]]</f>
        <v>2226/51340054</v>
      </c>
      <c r="E1086">
        <f>COUNTIF(ufc_fights5[duplicitní texty],ufc_fights5[[#This Row],[duplicitní texty]])</f>
        <v>1</v>
      </c>
    </row>
    <row r="1087" spans="1:5">
      <c r="A1087">
        <v>2977</v>
      </c>
      <c r="B1087">
        <v>1494</v>
      </c>
      <c r="C1087" s="3">
        <v>40054</v>
      </c>
      <c r="D1087" s="5" t="str">
        <f>ufc_fights5[[#This Row],[r_fighter_id]]&amp;"/"&amp;ufc_fights5[[#This Row],[b_fighter_id]]&amp;ufc_fights5[[#This Row],[date]]</f>
        <v>2977/149440054</v>
      </c>
      <c r="E1087">
        <f>COUNTIF(ufc_fights5[duplicitní texty],ufc_fights5[[#This Row],[duplicitní texty]])</f>
        <v>1</v>
      </c>
    </row>
    <row r="1088" spans="1:5">
      <c r="A1088">
        <v>2762</v>
      </c>
      <c r="B1088">
        <v>1772</v>
      </c>
      <c r="C1088" s="3">
        <v>40054</v>
      </c>
      <c r="D1088" s="5" t="str">
        <f>ufc_fights5[[#This Row],[r_fighter_id]]&amp;"/"&amp;ufc_fights5[[#This Row],[b_fighter_id]]&amp;ufc_fights5[[#This Row],[date]]</f>
        <v>2762/177240054</v>
      </c>
      <c r="E1088">
        <f>COUNTIF(ufc_fights5[duplicitní texty],ufc_fights5[[#This Row],[duplicitní texty]])</f>
        <v>1</v>
      </c>
    </row>
    <row r="1089" spans="1:5">
      <c r="A1089">
        <v>770</v>
      </c>
      <c r="B1089">
        <v>1227</v>
      </c>
      <c r="C1089" s="3">
        <v>40072</v>
      </c>
      <c r="D1089" s="5" t="str">
        <f>ufc_fights5[[#This Row],[r_fighter_id]]&amp;"/"&amp;ufc_fights5[[#This Row],[b_fighter_id]]&amp;ufc_fights5[[#This Row],[date]]</f>
        <v>770/122740072</v>
      </c>
      <c r="E1089">
        <f>COUNTIF(ufc_fights5[duplicitní texty],ufc_fights5[[#This Row],[duplicitní texty]])</f>
        <v>1</v>
      </c>
    </row>
    <row r="1090" spans="1:5">
      <c r="A1090">
        <v>2594</v>
      </c>
      <c r="B1090">
        <v>3491</v>
      </c>
      <c r="C1090" s="3">
        <v>40072</v>
      </c>
      <c r="D1090" s="5" t="str">
        <f>ufc_fights5[[#This Row],[r_fighter_id]]&amp;"/"&amp;ufc_fights5[[#This Row],[b_fighter_id]]&amp;ufc_fights5[[#This Row],[date]]</f>
        <v>2594/349140072</v>
      </c>
      <c r="E1090">
        <f>COUNTIF(ufc_fights5[duplicitní texty],ufc_fights5[[#This Row],[duplicitní texty]])</f>
        <v>1</v>
      </c>
    </row>
    <row r="1091" spans="1:5">
      <c r="A1091">
        <v>596</v>
      </c>
      <c r="B1091">
        <v>871</v>
      </c>
      <c r="C1091" s="3">
        <v>40072</v>
      </c>
      <c r="D1091" s="5" t="str">
        <f>ufc_fights5[[#This Row],[r_fighter_id]]&amp;"/"&amp;ufc_fights5[[#This Row],[b_fighter_id]]&amp;ufc_fights5[[#This Row],[date]]</f>
        <v>596/87140072</v>
      </c>
      <c r="E1091">
        <f>COUNTIF(ufc_fights5[duplicitní texty],ufc_fights5[[#This Row],[duplicitní texty]])</f>
        <v>1</v>
      </c>
    </row>
    <row r="1092" spans="1:5">
      <c r="A1092">
        <v>3120</v>
      </c>
      <c r="B1092">
        <v>391</v>
      </c>
      <c r="C1092" s="3">
        <v>40072</v>
      </c>
      <c r="D1092" s="5" t="str">
        <f>ufc_fights5[[#This Row],[r_fighter_id]]&amp;"/"&amp;ufc_fights5[[#This Row],[b_fighter_id]]&amp;ufc_fights5[[#This Row],[date]]</f>
        <v>3120/39140072</v>
      </c>
      <c r="E1092">
        <f>COUNTIF(ufc_fights5[duplicitní texty],ufc_fights5[[#This Row],[duplicitní texty]])</f>
        <v>1</v>
      </c>
    </row>
    <row r="1093" spans="1:5">
      <c r="A1093">
        <v>2016</v>
      </c>
      <c r="B1093">
        <v>1420</v>
      </c>
      <c r="C1093" s="3">
        <v>40072</v>
      </c>
      <c r="D1093" s="5" t="str">
        <f>ufc_fights5[[#This Row],[r_fighter_id]]&amp;"/"&amp;ufc_fights5[[#This Row],[b_fighter_id]]&amp;ufc_fights5[[#This Row],[date]]</f>
        <v>2016/142040072</v>
      </c>
      <c r="E1093">
        <f>COUNTIF(ufc_fights5[duplicitní texty],ufc_fights5[[#This Row],[duplicitní texty]])</f>
        <v>1</v>
      </c>
    </row>
    <row r="1094" spans="1:5">
      <c r="A1094">
        <v>797</v>
      </c>
      <c r="B1094">
        <v>2984</v>
      </c>
      <c r="C1094" s="3">
        <v>40072</v>
      </c>
      <c r="D1094" s="5" t="str">
        <f>ufc_fights5[[#This Row],[r_fighter_id]]&amp;"/"&amp;ufc_fights5[[#This Row],[b_fighter_id]]&amp;ufc_fights5[[#This Row],[date]]</f>
        <v>797/298440072</v>
      </c>
      <c r="E1094">
        <f>COUNTIF(ufc_fights5[duplicitní texty],ufc_fights5[[#This Row],[duplicitní texty]])</f>
        <v>1</v>
      </c>
    </row>
    <row r="1095" spans="1:5">
      <c r="A1095">
        <v>2597</v>
      </c>
      <c r="B1095">
        <v>650</v>
      </c>
      <c r="C1095" s="3">
        <v>40072</v>
      </c>
      <c r="D1095" s="5" t="str">
        <f>ufc_fights5[[#This Row],[r_fighter_id]]&amp;"/"&amp;ufc_fights5[[#This Row],[b_fighter_id]]&amp;ufc_fights5[[#This Row],[date]]</f>
        <v>2597/65040072</v>
      </c>
      <c r="E1095">
        <f>COUNTIF(ufc_fights5[duplicitní texty],ufc_fights5[[#This Row],[duplicitní texty]])</f>
        <v>1</v>
      </c>
    </row>
    <row r="1096" spans="1:5">
      <c r="A1096">
        <v>3103</v>
      </c>
      <c r="B1096">
        <v>468</v>
      </c>
      <c r="C1096" s="3">
        <v>40072</v>
      </c>
      <c r="D1096" s="5" t="str">
        <f>ufc_fights5[[#This Row],[r_fighter_id]]&amp;"/"&amp;ufc_fights5[[#This Row],[b_fighter_id]]&amp;ufc_fights5[[#This Row],[date]]</f>
        <v>3103/46840072</v>
      </c>
      <c r="E1096">
        <f>COUNTIF(ufc_fights5[duplicitní texty],ufc_fights5[[#This Row],[duplicitní texty]])</f>
        <v>1</v>
      </c>
    </row>
    <row r="1097" spans="1:5">
      <c r="A1097">
        <v>1506</v>
      </c>
      <c r="B1097">
        <v>3116</v>
      </c>
      <c r="C1097" s="3">
        <v>40072</v>
      </c>
      <c r="D1097" s="5" t="str">
        <f>ufc_fights5[[#This Row],[r_fighter_id]]&amp;"/"&amp;ufc_fights5[[#This Row],[b_fighter_id]]&amp;ufc_fights5[[#This Row],[date]]</f>
        <v>1506/311640072</v>
      </c>
      <c r="E1097">
        <f>COUNTIF(ufc_fights5[duplicitní texty],ufc_fights5[[#This Row],[duplicitní texty]])</f>
        <v>1</v>
      </c>
    </row>
    <row r="1098" spans="1:5">
      <c r="A1098">
        <v>2539</v>
      </c>
      <c r="B1098">
        <v>1750</v>
      </c>
      <c r="C1098" s="3">
        <v>40072</v>
      </c>
      <c r="D1098" s="5" t="str">
        <f>ufc_fights5[[#This Row],[r_fighter_id]]&amp;"/"&amp;ufc_fights5[[#This Row],[b_fighter_id]]&amp;ufc_fights5[[#This Row],[date]]</f>
        <v>2539/175040072</v>
      </c>
      <c r="E1098">
        <f>COUNTIF(ufc_fights5[duplicitní texty],ufc_fights5[[#This Row],[duplicitní texty]])</f>
        <v>1</v>
      </c>
    </row>
    <row r="1099" spans="1:5">
      <c r="A1099">
        <v>1200</v>
      </c>
      <c r="B1099">
        <v>1003</v>
      </c>
      <c r="C1099" s="3">
        <v>40075</v>
      </c>
      <c r="D1099" s="5" t="str">
        <f>ufc_fights5[[#This Row],[r_fighter_id]]&amp;"/"&amp;ufc_fights5[[#This Row],[b_fighter_id]]&amp;ufc_fights5[[#This Row],[date]]</f>
        <v>1200/100340075</v>
      </c>
      <c r="E1099">
        <f>COUNTIF(ufc_fights5[duplicitní texty],ufc_fights5[[#This Row],[duplicitní texty]])</f>
        <v>1</v>
      </c>
    </row>
    <row r="1100" spans="1:5">
      <c r="A1100">
        <v>807</v>
      </c>
      <c r="B1100">
        <v>968</v>
      </c>
      <c r="C1100" s="3">
        <v>40075</v>
      </c>
      <c r="D1100" s="5" t="str">
        <f>ufc_fights5[[#This Row],[r_fighter_id]]&amp;"/"&amp;ufc_fights5[[#This Row],[b_fighter_id]]&amp;ufc_fights5[[#This Row],[date]]</f>
        <v>807/96840075</v>
      </c>
      <c r="E1100">
        <f>COUNTIF(ufc_fights5[duplicitní texty],ufc_fights5[[#This Row],[duplicitní texty]])</f>
        <v>1</v>
      </c>
    </row>
    <row r="1101" spans="1:5">
      <c r="A1101">
        <v>3138</v>
      </c>
      <c r="B1101">
        <v>998</v>
      </c>
      <c r="C1101" s="3">
        <v>40075</v>
      </c>
      <c r="D1101" s="5" t="str">
        <f>ufc_fights5[[#This Row],[r_fighter_id]]&amp;"/"&amp;ufc_fights5[[#This Row],[b_fighter_id]]&amp;ufc_fights5[[#This Row],[date]]</f>
        <v>3138/99840075</v>
      </c>
      <c r="E1101">
        <f>COUNTIF(ufc_fights5[duplicitní texty],ufc_fights5[[#This Row],[duplicitní texty]])</f>
        <v>1</v>
      </c>
    </row>
    <row r="1102" spans="1:5">
      <c r="A1102">
        <v>808</v>
      </c>
      <c r="B1102">
        <v>882</v>
      </c>
      <c r="C1102" s="3">
        <v>40075</v>
      </c>
      <c r="D1102" s="5" t="str">
        <f>ufc_fights5[[#This Row],[r_fighter_id]]&amp;"/"&amp;ufc_fights5[[#This Row],[b_fighter_id]]&amp;ufc_fights5[[#This Row],[date]]</f>
        <v>808/88240075</v>
      </c>
      <c r="E1102">
        <f>COUNTIF(ufc_fights5[duplicitní texty],ufc_fights5[[#This Row],[duplicitní texty]])</f>
        <v>1</v>
      </c>
    </row>
    <row r="1103" spans="1:5">
      <c r="A1103">
        <v>2113</v>
      </c>
      <c r="B1103">
        <v>1859</v>
      </c>
      <c r="C1103" s="3">
        <v>40075</v>
      </c>
      <c r="D1103" s="5" t="str">
        <f>ufc_fights5[[#This Row],[r_fighter_id]]&amp;"/"&amp;ufc_fights5[[#This Row],[b_fighter_id]]&amp;ufc_fights5[[#This Row],[date]]</f>
        <v>2113/185940075</v>
      </c>
      <c r="E1103">
        <f>COUNTIF(ufc_fights5[duplicitní texty],ufc_fights5[[#This Row],[duplicitní texty]])</f>
        <v>1</v>
      </c>
    </row>
    <row r="1104" spans="1:5">
      <c r="A1104">
        <v>1690</v>
      </c>
      <c r="B1104">
        <v>3284</v>
      </c>
      <c r="C1104" s="3">
        <v>40075</v>
      </c>
      <c r="D1104" s="5" t="str">
        <f>ufc_fights5[[#This Row],[r_fighter_id]]&amp;"/"&amp;ufc_fights5[[#This Row],[b_fighter_id]]&amp;ufc_fights5[[#This Row],[date]]</f>
        <v>1690/328440075</v>
      </c>
      <c r="E1104">
        <f>COUNTIF(ufc_fights5[duplicitní texty],ufc_fights5[[#This Row],[duplicitní texty]])</f>
        <v>1</v>
      </c>
    </row>
    <row r="1105" spans="1:5">
      <c r="A1105">
        <v>1798</v>
      </c>
      <c r="B1105">
        <v>2375</v>
      </c>
      <c r="C1105" s="3">
        <v>40075</v>
      </c>
      <c r="D1105" s="5" t="str">
        <f>ufc_fights5[[#This Row],[r_fighter_id]]&amp;"/"&amp;ufc_fights5[[#This Row],[b_fighter_id]]&amp;ufc_fights5[[#This Row],[date]]</f>
        <v>1798/237540075</v>
      </c>
      <c r="E1105">
        <f>COUNTIF(ufc_fights5[duplicitní texty],ufc_fights5[[#This Row],[duplicitní texty]])</f>
        <v>1</v>
      </c>
    </row>
    <row r="1106" spans="1:5">
      <c r="A1106">
        <v>906</v>
      </c>
      <c r="B1106">
        <v>2111</v>
      </c>
      <c r="C1106" s="3">
        <v>40075</v>
      </c>
      <c r="D1106" s="5" t="str">
        <f>ufc_fights5[[#This Row],[r_fighter_id]]&amp;"/"&amp;ufc_fights5[[#This Row],[b_fighter_id]]&amp;ufc_fights5[[#This Row],[date]]</f>
        <v>906/211140075</v>
      </c>
      <c r="E1106">
        <f>COUNTIF(ufc_fights5[duplicitní texty],ufc_fights5[[#This Row],[duplicitní texty]])</f>
        <v>1</v>
      </c>
    </row>
    <row r="1107" spans="1:5">
      <c r="A1107">
        <v>243</v>
      </c>
      <c r="B1107">
        <v>1006</v>
      </c>
      <c r="C1107" s="3">
        <v>40075</v>
      </c>
      <c r="D1107" s="5" t="str">
        <f>ufc_fights5[[#This Row],[r_fighter_id]]&amp;"/"&amp;ufc_fights5[[#This Row],[b_fighter_id]]&amp;ufc_fights5[[#This Row],[date]]</f>
        <v>243/100640075</v>
      </c>
      <c r="E1107">
        <f>COUNTIF(ufc_fights5[duplicitní texty],ufc_fights5[[#This Row],[duplicitní texty]])</f>
        <v>1</v>
      </c>
    </row>
    <row r="1108" spans="1:5">
      <c r="A1108">
        <v>685</v>
      </c>
      <c r="B1108">
        <v>1588</v>
      </c>
      <c r="C1108" s="3">
        <v>40075</v>
      </c>
      <c r="D1108" s="5" t="str">
        <f>ufc_fights5[[#This Row],[r_fighter_id]]&amp;"/"&amp;ufc_fights5[[#This Row],[b_fighter_id]]&amp;ufc_fights5[[#This Row],[date]]</f>
        <v>685/158840075</v>
      </c>
      <c r="E1108">
        <f>COUNTIF(ufc_fights5[duplicitní texty],ufc_fights5[[#This Row],[duplicitní texty]])</f>
        <v>1</v>
      </c>
    </row>
    <row r="1109" spans="1:5">
      <c r="A1109">
        <v>2008</v>
      </c>
      <c r="B1109">
        <v>2555</v>
      </c>
      <c r="C1109" s="3">
        <v>40075</v>
      </c>
      <c r="D1109" s="5" t="str">
        <f>ufc_fights5[[#This Row],[r_fighter_id]]&amp;"/"&amp;ufc_fights5[[#This Row],[b_fighter_id]]&amp;ufc_fights5[[#This Row],[date]]</f>
        <v>2008/255540075</v>
      </c>
      <c r="E1109">
        <f>COUNTIF(ufc_fights5[duplicitní texty],ufc_fights5[[#This Row],[duplicitní texty]])</f>
        <v>1</v>
      </c>
    </row>
    <row r="1110" spans="1:5">
      <c r="A1110">
        <v>820</v>
      </c>
      <c r="B1110">
        <v>2035</v>
      </c>
      <c r="C1110" s="3">
        <v>40075</v>
      </c>
      <c r="D1110" s="5" t="str">
        <f>ufc_fights5[[#This Row],[r_fighter_id]]&amp;"/"&amp;ufc_fights5[[#This Row],[b_fighter_id]]&amp;ufc_fights5[[#This Row],[date]]</f>
        <v>820/203540075</v>
      </c>
      <c r="E1110">
        <f>COUNTIF(ufc_fights5[duplicitní texty],ufc_fights5[[#This Row],[duplicitní texty]])</f>
        <v>1</v>
      </c>
    </row>
    <row r="1111" spans="1:5">
      <c r="A1111">
        <v>1965</v>
      </c>
      <c r="B1111">
        <v>358</v>
      </c>
      <c r="C1111" s="3">
        <v>40075</v>
      </c>
      <c r="D1111" s="5" t="str">
        <f>ufc_fights5[[#This Row],[r_fighter_id]]&amp;"/"&amp;ufc_fights5[[#This Row],[b_fighter_id]]&amp;ufc_fights5[[#This Row],[date]]</f>
        <v>1965/35840075</v>
      </c>
      <c r="E1111">
        <f>COUNTIF(ufc_fights5[duplicitní texty],ufc_fights5[[#This Row],[duplicitní texty]])</f>
        <v>1</v>
      </c>
    </row>
    <row r="1112" spans="1:5">
      <c r="A1112">
        <v>1533</v>
      </c>
      <c r="B1112">
        <v>3553</v>
      </c>
      <c r="C1112" s="3">
        <v>40110</v>
      </c>
      <c r="D1112" s="5" t="str">
        <f>ufc_fights5[[#This Row],[r_fighter_id]]&amp;"/"&amp;ufc_fights5[[#This Row],[b_fighter_id]]&amp;ufc_fights5[[#This Row],[date]]</f>
        <v>1533/355340110</v>
      </c>
      <c r="E1112">
        <f>COUNTIF(ufc_fights5[duplicitní texty],ufc_fights5[[#This Row],[duplicitní texty]])</f>
        <v>1</v>
      </c>
    </row>
    <row r="1113" spans="1:5">
      <c r="A1113">
        <v>3056</v>
      </c>
      <c r="B1113">
        <v>2369</v>
      </c>
      <c r="C1113" s="3">
        <v>40110</v>
      </c>
      <c r="D1113" s="5" t="str">
        <f>ufc_fights5[[#This Row],[r_fighter_id]]&amp;"/"&amp;ufc_fights5[[#This Row],[b_fighter_id]]&amp;ufc_fights5[[#This Row],[date]]</f>
        <v>3056/236940110</v>
      </c>
      <c r="E1113">
        <f>COUNTIF(ufc_fights5[duplicitní texty],ufc_fights5[[#This Row],[duplicitní texty]])</f>
        <v>1</v>
      </c>
    </row>
    <row r="1114" spans="1:5">
      <c r="A1114">
        <v>3121</v>
      </c>
      <c r="B1114">
        <v>972</v>
      </c>
      <c r="C1114" s="3">
        <v>40110</v>
      </c>
      <c r="D1114" s="5" t="str">
        <f>ufc_fights5[[#This Row],[r_fighter_id]]&amp;"/"&amp;ufc_fights5[[#This Row],[b_fighter_id]]&amp;ufc_fights5[[#This Row],[date]]</f>
        <v>3121/97240110</v>
      </c>
      <c r="E1114">
        <f>COUNTIF(ufc_fights5[duplicitní texty],ufc_fights5[[#This Row],[duplicitní texty]])</f>
        <v>1</v>
      </c>
    </row>
    <row r="1115" spans="1:5">
      <c r="A1115">
        <v>3359</v>
      </c>
      <c r="B1115">
        <v>2769</v>
      </c>
      <c r="C1115" s="3">
        <v>40110</v>
      </c>
      <c r="D1115" s="5" t="str">
        <f>ufc_fights5[[#This Row],[r_fighter_id]]&amp;"/"&amp;ufc_fights5[[#This Row],[b_fighter_id]]&amp;ufc_fights5[[#This Row],[date]]</f>
        <v>3359/276940110</v>
      </c>
      <c r="E1115">
        <f>COUNTIF(ufc_fights5[duplicitní texty],ufc_fights5[[#This Row],[duplicitní texty]])</f>
        <v>1</v>
      </c>
    </row>
    <row r="1116" spans="1:5">
      <c r="A1116">
        <v>3250</v>
      </c>
      <c r="B1116">
        <v>2290</v>
      </c>
      <c r="C1116" s="3">
        <v>40110</v>
      </c>
      <c r="D1116" s="5" t="str">
        <f>ufc_fights5[[#This Row],[r_fighter_id]]&amp;"/"&amp;ufc_fights5[[#This Row],[b_fighter_id]]&amp;ufc_fights5[[#This Row],[date]]</f>
        <v>3250/229040110</v>
      </c>
      <c r="E1116">
        <f>COUNTIF(ufc_fights5[duplicitní texty],ufc_fights5[[#This Row],[duplicitní texty]])</f>
        <v>1</v>
      </c>
    </row>
    <row r="1117" spans="1:5">
      <c r="A1117">
        <v>3152</v>
      </c>
      <c r="B1117">
        <v>1164</v>
      </c>
      <c r="C1117" s="3">
        <v>40110</v>
      </c>
      <c r="D1117" s="5" t="str">
        <f>ufc_fights5[[#This Row],[r_fighter_id]]&amp;"/"&amp;ufc_fights5[[#This Row],[b_fighter_id]]&amp;ufc_fights5[[#This Row],[date]]</f>
        <v>3152/116440110</v>
      </c>
      <c r="E1117">
        <f>COUNTIF(ufc_fights5[duplicitní texty],ufc_fights5[[#This Row],[duplicitní texty]])</f>
        <v>1</v>
      </c>
    </row>
    <row r="1118" spans="1:5">
      <c r="A1118">
        <v>2690</v>
      </c>
      <c r="B1118">
        <v>1655</v>
      </c>
      <c r="C1118" s="3">
        <v>40110</v>
      </c>
      <c r="D1118" s="5" t="str">
        <f>ufc_fights5[[#This Row],[r_fighter_id]]&amp;"/"&amp;ufc_fights5[[#This Row],[b_fighter_id]]&amp;ufc_fights5[[#This Row],[date]]</f>
        <v>2690/165540110</v>
      </c>
      <c r="E1118">
        <f>COUNTIF(ufc_fights5[duplicitní texty],ufc_fights5[[#This Row],[duplicitní texty]])</f>
        <v>1</v>
      </c>
    </row>
    <row r="1119" spans="1:5">
      <c r="A1119">
        <v>222</v>
      </c>
      <c r="B1119">
        <v>1272</v>
      </c>
      <c r="C1119" s="3">
        <v>40110</v>
      </c>
      <c r="D1119" s="5" t="str">
        <f>ufc_fights5[[#This Row],[r_fighter_id]]&amp;"/"&amp;ufc_fights5[[#This Row],[b_fighter_id]]&amp;ufc_fights5[[#This Row],[date]]</f>
        <v>222/127240110</v>
      </c>
      <c r="E1119">
        <f>COUNTIF(ufc_fights5[duplicitní texty],ufc_fights5[[#This Row],[duplicitní texty]])</f>
        <v>1</v>
      </c>
    </row>
    <row r="1120" spans="1:5">
      <c r="A1120">
        <v>181</v>
      </c>
      <c r="B1120">
        <v>2891</v>
      </c>
      <c r="C1120" s="3">
        <v>40110</v>
      </c>
      <c r="D1120" s="5" t="str">
        <f>ufc_fights5[[#This Row],[r_fighter_id]]&amp;"/"&amp;ufc_fights5[[#This Row],[b_fighter_id]]&amp;ufc_fights5[[#This Row],[date]]</f>
        <v>181/289140110</v>
      </c>
      <c r="E1120">
        <f>COUNTIF(ufc_fights5[duplicitní texty],ufc_fights5[[#This Row],[duplicitní texty]])</f>
        <v>1</v>
      </c>
    </row>
    <row r="1121" spans="1:5">
      <c r="A1121">
        <v>1657</v>
      </c>
      <c r="B1121">
        <v>29</v>
      </c>
      <c r="C1121" s="3">
        <v>40110</v>
      </c>
      <c r="D1121" s="5" t="str">
        <f>ufc_fights5[[#This Row],[r_fighter_id]]&amp;"/"&amp;ufc_fights5[[#This Row],[b_fighter_id]]&amp;ufc_fights5[[#This Row],[date]]</f>
        <v>1657/2940110</v>
      </c>
      <c r="E1121">
        <f>COUNTIF(ufc_fights5[duplicitní texty],ufc_fights5[[#This Row],[duplicitní texty]])</f>
        <v>1</v>
      </c>
    </row>
    <row r="1122" spans="1:5">
      <c r="A1122">
        <v>652</v>
      </c>
      <c r="B1122">
        <v>3364</v>
      </c>
      <c r="C1122" s="3">
        <v>40131</v>
      </c>
      <c r="D1122" s="5" t="str">
        <f>ufc_fights5[[#This Row],[r_fighter_id]]&amp;"/"&amp;ufc_fights5[[#This Row],[b_fighter_id]]&amp;ufc_fights5[[#This Row],[date]]</f>
        <v>652/336440131</v>
      </c>
      <c r="E1122">
        <f>COUNTIF(ufc_fights5[duplicitní texty],ufc_fights5[[#This Row],[duplicitní texty]])</f>
        <v>1</v>
      </c>
    </row>
    <row r="1123" spans="1:5">
      <c r="A1123">
        <v>3018</v>
      </c>
      <c r="B1123">
        <v>1624</v>
      </c>
      <c r="C1123" s="3">
        <v>40131</v>
      </c>
      <c r="D1123" s="5" t="str">
        <f>ufc_fights5[[#This Row],[r_fighter_id]]&amp;"/"&amp;ufc_fights5[[#This Row],[b_fighter_id]]&amp;ufc_fights5[[#This Row],[date]]</f>
        <v>3018/162440131</v>
      </c>
      <c r="E1123">
        <f>COUNTIF(ufc_fights5[duplicitní texty],ufc_fights5[[#This Row],[duplicitní texty]])</f>
        <v>1</v>
      </c>
    </row>
    <row r="1124" spans="1:5">
      <c r="A1124">
        <v>1235</v>
      </c>
      <c r="B1124">
        <v>1264</v>
      </c>
      <c r="C1124" s="3">
        <v>40131</v>
      </c>
      <c r="D1124" s="5" t="str">
        <f>ufc_fights5[[#This Row],[r_fighter_id]]&amp;"/"&amp;ufc_fights5[[#This Row],[b_fighter_id]]&amp;ufc_fights5[[#This Row],[date]]</f>
        <v>1235/126440131</v>
      </c>
      <c r="E1124">
        <f>COUNTIF(ufc_fights5[duplicitní texty],ufc_fights5[[#This Row],[duplicitní texty]])</f>
        <v>1</v>
      </c>
    </row>
    <row r="1125" spans="1:5">
      <c r="A1125">
        <v>375</v>
      </c>
      <c r="B1125">
        <v>3480</v>
      </c>
      <c r="C1125" s="3">
        <v>40131</v>
      </c>
      <c r="D1125" s="5" t="str">
        <f>ufc_fights5[[#This Row],[r_fighter_id]]&amp;"/"&amp;ufc_fights5[[#This Row],[b_fighter_id]]&amp;ufc_fights5[[#This Row],[date]]</f>
        <v>375/348040131</v>
      </c>
      <c r="E1125">
        <f>COUNTIF(ufc_fights5[duplicitní texty],ufc_fights5[[#This Row],[duplicitní texty]])</f>
        <v>1</v>
      </c>
    </row>
    <row r="1126" spans="1:5">
      <c r="A1126">
        <v>2473</v>
      </c>
      <c r="B1126">
        <v>2680</v>
      </c>
      <c r="C1126" s="3">
        <v>40131</v>
      </c>
      <c r="D1126" s="5" t="str">
        <f>ufc_fights5[[#This Row],[r_fighter_id]]&amp;"/"&amp;ufc_fights5[[#This Row],[b_fighter_id]]&amp;ufc_fights5[[#This Row],[date]]</f>
        <v>2473/268040131</v>
      </c>
      <c r="E1126">
        <f>COUNTIF(ufc_fights5[duplicitní texty],ufc_fights5[[#This Row],[duplicitní texty]])</f>
        <v>1</v>
      </c>
    </row>
    <row r="1127" spans="1:5">
      <c r="A1127">
        <v>1294</v>
      </c>
      <c r="B1127">
        <v>3210</v>
      </c>
      <c r="C1127" s="3">
        <v>40131</v>
      </c>
      <c r="D1127" s="5" t="str">
        <f>ufc_fights5[[#This Row],[r_fighter_id]]&amp;"/"&amp;ufc_fights5[[#This Row],[b_fighter_id]]&amp;ufc_fights5[[#This Row],[date]]</f>
        <v>1294/321040131</v>
      </c>
      <c r="E1127">
        <f>COUNTIF(ufc_fights5[duplicitní texty],ufc_fights5[[#This Row],[duplicitní texty]])</f>
        <v>1</v>
      </c>
    </row>
    <row r="1128" spans="1:5">
      <c r="A1128">
        <v>1273</v>
      </c>
      <c r="B1128">
        <v>3176</v>
      </c>
      <c r="C1128" s="3">
        <v>40131</v>
      </c>
      <c r="D1128" s="5" t="str">
        <f>ufc_fights5[[#This Row],[r_fighter_id]]&amp;"/"&amp;ufc_fights5[[#This Row],[b_fighter_id]]&amp;ufc_fights5[[#This Row],[date]]</f>
        <v>1273/317640131</v>
      </c>
      <c r="E1128">
        <f>COUNTIF(ufc_fights5[duplicitní texty],ufc_fights5[[#This Row],[duplicitní texty]])</f>
        <v>1</v>
      </c>
    </row>
    <row r="1129" spans="1:5">
      <c r="A1129">
        <v>286</v>
      </c>
      <c r="B1129">
        <v>1594</v>
      </c>
      <c r="C1129" s="3">
        <v>40131</v>
      </c>
      <c r="D1129" s="5" t="str">
        <f>ufc_fights5[[#This Row],[r_fighter_id]]&amp;"/"&amp;ufc_fights5[[#This Row],[b_fighter_id]]&amp;ufc_fights5[[#This Row],[date]]</f>
        <v>286/159440131</v>
      </c>
      <c r="E1129">
        <f>COUNTIF(ufc_fights5[duplicitní texty],ufc_fights5[[#This Row],[duplicitní texty]])</f>
        <v>1</v>
      </c>
    </row>
    <row r="1130" spans="1:5">
      <c r="A1130">
        <v>2400</v>
      </c>
      <c r="B1130">
        <v>2677</v>
      </c>
      <c r="C1130" s="3">
        <v>40131</v>
      </c>
      <c r="D1130" s="5" t="str">
        <f>ufc_fights5[[#This Row],[r_fighter_id]]&amp;"/"&amp;ufc_fights5[[#This Row],[b_fighter_id]]&amp;ufc_fights5[[#This Row],[date]]</f>
        <v>2400/267740131</v>
      </c>
      <c r="E1130">
        <f>COUNTIF(ufc_fights5[duplicitní texty],ufc_fights5[[#This Row],[duplicitní texty]])</f>
        <v>1</v>
      </c>
    </row>
    <row r="1131" spans="1:5">
      <c r="A1131">
        <v>912</v>
      </c>
      <c r="B1131">
        <v>1225</v>
      </c>
      <c r="C1131" s="3">
        <v>40131</v>
      </c>
      <c r="D1131" s="5" t="str">
        <f>ufc_fights5[[#This Row],[r_fighter_id]]&amp;"/"&amp;ufc_fights5[[#This Row],[b_fighter_id]]&amp;ufc_fights5[[#This Row],[date]]</f>
        <v>912/122540131</v>
      </c>
      <c r="E1131">
        <f>COUNTIF(ufc_fights5[duplicitní texty],ufc_fights5[[#This Row],[duplicitní texty]])</f>
        <v>1</v>
      </c>
    </row>
    <row r="1132" spans="1:5">
      <c r="A1132">
        <v>3499</v>
      </c>
      <c r="B1132">
        <v>741</v>
      </c>
      <c r="C1132" s="3">
        <v>40131</v>
      </c>
      <c r="D1132" s="5" t="str">
        <f>ufc_fights5[[#This Row],[r_fighter_id]]&amp;"/"&amp;ufc_fights5[[#This Row],[b_fighter_id]]&amp;ufc_fights5[[#This Row],[date]]</f>
        <v>3499/74140131</v>
      </c>
      <c r="E1132">
        <f>COUNTIF(ufc_fights5[duplicitní texty],ufc_fights5[[#This Row],[duplicitní texty]])</f>
        <v>1</v>
      </c>
    </row>
    <row r="1133" spans="1:5">
      <c r="A1133">
        <v>1214</v>
      </c>
      <c r="B1133">
        <v>2762</v>
      </c>
      <c r="C1133" s="3">
        <v>40138</v>
      </c>
      <c r="D1133" s="5" t="str">
        <f>ufc_fights5[[#This Row],[r_fighter_id]]&amp;"/"&amp;ufc_fights5[[#This Row],[b_fighter_id]]&amp;ufc_fights5[[#This Row],[date]]</f>
        <v>1214/276240138</v>
      </c>
      <c r="E1133">
        <f>COUNTIF(ufc_fights5[duplicitní texty],ufc_fights5[[#This Row],[duplicitní texty]])</f>
        <v>1</v>
      </c>
    </row>
    <row r="1134" spans="1:5">
      <c r="A1134">
        <v>2328</v>
      </c>
      <c r="B1134">
        <v>462</v>
      </c>
      <c r="C1134" s="3">
        <v>40138</v>
      </c>
      <c r="D1134" s="5" t="str">
        <f>ufc_fights5[[#This Row],[r_fighter_id]]&amp;"/"&amp;ufc_fights5[[#This Row],[b_fighter_id]]&amp;ufc_fights5[[#This Row],[date]]</f>
        <v>2328/46240138</v>
      </c>
      <c r="E1134">
        <f>COUNTIF(ufc_fights5[duplicitní texty],ufc_fights5[[#This Row],[duplicitní texty]])</f>
        <v>1</v>
      </c>
    </row>
    <row r="1135" spans="1:5">
      <c r="A1135">
        <v>2794</v>
      </c>
      <c r="B1135">
        <v>208</v>
      </c>
      <c r="C1135" s="3">
        <v>40138</v>
      </c>
      <c r="D1135" s="5" t="str">
        <f>ufc_fights5[[#This Row],[r_fighter_id]]&amp;"/"&amp;ufc_fights5[[#This Row],[b_fighter_id]]&amp;ufc_fights5[[#This Row],[date]]</f>
        <v>2794/20840138</v>
      </c>
      <c r="E1135">
        <f>COUNTIF(ufc_fights5[duplicitní texty],ufc_fights5[[#This Row],[duplicitní texty]])</f>
        <v>1</v>
      </c>
    </row>
    <row r="1136" spans="1:5">
      <c r="A1136">
        <v>1690</v>
      </c>
      <c r="B1136">
        <v>1533</v>
      </c>
      <c r="C1136" s="3">
        <v>40138</v>
      </c>
      <c r="D1136" s="5" t="str">
        <f>ufc_fights5[[#This Row],[r_fighter_id]]&amp;"/"&amp;ufc_fights5[[#This Row],[b_fighter_id]]&amp;ufc_fights5[[#This Row],[date]]</f>
        <v>1690/153340138</v>
      </c>
      <c r="E1136">
        <f>COUNTIF(ufc_fights5[duplicitní texty],ufc_fights5[[#This Row],[duplicitní texty]])</f>
        <v>1</v>
      </c>
    </row>
    <row r="1137" spans="1:5">
      <c r="A1137">
        <v>2884</v>
      </c>
      <c r="B1137">
        <v>706</v>
      </c>
      <c r="C1137" s="3">
        <v>40138</v>
      </c>
      <c r="D1137" s="5" t="str">
        <f>ufc_fights5[[#This Row],[r_fighter_id]]&amp;"/"&amp;ufc_fights5[[#This Row],[b_fighter_id]]&amp;ufc_fights5[[#This Row],[date]]</f>
        <v>2884/70640138</v>
      </c>
      <c r="E1137">
        <f>COUNTIF(ufc_fights5[duplicitní texty],ufc_fights5[[#This Row],[duplicitní texty]])</f>
        <v>1</v>
      </c>
    </row>
    <row r="1138" spans="1:5">
      <c r="A1138">
        <v>1206</v>
      </c>
      <c r="B1138">
        <v>2395</v>
      </c>
      <c r="C1138" s="3">
        <v>40138</v>
      </c>
      <c r="D1138" s="5" t="str">
        <f>ufc_fights5[[#This Row],[r_fighter_id]]&amp;"/"&amp;ufc_fights5[[#This Row],[b_fighter_id]]&amp;ufc_fights5[[#This Row],[date]]</f>
        <v>1206/239540138</v>
      </c>
      <c r="E1138">
        <f>COUNTIF(ufc_fights5[duplicitní texty],ufc_fights5[[#This Row],[duplicitní texty]])</f>
        <v>1</v>
      </c>
    </row>
    <row r="1139" spans="1:5">
      <c r="A1139">
        <v>3241</v>
      </c>
      <c r="B1139">
        <v>3396</v>
      </c>
      <c r="C1139" s="3">
        <v>40138</v>
      </c>
      <c r="D1139" s="5" t="str">
        <f>ufc_fights5[[#This Row],[r_fighter_id]]&amp;"/"&amp;ufc_fights5[[#This Row],[b_fighter_id]]&amp;ufc_fights5[[#This Row],[date]]</f>
        <v>3241/339640138</v>
      </c>
      <c r="E1139">
        <f>COUNTIF(ufc_fights5[duplicitní texty],ufc_fights5[[#This Row],[duplicitní texty]])</f>
        <v>1</v>
      </c>
    </row>
    <row r="1140" spans="1:5">
      <c r="A1140">
        <v>3067</v>
      </c>
      <c r="B1140">
        <v>753</v>
      </c>
      <c r="C1140" s="3">
        <v>40138</v>
      </c>
      <c r="D1140" s="5" t="str">
        <f>ufc_fights5[[#This Row],[r_fighter_id]]&amp;"/"&amp;ufc_fights5[[#This Row],[b_fighter_id]]&amp;ufc_fights5[[#This Row],[date]]</f>
        <v>3067/75340138</v>
      </c>
      <c r="E1140">
        <f>COUNTIF(ufc_fights5[duplicitní texty],ufc_fights5[[#This Row],[duplicitní texty]])</f>
        <v>1</v>
      </c>
    </row>
    <row r="1141" spans="1:5">
      <c r="A1141">
        <v>998</v>
      </c>
      <c r="B1141">
        <v>1750</v>
      </c>
      <c r="C1141" s="3">
        <v>40138</v>
      </c>
      <c r="D1141" s="5" t="str">
        <f>ufc_fights5[[#This Row],[r_fighter_id]]&amp;"/"&amp;ufc_fights5[[#This Row],[b_fighter_id]]&amp;ufc_fights5[[#This Row],[date]]</f>
        <v>998/175040138</v>
      </c>
      <c r="E1141">
        <f>COUNTIF(ufc_fights5[duplicitní texty],ufc_fights5[[#This Row],[duplicitní texty]])</f>
        <v>1</v>
      </c>
    </row>
    <row r="1142" spans="1:5">
      <c r="A1142">
        <v>856</v>
      </c>
      <c r="B1142">
        <v>3353</v>
      </c>
      <c r="C1142" s="3">
        <v>40152</v>
      </c>
      <c r="D1142" s="5" t="str">
        <f>ufc_fights5[[#This Row],[r_fighter_id]]&amp;"/"&amp;ufc_fights5[[#This Row],[b_fighter_id]]&amp;ufc_fights5[[#This Row],[date]]</f>
        <v>856/335340152</v>
      </c>
      <c r="E1142">
        <f>COUNTIF(ufc_fights5[duplicitní texty],ufc_fights5[[#This Row],[duplicitní texty]])</f>
        <v>1</v>
      </c>
    </row>
    <row r="1143" spans="1:5">
      <c r="A1143">
        <v>1261</v>
      </c>
      <c r="B1143">
        <v>1545</v>
      </c>
      <c r="C1143" s="3">
        <v>40152</v>
      </c>
      <c r="D1143" s="5" t="str">
        <f>ufc_fights5[[#This Row],[r_fighter_id]]&amp;"/"&amp;ufc_fights5[[#This Row],[b_fighter_id]]&amp;ufc_fights5[[#This Row],[date]]</f>
        <v>1261/154540152</v>
      </c>
      <c r="E1143">
        <f>COUNTIF(ufc_fights5[duplicitní texty],ufc_fights5[[#This Row],[duplicitní texty]])</f>
        <v>1</v>
      </c>
    </row>
    <row r="1144" spans="1:5">
      <c r="A1144">
        <v>1409</v>
      </c>
      <c r="B1144">
        <v>1251</v>
      </c>
      <c r="C1144" s="3">
        <v>40152</v>
      </c>
      <c r="D1144" s="5" t="str">
        <f>ufc_fights5[[#This Row],[r_fighter_id]]&amp;"/"&amp;ufc_fights5[[#This Row],[b_fighter_id]]&amp;ufc_fights5[[#This Row],[date]]</f>
        <v>1409/125140152</v>
      </c>
      <c r="E1144">
        <f>COUNTIF(ufc_fights5[duplicitní texty],ufc_fights5[[#This Row],[duplicitní texty]])</f>
        <v>1</v>
      </c>
    </row>
    <row r="1145" spans="1:5">
      <c r="A1145">
        <v>3103</v>
      </c>
      <c r="B1145">
        <v>3410</v>
      </c>
      <c r="C1145" s="3">
        <v>40152</v>
      </c>
      <c r="D1145" s="5" t="str">
        <f>ufc_fights5[[#This Row],[r_fighter_id]]&amp;"/"&amp;ufc_fights5[[#This Row],[b_fighter_id]]&amp;ufc_fights5[[#This Row],[date]]</f>
        <v>3103/341040152</v>
      </c>
      <c r="E1145">
        <f>COUNTIF(ufc_fights5[duplicitní texty],ufc_fights5[[#This Row],[duplicitní texty]])</f>
        <v>1</v>
      </c>
    </row>
    <row r="1146" spans="1:5">
      <c r="A1146">
        <v>301</v>
      </c>
      <c r="B1146">
        <v>345</v>
      </c>
      <c r="C1146" s="3">
        <v>40152</v>
      </c>
      <c r="D1146" s="5" t="str">
        <f>ufc_fights5[[#This Row],[r_fighter_id]]&amp;"/"&amp;ufc_fights5[[#This Row],[b_fighter_id]]&amp;ufc_fights5[[#This Row],[date]]</f>
        <v>301/34540152</v>
      </c>
      <c r="E1146">
        <f>COUNTIF(ufc_fights5[duplicitní texty],ufc_fights5[[#This Row],[duplicitní texty]])</f>
        <v>1</v>
      </c>
    </row>
    <row r="1147" spans="1:5">
      <c r="A1147">
        <v>1904</v>
      </c>
      <c r="B1147">
        <v>3516</v>
      </c>
      <c r="C1147" s="3">
        <v>40152</v>
      </c>
      <c r="D1147" s="5" t="str">
        <f>ufc_fights5[[#This Row],[r_fighter_id]]&amp;"/"&amp;ufc_fights5[[#This Row],[b_fighter_id]]&amp;ufc_fights5[[#This Row],[date]]</f>
        <v>1904/351640152</v>
      </c>
      <c r="E1147">
        <f>COUNTIF(ufc_fights5[duplicitní texty],ufc_fights5[[#This Row],[duplicitní texty]])</f>
        <v>1</v>
      </c>
    </row>
    <row r="1148" spans="1:5">
      <c r="A1148">
        <v>2145</v>
      </c>
      <c r="B1148">
        <v>1541</v>
      </c>
      <c r="C1148" s="3">
        <v>40152</v>
      </c>
      <c r="D1148" s="5" t="str">
        <f>ufc_fights5[[#This Row],[r_fighter_id]]&amp;"/"&amp;ufc_fights5[[#This Row],[b_fighter_id]]&amp;ufc_fights5[[#This Row],[date]]</f>
        <v>2145/154140152</v>
      </c>
      <c r="E1148">
        <f>COUNTIF(ufc_fights5[duplicitní texty],ufc_fights5[[#This Row],[duplicitní texty]])</f>
        <v>1</v>
      </c>
    </row>
    <row r="1149" spans="1:5">
      <c r="A1149">
        <v>944</v>
      </c>
      <c r="B1149">
        <v>53</v>
      </c>
      <c r="C1149" s="3">
        <v>40152</v>
      </c>
      <c r="D1149" s="5" t="str">
        <f>ufc_fights5[[#This Row],[r_fighter_id]]&amp;"/"&amp;ufc_fights5[[#This Row],[b_fighter_id]]&amp;ufc_fights5[[#This Row],[date]]</f>
        <v>944/5340152</v>
      </c>
      <c r="E1149">
        <f>COUNTIF(ufc_fights5[duplicitní texty],ufc_fights5[[#This Row],[duplicitní texty]])</f>
        <v>1</v>
      </c>
    </row>
    <row r="1150" spans="1:5">
      <c r="A1150">
        <v>2057</v>
      </c>
      <c r="B1150">
        <v>2905</v>
      </c>
      <c r="C1150" s="3">
        <v>40152</v>
      </c>
      <c r="D1150" s="5" t="str">
        <f>ufc_fights5[[#This Row],[r_fighter_id]]&amp;"/"&amp;ufc_fights5[[#This Row],[b_fighter_id]]&amp;ufc_fights5[[#This Row],[date]]</f>
        <v>2057/290540152</v>
      </c>
      <c r="E1150">
        <f>COUNTIF(ufc_fights5[duplicitní texty],ufc_fights5[[#This Row],[duplicitní texty]])</f>
        <v>1</v>
      </c>
    </row>
    <row r="1151" spans="1:5">
      <c r="A1151">
        <v>2129</v>
      </c>
      <c r="B1151">
        <v>1682</v>
      </c>
      <c r="C1151" s="3">
        <v>40159</v>
      </c>
      <c r="D1151" s="5" t="str">
        <f>ufc_fights5[[#This Row],[r_fighter_id]]&amp;"/"&amp;ufc_fights5[[#This Row],[b_fighter_id]]&amp;ufc_fights5[[#This Row],[date]]</f>
        <v>2129/168240159</v>
      </c>
      <c r="E1151">
        <f>COUNTIF(ufc_fights5[duplicitní texty],ufc_fights5[[#This Row],[duplicitní texty]])</f>
        <v>1</v>
      </c>
    </row>
    <row r="1152" spans="1:5">
      <c r="A1152">
        <v>982</v>
      </c>
      <c r="B1152">
        <v>2539</v>
      </c>
      <c r="C1152" s="3">
        <v>40159</v>
      </c>
      <c r="D1152" s="5" t="str">
        <f>ufc_fights5[[#This Row],[r_fighter_id]]&amp;"/"&amp;ufc_fights5[[#This Row],[b_fighter_id]]&amp;ufc_fights5[[#This Row],[date]]</f>
        <v>982/253940159</v>
      </c>
      <c r="E1152">
        <f>COUNTIF(ufc_fights5[duplicitní texty],ufc_fights5[[#This Row],[duplicitní texty]])</f>
        <v>1</v>
      </c>
    </row>
    <row r="1153" spans="1:5">
      <c r="A1153">
        <v>1319</v>
      </c>
      <c r="B1153">
        <v>1038</v>
      </c>
      <c r="C1153" s="3">
        <v>40159</v>
      </c>
      <c r="D1153" s="5" t="str">
        <f>ufc_fights5[[#This Row],[r_fighter_id]]&amp;"/"&amp;ufc_fights5[[#This Row],[b_fighter_id]]&amp;ufc_fights5[[#This Row],[date]]</f>
        <v>1319/103840159</v>
      </c>
      <c r="E1153">
        <f>COUNTIF(ufc_fights5[duplicitní texty],ufc_fights5[[#This Row],[duplicitní texty]])</f>
        <v>1</v>
      </c>
    </row>
    <row r="1154" spans="1:5">
      <c r="A1154">
        <v>3495</v>
      </c>
      <c r="B1154">
        <v>2291</v>
      </c>
      <c r="C1154" s="3">
        <v>40159</v>
      </c>
      <c r="D1154" s="5" t="str">
        <f>ufc_fights5[[#This Row],[r_fighter_id]]&amp;"/"&amp;ufc_fights5[[#This Row],[b_fighter_id]]&amp;ufc_fights5[[#This Row],[date]]</f>
        <v>3495/229140159</v>
      </c>
      <c r="E1154">
        <f>COUNTIF(ufc_fights5[duplicitní texty],ufc_fights5[[#This Row],[duplicitní texty]])</f>
        <v>1</v>
      </c>
    </row>
    <row r="1155" spans="1:5">
      <c r="A1155">
        <v>3152</v>
      </c>
      <c r="B1155">
        <v>400</v>
      </c>
      <c r="C1155" s="3">
        <v>40159</v>
      </c>
      <c r="D1155" s="5" t="str">
        <f>ufc_fights5[[#This Row],[r_fighter_id]]&amp;"/"&amp;ufc_fights5[[#This Row],[b_fighter_id]]&amp;ufc_fights5[[#This Row],[date]]</f>
        <v>3152/40040159</v>
      </c>
      <c r="E1155">
        <f>COUNTIF(ufc_fights5[duplicitní texty],ufc_fights5[[#This Row],[duplicitní texty]])</f>
        <v>1</v>
      </c>
    </row>
    <row r="1156" spans="1:5">
      <c r="A1156">
        <v>986</v>
      </c>
      <c r="B1156">
        <v>1226</v>
      </c>
      <c r="C1156" s="3">
        <v>40159</v>
      </c>
      <c r="D1156" s="5" t="str">
        <f>ufc_fights5[[#This Row],[r_fighter_id]]&amp;"/"&amp;ufc_fights5[[#This Row],[b_fighter_id]]&amp;ufc_fights5[[#This Row],[date]]</f>
        <v>986/122640159</v>
      </c>
      <c r="E1156">
        <f>COUNTIF(ufc_fights5[duplicitní texty],ufc_fights5[[#This Row],[duplicitní texty]])</f>
        <v>1</v>
      </c>
    </row>
    <row r="1157" spans="1:5">
      <c r="A1157">
        <v>2485</v>
      </c>
      <c r="B1157">
        <v>2829</v>
      </c>
      <c r="C1157" s="3">
        <v>40159</v>
      </c>
      <c r="D1157" s="5" t="str">
        <f>ufc_fights5[[#This Row],[r_fighter_id]]&amp;"/"&amp;ufc_fights5[[#This Row],[b_fighter_id]]&amp;ufc_fights5[[#This Row],[date]]</f>
        <v>2485/282940159</v>
      </c>
      <c r="E1157">
        <f>COUNTIF(ufc_fights5[duplicitní texty],ufc_fights5[[#This Row],[duplicitní texty]])</f>
        <v>1</v>
      </c>
    </row>
    <row r="1158" spans="1:5">
      <c r="A1158">
        <v>1190</v>
      </c>
      <c r="B1158">
        <v>411</v>
      </c>
      <c r="C1158" s="3">
        <v>40159</v>
      </c>
      <c r="D1158" s="5" t="str">
        <f>ufc_fights5[[#This Row],[r_fighter_id]]&amp;"/"&amp;ufc_fights5[[#This Row],[b_fighter_id]]&amp;ufc_fights5[[#This Row],[date]]</f>
        <v>1190/41140159</v>
      </c>
      <c r="E1158">
        <f>COUNTIF(ufc_fights5[duplicitní texty],ufc_fights5[[#This Row],[duplicitní texty]])</f>
        <v>1</v>
      </c>
    </row>
    <row r="1159" spans="1:5">
      <c r="A1159">
        <v>241</v>
      </c>
      <c r="B1159">
        <v>1166</v>
      </c>
      <c r="C1159" s="3">
        <v>40159</v>
      </c>
      <c r="D1159" s="5" t="str">
        <f>ufc_fights5[[#This Row],[r_fighter_id]]&amp;"/"&amp;ufc_fights5[[#This Row],[b_fighter_id]]&amp;ufc_fights5[[#This Row],[date]]</f>
        <v>241/116640159</v>
      </c>
      <c r="E1159">
        <f>COUNTIF(ufc_fights5[duplicitní texty],ufc_fights5[[#This Row],[duplicitní texty]])</f>
        <v>1</v>
      </c>
    </row>
    <row r="1160" spans="1:5">
      <c r="A1160">
        <v>2434</v>
      </c>
      <c r="B1160">
        <v>1836</v>
      </c>
      <c r="C1160" s="3">
        <v>40159</v>
      </c>
      <c r="D1160" s="5" t="str">
        <f>ufc_fights5[[#This Row],[r_fighter_id]]&amp;"/"&amp;ufc_fights5[[#This Row],[b_fighter_id]]&amp;ufc_fights5[[#This Row],[date]]</f>
        <v>2434/183640159</v>
      </c>
      <c r="E1160">
        <f>COUNTIF(ufc_fights5[duplicitní texty],ufc_fights5[[#This Row],[duplicitní texty]])</f>
        <v>1</v>
      </c>
    </row>
    <row r="1161" spans="1:5">
      <c r="A1161">
        <v>1521</v>
      </c>
      <c r="B1161">
        <v>1071</v>
      </c>
      <c r="C1161" s="3">
        <v>40159</v>
      </c>
      <c r="D1161" s="5" t="str">
        <f>ufc_fights5[[#This Row],[r_fighter_id]]&amp;"/"&amp;ufc_fights5[[#This Row],[b_fighter_id]]&amp;ufc_fights5[[#This Row],[date]]</f>
        <v>1521/107140159</v>
      </c>
      <c r="E1161">
        <f>COUNTIF(ufc_fights5[duplicitní texty],ufc_fights5[[#This Row],[duplicitní texty]])</f>
        <v>1</v>
      </c>
    </row>
    <row r="1162" spans="1:5">
      <c r="A1162">
        <v>807</v>
      </c>
      <c r="B1162">
        <v>3566</v>
      </c>
      <c r="C1162" s="3">
        <v>40180</v>
      </c>
      <c r="D1162" s="5" t="str">
        <f>ufc_fights5[[#This Row],[r_fighter_id]]&amp;"/"&amp;ufc_fights5[[#This Row],[b_fighter_id]]&amp;ufc_fights5[[#This Row],[date]]</f>
        <v>807/356640180</v>
      </c>
      <c r="E1162">
        <f>COUNTIF(ufc_fights5[duplicitní texty],ufc_fights5[[#This Row],[duplicitní texty]])</f>
        <v>1</v>
      </c>
    </row>
    <row r="1163" spans="1:5">
      <c r="A1163">
        <v>1588</v>
      </c>
      <c r="B1163">
        <v>3396</v>
      </c>
      <c r="C1163" s="3">
        <v>40180</v>
      </c>
      <c r="D1163" s="5" t="str">
        <f>ufc_fights5[[#This Row],[r_fighter_id]]&amp;"/"&amp;ufc_fights5[[#This Row],[b_fighter_id]]&amp;ufc_fights5[[#This Row],[date]]</f>
        <v>1588/339640180</v>
      </c>
      <c r="E1163">
        <f>COUNTIF(ufc_fights5[duplicitní texty],ufc_fights5[[#This Row],[duplicitní texty]])</f>
        <v>1</v>
      </c>
    </row>
    <row r="1164" spans="1:5">
      <c r="A1164">
        <v>2113</v>
      </c>
      <c r="B1164">
        <v>1876</v>
      </c>
      <c r="C1164" s="3">
        <v>40180</v>
      </c>
      <c r="D1164" s="5" t="str">
        <f>ufc_fights5[[#This Row],[r_fighter_id]]&amp;"/"&amp;ufc_fights5[[#This Row],[b_fighter_id]]&amp;ufc_fights5[[#This Row],[date]]</f>
        <v>2113/187640180</v>
      </c>
      <c r="E1164">
        <f>COUNTIF(ufc_fights5[duplicitní texty],ufc_fights5[[#This Row],[duplicitní texty]])</f>
        <v>1</v>
      </c>
    </row>
    <row r="1165" spans="1:5">
      <c r="A1165">
        <v>3142</v>
      </c>
      <c r="B1165">
        <v>1753</v>
      </c>
      <c r="C1165" s="3">
        <v>40180</v>
      </c>
      <c r="D1165" s="5" t="str">
        <f>ufc_fights5[[#This Row],[r_fighter_id]]&amp;"/"&amp;ufc_fights5[[#This Row],[b_fighter_id]]&amp;ufc_fights5[[#This Row],[date]]</f>
        <v>3142/175340180</v>
      </c>
      <c r="E1165">
        <f>COUNTIF(ufc_fights5[duplicitní texty],ufc_fights5[[#This Row],[duplicitní texty]])</f>
        <v>1</v>
      </c>
    </row>
    <row r="1166" spans="1:5">
      <c r="A1166">
        <v>916</v>
      </c>
      <c r="B1166">
        <v>2977</v>
      </c>
      <c r="C1166" s="3">
        <v>40180</v>
      </c>
      <c r="D1166" s="5" t="str">
        <f>ufc_fights5[[#This Row],[r_fighter_id]]&amp;"/"&amp;ufc_fights5[[#This Row],[b_fighter_id]]&amp;ufc_fights5[[#This Row],[date]]</f>
        <v>916/297740180</v>
      </c>
      <c r="E1166">
        <f>COUNTIF(ufc_fights5[duplicitní texty],ufc_fights5[[#This Row],[duplicitní texty]])</f>
        <v>1</v>
      </c>
    </row>
    <row r="1167" spans="1:5">
      <c r="A1167">
        <v>871</v>
      </c>
      <c r="B1167">
        <v>2594</v>
      </c>
      <c r="C1167" s="3">
        <v>40180</v>
      </c>
      <c r="D1167" s="5" t="str">
        <f>ufc_fights5[[#This Row],[r_fighter_id]]&amp;"/"&amp;ufc_fights5[[#This Row],[b_fighter_id]]&amp;ufc_fights5[[#This Row],[date]]</f>
        <v>871/259440180</v>
      </c>
      <c r="E1167">
        <f>COUNTIF(ufc_fights5[duplicitní texty],ufc_fights5[[#This Row],[duplicitní texty]])</f>
        <v>1</v>
      </c>
    </row>
    <row r="1168" spans="1:5">
      <c r="A1168">
        <v>2226</v>
      </c>
      <c r="B1168">
        <v>1506</v>
      </c>
      <c r="C1168" s="3">
        <v>40180</v>
      </c>
      <c r="D1168" s="5" t="str">
        <f>ufc_fights5[[#This Row],[r_fighter_id]]&amp;"/"&amp;ufc_fights5[[#This Row],[b_fighter_id]]&amp;ufc_fights5[[#This Row],[date]]</f>
        <v>2226/150640180</v>
      </c>
      <c r="E1168">
        <f>COUNTIF(ufc_fights5[duplicitní texty],ufc_fights5[[#This Row],[duplicitní texty]])</f>
        <v>1</v>
      </c>
    </row>
    <row r="1169" spans="1:5">
      <c r="A1169">
        <v>2111</v>
      </c>
      <c r="B1169">
        <v>1755</v>
      </c>
      <c r="C1169" s="3">
        <v>40180</v>
      </c>
      <c r="D1169" s="5" t="str">
        <f>ufc_fights5[[#This Row],[r_fighter_id]]&amp;"/"&amp;ufc_fights5[[#This Row],[b_fighter_id]]&amp;ufc_fights5[[#This Row],[date]]</f>
        <v>2111/175540180</v>
      </c>
      <c r="E1169">
        <f>COUNTIF(ufc_fights5[duplicitní texty],ufc_fights5[[#This Row],[duplicitní texty]])</f>
        <v>1</v>
      </c>
    </row>
    <row r="1170" spans="1:5">
      <c r="A1170">
        <v>2375</v>
      </c>
      <c r="B1170">
        <v>1233</v>
      </c>
      <c r="C1170" s="3">
        <v>40180</v>
      </c>
      <c r="D1170" s="5" t="str">
        <f>ufc_fights5[[#This Row],[r_fighter_id]]&amp;"/"&amp;ufc_fights5[[#This Row],[b_fighter_id]]&amp;ufc_fights5[[#This Row],[date]]</f>
        <v>2375/123340180</v>
      </c>
      <c r="E1170">
        <f>COUNTIF(ufc_fights5[duplicitní texty],ufc_fights5[[#This Row],[duplicitní texty]])</f>
        <v>1</v>
      </c>
    </row>
    <row r="1171" spans="1:5">
      <c r="A1171">
        <v>685</v>
      </c>
      <c r="B1171">
        <v>1303</v>
      </c>
      <c r="C1171" s="3">
        <v>40180</v>
      </c>
      <c r="D1171" s="5" t="str">
        <f>ufc_fights5[[#This Row],[r_fighter_id]]&amp;"/"&amp;ufc_fights5[[#This Row],[b_fighter_id]]&amp;ufc_fights5[[#This Row],[date]]</f>
        <v>685/130340180</v>
      </c>
      <c r="E1171">
        <f>COUNTIF(ufc_fights5[duplicitní texty],ufc_fights5[[#This Row],[duplicitní texty]])</f>
        <v>1</v>
      </c>
    </row>
    <row r="1172" spans="1:5">
      <c r="A1172">
        <v>3138</v>
      </c>
      <c r="B1172">
        <v>1796</v>
      </c>
      <c r="C1172" s="3">
        <v>40189</v>
      </c>
      <c r="D1172" s="5" t="str">
        <f>ufc_fights5[[#This Row],[r_fighter_id]]&amp;"/"&amp;ufc_fights5[[#This Row],[b_fighter_id]]&amp;ufc_fights5[[#This Row],[date]]</f>
        <v>3138/179640189</v>
      </c>
      <c r="E1172">
        <f>COUNTIF(ufc_fights5[duplicitní texty],ufc_fights5[[#This Row],[duplicitní texty]])</f>
        <v>1</v>
      </c>
    </row>
    <row r="1173" spans="1:5">
      <c r="A1173">
        <v>3004</v>
      </c>
      <c r="B1173">
        <v>1757</v>
      </c>
      <c r="C1173" s="3">
        <v>40189</v>
      </c>
      <c r="D1173" s="5" t="str">
        <f>ufc_fights5[[#This Row],[r_fighter_id]]&amp;"/"&amp;ufc_fights5[[#This Row],[b_fighter_id]]&amp;ufc_fights5[[#This Row],[date]]</f>
        <v>3004/175740189</v>
      </c>
      <c r="E1173">
        <f>COUNTIF(ufc_fights5[duplicitní texty],ufc_fights5[[#This Row],[duplicitní texty]])</f>
        <v>1</v>
      </c>
    </row>
    <row r="1174" spans="1:5">
      <c r="A1174">
        <v>1772</v>
      </c>
      <c r="B1174">
        <v>2984</v>
      </c>
      <c r="C1174" s="3">
        <v>40189</v>
      </c>
      <c r="D1174" s="5" t="str">
        <f>ufc_fights5[[#This Row],[r_fighter_id]]&amp;"/"&amp;ufc_fights5[[#This Row],[b_fighter_id]]&amp;ufc_fights5[[#This Row],[date]]</f>
        <v>1772/298440189</v>
      </c>
      <c r="E1174">
        <f>COUNTIF(ufc_fights5[duplicitní texty],ufc_fights5[[#This Row],[duplicitní texty]])</f>
        <v>1</v>
      </c>
    </row>
    <row r="1175" spans="1:5">
      <c r="A1175">
        <v>808</v>
      </c>
      <c r="B1175">
        <v>341</v>
      </c>
      <c r="C1175" s="3">
        <v>40189</v>
      </c>
      <c r="D1175" s="5" t="str">
        <f>ufc_fights5[[#This Row],[r_fighter_id]]&amp;"/"&amp;ufc_fights5[[#This Row],[b_fighter_id]]&amp;ufc_fights5[[#This Row],[date]]</f>
        <v>808/34140189</v>
      </c>
      <c r="E1175">
        <f>COUNTIF(ufc_fights5[duplicitní texty],ufc_fights5[[#This Row],[duplicitní texty]])</f>
        <v>1</v>
      </c>
    </row>
    <row r="1176" spans="1:5">
      <c r="A1176">
        <v>2016</v>
      </c>
      <c r="B1176">
        <v>770</v>
      </c>
      <c r="C1176" s="3">
        <v>40189</v>
      </c>
      <c r="D1176" s="5" t="str">
        <f>ufc_fights5[[#This Row],[r_fighter_id]]&amp;"/"&amp;ufc_fights5[[#This Row],[b_fighter_id]]&amp;ufc_fights5[[#This Row],[date]]</f>
        <v>2016/77040189</v>
      </c>
      <c r="E1176">
        <f>COUNTIF(ufc_fights5[duplicitní texty],ufc_fights5[[#This Row],[duplicitní texty]])</f>
        <v>1</v>
      </c>
    </row>
    <row r="1177" spans="1:5">
      <c r="A1177">
        <v>839</v>
      </c>
      <c r="B1177">
        <v>906</v>
      </c>
      <c r="C1177" s="3">
        <v>40189</v>
      </c>
      <c r="D1177" s="5" t="str">
        <f>ufc_fights5[[#This Row],[r_fighter_id]]&amp;"/"&amp;ufc_fights5[[#This Row],[b_fighter_id]]&amp;ufc_fights5[[#This Row],[date]]</f>
        <v>839/90640189</v>
      </c>
      <c r="E1177">
        <f>COUNTIF(ufc_fights5[duplicitní texty],ufc_fights5[[#This Row],[duplicitní texty]])</f>
        <v>1</v>
      </c>
    </row>
    <row r="1178" spans="1:5">
      <c r="A1178">
        <v>2794</v>
      </c>
      <c r="B1178">
        <v>290</v>
      </c>
      <c r="C1178" s="3">
        <v>40189</v>
      </c>
      <c r="D1178" s="5" t="str">
        <f>ufc_fights5[[#This Row],[r_fighter_id]]&amp;"/"&amp;ufc_fights5[[#This Row],[b_fighter_id]]&amp;ufc_fights5[[#This Row],[date]]</f>
        <v>2794/29040189</v>
      </c>
      <c r="E1178">
        <f>COUNTIF(ufc_fights5[duplicitní texty],ufc_fights5[[#This Row],[duplicitní texty]])</f>
        <v>1</v>
      </c>
    </row>
    <row r="1179" spans="1:5">
      <c r="A1179">
        <v>1892</v>
      </c>
      <c r="B1179">
        <v>1243</v>
      </c>
      <c r="C1179" s="3">
        <v>40189</v>
      </c>
      <c r="D1179" s="5" t="str">
        <f>ufc_fights5[[#This Row],[r_fighter_id]]&amp;"/"&amp;ufc_fights5[[#This Row],[b_fighter_id]]&amp;ufc_fights5[[#This Row],[date]]</f>
        <v>1892/124340189</v>
      </c>
      <c r="E1179">
        <f>COUNTIF(ufc_fights5[duplicitní texty],ufc_fights5[[#This Row],[duplicitní texty]])</f>
        <v>1</v>
      </c>
    </row>
    <row r="1180" spans="1:5">
      <c r="A1180">
        <v>1283</v>
      </c>
      <c r="B1180">
        <v>2821</v>
      </c>
      <c r="C1180" s="3">
        <v>40189</v>
      </c>
      <c r="D1180" s="5" t="str">
        <f>ufc_fights5[[#This Row],[r_fighter_id]]&amp;"/"&amp;ufc_fights5[[#This Row],[b_fighter_id]]&amp;ufc_fights5[[#This Row],[date]]</f>
        <v>1283/282140189</v>
      </c>
      <c r="E1180">
        <f>COUNTIF(ufc_fights5[duplicitní texty],ufc_fights5[[#This Row],[duplicitní texty]])</f>
        <v>1</v>
      </c>
    </row>
    <row r="1181" spans="1:5">
      <c r="A1181">
        <v>513</v>
      </c>
      <c r="B1181">
        <v>991</v>
      </c>
      <c r="C1181" s="3">
        <v>40189</v>
      </c>
      <c r="D1181" s="5" t="str">
        <f>ufc_fights5[[#This Row],[r_fighter_id]]&amp;"/"&amp;ufc_fights5[[#This Row],[b_fighter_id]]&amp;ufc_fights5[[#This Row],[date]]</f>
        <v>513/99140189</v>
      </c>
      <c r="E1181">
        <f>COUNTIF(ufc_fights5[duplicitní texty],ufc_fights5[[#This Row],[duplicitní texty]])</f>
        <v>1</v>
      </c>
    </row>
    <row r="1182" spans="1:5">
      <c r="A1182">
        <v>1928</v>
      </c>
      <c r="B1182">
        <v>2108</v>
      </c>
      <c r="C1182" s="3">
        <v>40215</v>
      </c>
      <c r="D1182" s="5" t="str">
        <f>ufc_fights5[[#This Row],[r_fighter_id]]&amp;"/"&amp;ufc_fights5[[#This Row],[b_fighter_id]]&amp;ufc_fights5[[#This Row],[date]]</f>
        <v>1928/210840215</v>
      </c>
      <c r="E1182">
        <f>COUNTIF(ufc_fights5[duplicitní texty],ufc_fights5[[#This Row],[duplicitní texty]])</f>
        <v>1</v>
      </c>
    </row>
    <row r="1183" spans="1:5">
      <c r="A1183">
        <v>3056</v>
      </c>
      <c r="B1183">
        <v>1958</v>
      </c>
      <c r="C1183" s="3">
        <v>40215</v>
      </c>
      <c r="D1183" s="5" t="str">
        <f>ufc_fights5[[#This Row],[r_fighter_id]]&amp;"/"&amp;ufc_fights5[[#This Row],[b_fighter_id]]&amp;ufc_fights5[[#This Row],[date]]</f>
        <v>3056/195840215</v>
      </c>
      <c r="E1183">
        <f>COUNTIF(ufc_fights5[duplicitní texty],ufc_fights5[[#This Row],[duplicitní texty]])</f>
        <v>1</v>
      </c>
    </row>
    <row r="1184" spans="1:5">
      <c r="A1184">
        <v>1227</v>
      </c>
      <c r="B1184">
        <v>3267</v>
      </c>
      <c r="C1184" s="3">
        <v>40215</v>
      </c>
      <c r="D1184" s="5" t="str">
        <f>ufc_fights5[[#This Row],[r_fighter_id]]&amp;"/"&amp;ufc_fights5[[#This Row],[b_fighter_id]]&amp;ufc_fights5[[#This Row],[date]]</f>
        <v>1227/326740215</v>
      </c>
      <c r="E1184">
        <f>COUNTIF(ufc_fights5[duplicitní texty],ufc_fights5[[#This Row],[duplicitní texty]])</f>
        <v>1</v>
      </c>
    </row>
    <row r="1185" spans="1:5">
      <c r="A1185">
        <v>2939</v>
      </c>
      <c r="B1185">
        <v>3284</v>
      </c>
      <c r="C1185" s="3">
        <v>40215</v>
      </c>
      <c r="D1185" s="5" t="str">
        <f>ufc_fights5[[#This Row],[r_fighter_id]]&amp;"/"&amp;ufc_fights5[[#This Row],[b_fighter_id]]&amp;ufc_fights5[[#This Row],[date]]</f>
        <v>2939/328440215</v>
      </c>
      <c r="E1185">
        <f>COUNTIF(ufc_fights5[duplicitní texty],ufc_fights5[[#This Row],[duplicitní texty]])</f>
        <v>1</v>
      </c>
    </row>
    <row r="1186" spans="1:5">
      <c r="A1186">
        <v>652</v>
      </c>
      <c r="B1186">
        <v>590</v>
      </c>
      <c r="C1186" s="3">
        <v>40215</v>
      </c>
      <c r="D1186" s="5" t="str">
        <f>ufc_fights5[[#This Row],[r_fighter_id]]&amp;"/"&amp;ufc_fights5[[#This Row],[b_fighter_id]]&amp;ufc_fights5[[#This Row],[date]]</f>
        <v>652/59040215</v>
      </c>
      <c r="E1186">
        <f>COUNTIF(ufc_fights5[duplicitní texty],ufc_fights5[[#This Row],[duplicitní texty]])</f>
        <v>1</v>
      </c>
    </row>
    <row r="1187" spans="1:5">
      <c r="A1187">
        <v>697</v>
      </c>
      <c r="B1187">
        <v>391</v>
      </c>
      <c r="C1187" s="3">
        <v>40215</v>
      </c>
      <c r="D1187" s="5" t="str">
        <f>ufc_fights5[[#This Row],[r_fighter_id]]&amp;"/"&amp;ufc_fights5[[#This Row],[b_fighter_id]]&amp;ufc_fights5[[#This Row],[date]]</f>
        <v>697/39140215</v>
      </c>
      <c r="E1187">
        <f>COUNTIF(ufc_fights5[duplicitní texty],ufc_fights5[[#This Row],[duplicitní texty]])</f>
        <v>1</v>
      </c>
    </row>
    <row r="1188" spans="1:5">
      <c r="A1188">
        <v>882</v>
      </c>
      <c r="B1188">
        <v>2338</v>
      </c>
      <c r="C1188" s="3">
        <v>40215</v>
      </c>
      <c r="D1188" s="5" t="str">
        <f>ufc_fights5[[#This Row],[r_fighter_id]]&amp;"/"&amp;ufc_fights5[[#This Row],[b_fighter_id]]&amp;ufc_fights5[[#This Row],[date]]</f>
        <v>882/233840215</v>
      </c>
      <c r="E1188">
        <f>COUNTIF(ufc_fights5[duplicitní texty],ufc_fights5[[#This Row],[duplicitní texty]])</f>
        <v>1</v>
      </c>
    </row>
    <row r="1189" spans="1:5">
      <c r="A1189">
        <v>3293</v>
      </c>
      <c r="B1189">
        <v>1239</v>
      </c>
      <c r="C1189" s="3">
        <v>40215</v>
      </c>
      <c r="D1189" s="5" t="str">
        <f>ufc_fights5[[#This Row],[r_fighter_id]]&amp;"/"&amp;ufc_fights5[[#This Row],[b_fighter_id]]&amp;ufc_fights5[[#This Row],[date]]</f>
        <v>3293/123940215</v>
      </c>
      <c r="E1189">
        <f>COUNTIF(ufc_fights5[duplicitní texty],ufc_fights5[[#This Row],[duplicitní texty]])</f>
        <v>1</v>
      </c>
    </row>
    <row r="1190" spans="1:5">
      <c r="A1190">
        <v>3241</v>
      </c>
      <c r="B1190">
        <v>3176</v>
      </c>
      <c r="C1190" s="3">
        <v>40215</v>
      </c>
      <c r="D1190" s="5" t="str">
        <f>ufc_fights5[[#This Row],[r_fighter_id]]&amp;"/"&amp;ufc_fights5[[#This Row],[b_fighter_id]]&amp;ufc_fights5[[#This Row],[date]]</f>
        <v>3241/317640215</v>
      </c>
      <c r="E1190">
        <f>COUNTIF(ufc_fights5[duplicitní texty],ufc_fights5[[#This Row],[duplicitní texty]])</f>
        <v>1</v>
      </c>
    </row>
    <row r="1191" spans="1:5">
      <c r="A1191">
        <v>708</v>
      </c>
      <c r="B1191">
        <v>3103</v>
      </c>
      <c r="C1191" s="3">
        <v>40215</v>
      </c>
      <c r="D1191" s="5" t="str">
        <f>ufc_fights5[[#This Row],[r_fighter_id]]&amp;"/"&amp;ufc_fights5[[#This Row],[b_fighter_id]]&amp;ufc_fights5[[#This Row],[date]]</f>
        <v>708/310340215</v>
      </c>
      <c r="E1191">
        <f>COUNTIF(ufc_fights5[duplicitní texty],ufc_fights5[[#This Row],[duplicitní texty]])</f>
        <v>1</v>
      </c>
    </row>
    <row r="1192" spans="1:5">
      <c r="A1192">
        <v>244</v>
      </c>
      <c r="B1192">
        <v>1181</v>
      </c>
      <c r="C1192" s="3">
        <v>40215</v>
      </c>
      <c r="D1192" s="5" t="str">
        <f>ufc_fights5[[#This Row],[r_fighter_id]]&amp;"/"&amp;ufc_fights5[[#This Row],[b_fighter_id]]&amp;ufc_fights5[[#This Row],[date]]</f>
        <v>244/118140215</v>
      </c>
      <c r="E1192">
        <f>COUNTIF(ufc_fights5[duplicitní texty],ufc_fights5[[#This Row],[duplicitní texty]])</f>
        <v>1</v>
      </c>
    </row>
    <row r="1193" spans="1:5">
      <c r="A1193">
        <v>3359</v>
      </c>
      <c r="B1193">
        <v>2327</v>
      </c>
      <c r="C1193" s="3">
        <v>40229</v>
      </c>
      <c r="D1193" s="5" t="str">
        <f>ufc_fights5[[#This Row],[r_fighter_id]]&amp;"/"&amp;ufc_fights5[[#This Row],[b_fighter_id]]&amp;ufc_fights5[[#This Row],[date]]</f>
        <v>3359/232740229</v>
      </c>
      <c r="E1193">
        <f>COUNTIF(ufc_fights5[duplicitní texty],ufc_fights5[[#This Row],[duplicitní texty]])</f>
        <v>1</v>
      </c>
    </row>
    <row r="1194" spans="1:5">
      <c r="A1194">
        <v>1887</v>
      </c>
      <c r="B1194">
        <v>998</v>
      </c>
      <c r="C1194" s="3">
        <v>40229</v>
      </c>
      <c r="D1194" s="5" t="str">
        <f>ufc_fights5[[#This Row],[r_fighter_id]]&amp;"/"&amp;ufc_fights5[[#This Row],[b_fighter_id]]&amp;ufc_fights5[[#This Row],[date]]</f>
        <v>1887/99840229</v>
      </c>
      <c r="E1194">
        <f>COUNTIF(ufc_fights5[duplicitní texty],ufc_fights5[[#This Row],[duplicitní texty]])</f>
        <v>1</v>
      </c>
    </row>
    <row r="1195" spans="1:5">
      <c r="A1195">
        <v>797</v>
      </c>
      <c r="B1195">
        <v>2648</v>
      </c>
      <c r="C1195" s="3">
        <v>40229</v>
      </c>
      <c r="D1195" s="5" t="str">
        <f>ufc_fights5[[#This Row],[r_fighter_id]]&amp;"/"&amp;ufc_fights5[[#This Row],[b_fighter_id]]&amp;ufc_fights5[[#This Row],[date]]</f>
        <v>797/264840229</v>
      </c>
      <c r="E1195">
        <f>COUNTIF(ufc_fights5[duplicitní texty],ufc_fights5[[#This Row],[duplicitní texty]])</f>
        <v>1</v>
      </c>
    </row>
    <row r="1196" spans="1:5">
      <c r="A1196">
        <v>3069</v>
      </c>
      <c r="B1196">
        <v>318</v>
      </c>
      <c r="C1196" s="3">
        <v>40229</v>
      </c>
      <c r="D1196" s="5" t="str">
        <f>ufc_fights5[[#This Row],[r_fighter_id]]&amp;"/"&amp;ufc_fights5[[#This Row],[b_fighter_id]]&amp;ufc_fights5[[#This Row],[date]]</f>
        <v>3069/31840229</v>
      </c>
      <c r="E1196">
        <f>COUNTIF(ufc_fights5[duplicitní texty],ufc_fights5[[#This Row],[duplicitní texty]])</f>
        <v>1</v>
      </c>
    </row>
    <row r="1197" spans="1:5">
      <c r="A1197">
        <v>2982</v>
      </c>
      <c r="B1197">
        <v>286</v>
      </c>
      <c r="C1197" s="3">
        <v>40229</v>
      </c>
      <c r="D1197" s="5" t="str">
        <f>ufc_fights5[[#This Row],[r_fighter_id]]&amp;"/"&amp;ufc_fights5[[#This Row],[b_fighter_id]]&amp;ufc_fights5[[#This Row],[date]]</f>
        <v>2982/28640229</v>
      </c>
      <c r="E1197">
        <f>COUNTIF(ufc_fights5[duplicitní texty],ufc_fights5[[#This Row],[duplicitní texty]])</f>
        <v>1</v>
      </c>
    </row>
    <row r="1198" spans="1:5">
      <c r="A1198">
        <v>181</v>
      </c>
      <c r="B1198">
        <v>1494</v>
      </c>
      <c r="C1198" s="3">
        <v>40229</v>
      </c>
      <c r="D1198" s="5" t="str">
        <f>ufc_fights5[[#This Row],[r_fighter_id]]&amp;"/"&amp;ufc_fights5[[#This Row],[b_fighter_id]]&amp;ufc_fights5[[#This Row],[date]]</f>
        <v>181/149440229</v>
      </c>
      <c r="E1198">
        <f>COUNTIF(ufc_fights5[duplicitní texty],ufc_fights5[[#This Row],[duplicitní texty]])</f>
        <v>1</v>
      </c>
    </row>
    <row r="1199" spans="1:5">
      <c r="A1199">
        <v>3067</v>
      </c>
      <c r="B1199">
        <v>3121</v>
      </c>
      <c r="C1199" s="3">
        <v>40229</v>
      </c>
      <c r="D1199" s="5" t="str">
        <f>ufc_fights5[[#This Row],[r_fighter_id]]&amp;"/"&amp;ufc_fights5[[#This Row],[b_fighter_id]]&amp;ufc_fights5[[#This Row],[date]]</f>
        <v>3067/312140229</v>
      </c>
      <c r="E1199">
        <f>COUNTIF(ufc_fights5[duplicitní texty],ufc_fights5[[#This Row],[duplicitní texty]])</f>
        <v>1</v>
      </c>
    </row>
    <row r="1200" spans="1:5">
      <c r="A1200">
        <v>968</v>
      </c>
      <c r="B1200">
        <v>2507</v>
      </c>
      <c r="C1200" s="3">
        <v>40229</v>
      </c>
      <c r="D1200" s="5" t="str">
        <f>ufc_fights5[[#This Row],[r_fighter_id]]&amp;"/"&amp;ufc_fights5[[#This Row],[b_fighter_id]]&amp;ufc_fights5[[#This Row],[date]]</f>
        <v>968/250740229</v>
      </c>
      <c r="E1200">
        <f>COUNTIF(ufc_fights5[duplicitní texty],ufc_fights5[[#This Row],[duplicitní texty]])</f>
        <v>1</v>
      </c>
    </row>
    <row r="1201" spans="1:5">
      <c r="A1201">
        <v>3219</v>
      </c>
      <c r="B1201">
        <v>2555</v>
      </c>
      <c r="C1201" s="3">
        <v>40229</v>
      </c>
      <c r="D1201" s="5" t="str">
        <f>ufc_fights5[[#This Row],[r_fighter_id]]&amp;"/"&amp;ufc_fights5[[#This Row],[b_fighter_id]]&amp;ufc_fights5[[#This Row],[date]]</f>
        <v>3219/255540229</v>
      </c>
      <c r="E1201">
        <f>COUNTIF(ufc_fights5[duplicitní texty],ufc_fights5[[#This Row],[duplicitní texty]])</f>
        <v>1</v>
      </c>
    </row>
    <row r="1202" spans="1:5">
      <c r="A1202">
        <v>3364</v>
      </c>
      <c r="B1202">
        <v>1545</v>
      </c>
      <c r="C1202" s="3">
        <v>40258</v>
      </c>
      <c r="D1202" s="5" t="str">
        <f>ufc_fights5[[#This Row],[r_fighter_id]]&amp;"/"&amp;ufc_fights5[[#This Row],[b_fighter_id]]&amp;ufc_fights5[[#This Row],[date]]</f>
        <v>3364/154540258</v>
      </c>
      <c r="E1202">
        <f>COUNTIF(ufc_fights5[duplicitní texty],ufc_fights5[[#This Row],[duplicitní texty]])</f>
        <v>1</v>
      </c>
    </row>
    <row r="1203" spans="1:5">
      <c r="A1203">
        <v>807</v>
      </c>
      <c r="B1203">
        <v>1140</v>
      </c>
      <c r="C1203" s="3">
        <v>40258</v>
      </c>
      <c r="D1203" s="5" t="str">
        <f>ufc_fights5[[#This Row],[r_fighter_id]]&amp;"/"&amp;ufc_fights5[[#This Row],[b_fighter_id]]&amp;ufc_fights5[[#This Row],[date]]</f>
        <v>807/114040258</v>
      </c>
      <c r="E1203">
        <f>COUNTIF(ufc_fights5[duplicitní texty],ufc_fights5[[#This Row],[duplicitní texty]])</f>
        <v>1</v>
      </c>
    </row>
    <row r="1204" spans="1:5">
      <c r="A1204">
        <v>1226</v>
      </c>
      <c r="B1204">
        <v>1225</v>
      </c>
      <c r="C1204" s="3">
        <v>40258</v>
      </c>
      <c r="D1204" s="5" t="str">
        <f>ufc_fights5[[#This Row],[r_fighter_id]]&amp;"/"&amp;ufc_fights5[[#This Row],[b_fighter_id]]&amp;ufc_fights5[[#This Row],[date]]</f>
        <v>1226/122540258</v>
      </c>
      <c r="E1204">
        <f>COUNTIF(ufc_fights5[duplicitní texty],ufc_fights5[[#This Row],[duplicitní texty]])</f>
        <v>1</v>
      </c>
    </row>
    <row r="1205" spans="1:5">
      <c r="A1205">
        <v>1876</v>
      </c>
      <c r="B1205">
        <v>872</v>
      </c>
      <c r="C1205" s="3">
        <v>40258</v>
      </c>
      <c r="D1205" s="5" t="str">
        <f>ufc_fights5[[#This Row],[r_fighter_id]]&amp;"/"&amp;ufc_fights5[[#This Row],[b_fighter_id]]&amp;ufc_fights5[[#This Row],[date]]</f>
        <v>1876/87240258</v>
      </c>
      <c r="E1205">
        <f>COUNTIF(ufc_fights5[duplicitní texty],ufc_fights5[[#This Row],[duplicitní texty]])</f>
        <v>1</v>
      </c>
    </row>
    <row r="1206" spans="1:5">
      <c r="A1206">
        <v>1409</v>
      </c>
      <c r="B1206">
        <v>2711</v>
      </c>
      <c r="C1206" s="3">
        <v>40258</v>
      </c>
      <c r="D1206" s="5" t="str">
        <f>ufc_fights5[[#This Row],[r_fighter_id]]&amp;"/"&amp;ufc_fights5[[#This Row],[b_fighter_id]]&amp;ufc_fights5[[#This Row],[date]]</f>
        <v>1409/271140258</v>
      </c>
      <c r="E1206">
        <f>COUNTIF(ufc_fights5[duplicitní texty],ufc_fights5[[#This Row],[duplicitní texty]])</f>
        <v>1</v>
      </c>
    </row>
    <row r="1207" spans="1:5">
      <c r="A1207">
        <v>1682</v>
      </c>
      <c r="B1207">
        <v>400</v>
      </c>
      <c r="C1207" s="3">
        <v>40258</v>
      </c>
      <c r="D1207" s="5" t="str">
        <f>ufc_fights5[[#This Row],[r_fighter_id]]&amp;"/"&amp;ufc_fights5[[#This Row],[b_fighter_id]]&amp;ufc_fights5[[#This Row],[date]]</f>
        <v>1682/40040258</v>
      </c>
      <c r="E1207">
        <f>COUNTIF(ufc_fights5[duplicitní texty],ufc_fights5[[#This Row],[duplicitní texty]])</f>
        <v>1</v>
      </c>
    </row>
    <row r="1208" spans="1:5">
      <c r="A1208">
        <v>2892</v>
      </c>
      <c r="B1208">
        <v>1164</v>
      </c>
      <c r="C1208" s="3">
        <v>40258</v>
      </c>
      <c r="D1208" s="5" t="str">
        <f>ufc_fights5[[#This Row],[r_fighter_id]]&amp;"/"&amp;ufc_fights5[[#This Row],[b_fighter_id]]&amp;ufc_fights5[[#This Row],[date]]</f>
        <v>2892/116440258</v>
      </c>
      <c r="E1208">
        <f>COUNTIF(ufc_fights5[duplicitní texty],ufc_fights5[[#This Row],[duplicitní texty]])</f>
        <v>1</v>
      </c>
    </row>
    <row r="1209" spans="1:5">
      <c r="A1209">
        <v>2806</v>
      </c>
      <c r="B1209">
        <v>1458</v>
      </c>
      <c r="C1209" s="3">
        <v>40258</v>
      </c>
      <c r="D1209" s="5" t="str">
        <f>ufc_fights5[[#This Row],[r_fighter_id]]&amp;"/"&amp;ufc_fights5[[#This Row],[b_fighter_id]]&amp;ufc_fights5[[#This Row],[date]]</f>
        <v>2806/145840258</v>
      </c>
      <c r="E1209">
        <f>COUNTIF(ufc_fights5[duplicitní texty],ufc_fights5[[#This Row],[duplicitní texty]])</f>
        <v>1</v>
      </c>
    </row>
    <row r="1210" spans="1:5">
      <c r="A1210">
        <v>2539</v>
      </c>
      <c r="B1210">
        <v>2463</v>
      </c>
      <c r="C1210" s="3">
        <v>40258</v>
      </c>
      <c r="D1210" s="5" t="str">
        <f>ufc_fights5[[#This Row],[r_fighter_id]]&amp;"/"&amp;ufc_fights5[[#This Row],[b_fighter_id]]&amp;ufc_fights5[[#This Row],[date]]</f>
        <v>2539/246340258</v>
      </c>
      <c r="E1210">
        <f>COUNTIF(ufc_fights5[duplicitní texty],ufc_fights5[[#This Row],[duplicitní texty]])</f>
        <v>1</v>
      </c>
    </row>
    <row r="1211" spans="1:5">
      <c r="A1211">
        <v>1965</v>
      </c>
      <c r="B1211">
        <v>2008</v>
      </c>
      <c r="C1211" s="3">
        <v>40258</v>
      </c>
      <c r="D1211" s="5" t="str">
        <f>ufc_fights5[[#This Row],[r_fighter_id]]&amp;"/"&amp;ufc_fights5[[#This Row],[b_fighter_id]]&amp;ufc_fights5[[#This Row],[date]]</f>
        <v>1965/200840258</v>
      </c>
      <c r="E1211">
        <f>COUNTIF(ufc_fights5[duplicitní texty],ufc_fights5[[#This Row],[duplicitní texty]])</f>
        <v>1</v>
      </c>
    </row>
    <row r="1212" spans="1:5">
      <c r="A1212">
        <v>2891</v>
      </c>
      <c r="B1212">
        <v>358</v>
      </c>
      <c r="C1212" s="3">
        <v>40258</v>
      </c>
      <c r="D1212" s="5" t="str">
        <f>ufc_fights5[[#This Row],[r_fighter_id]]&amp;"/"&amp;ufc_fights5[[#This Row],[b_fighter_id]]&amp;ufc_fights5[[#This Row],[date]]</f>
        <v>2891/35840258</v>
      </c>
      <c r="E1212">
        <f>COUNTIF(ufc_fights5[duplicitní texty],ufc_fights5[[#This Row],[duplicitní texty]])</f>
        <v>1</v>
      </c>
    </row>
    <row r="1213" spans="1:5">
      <c r="A1213">
        <v>770</v>
      </c>
      <c r="B1213">
        <v>1955</v>
      </c>
      <c r="C1213" s="3">
        <v>40264</v>
      </c>
      <c r="D1213" s="5" t="str">
        <f>ufc_fights5[[#This Row],[r_fighter_id]]&amp;"/"&amp;ufc_fights5[[#This Row],[b_fighter_id]]&amp;ufc_fights5[[#This Row],[date]]</f>
        <v>770/195540264</v>
      </c>
      <c r="E1213">
        <f>COUNTIF(ufc_fights5[duplicitní texty],ufc_fights5[[#This Row],[duplicitní texty]])</f>
        <v>1</v>
      </c>
    </row>
    <row r="1214" spans="1:5">
      <c r="A1214">
        <v>3097</v>
      </c>
      <c r="B1214">
        <v>1273</v>
      </c>
      <c r="C1214" s="3">
        <v>40264</v>
      </c>
      <c r="D1214" s="5" t="str">
        <f>ufc_fights5[[#This Row],[r_fighter_id]]&amp;"/"&amp;ufc_fights5[[#This Row],[b_fighter_id]]&amp;ufc_fights5[[#This Row],[date]]</f>
        <v>3097/127340264</v>
      </c>
      <c r="E1214">
        <f>COUNTIF(ufc_fights5[duplicitní texty],ufc_fights5[[#This Row],[duplicitní texty]])</f>
        <v>1</v>
      </c>
    </row>
    <row r="1215" spans="1:5">
      <c r="A1215">
        <v>2884</v>
      </c>
      <c r="B1215">
        <v>982</v>
      </c>
      <c r="C1215" s="3">
        <v>40264</v>
      </c>
      <c r="D1215" s="5" t="str">
        <f>ufc_fights5[[#This Row],[r_fighter_id]]&amp;"/"&amp;ufc_fights5[[#This Row],[b_fighter_id]]&amp;ufc_fights5[[#This Row],[date]]</f>
        <v>2884/98240264</v>
      </c>
      <c r="E1215">
        <f>COUNTIF(ufc_fights5[duplicitní texty],ufc_fights5[[#This Row],[duplicitní texty]])</f>
        <v>1</v>
      </c>
    </row>
    <row r="1216" spans="1:5">
      <c r="A1216">
        <v>2113</v>
      </c>
      <c r="B1216">
        <v>301</v>
      </c>
      <c r="C1216" s="3">
        <v>40264</v>
      </c>
      <c r="D1216" s="5" t="str">
        <f>ufc_fights5[[#This Row],[r_fighter_id]]&amp;"/"&amp;ufc_fights5[[#This Row],[b_fighter_id]]&amp;ufc_fights5[[#This Row],[date]]</f>
        <v>2113/30140264</v>
      </c>
      <c r="E1216">
        <f>COUNTIF(ufc_fights5[duplicitní texty],ufc_fights5[[#This Row],[duplicitní texty]])</f>
        <v>1</v>
      </c>
    </row>
    <row r="1217" spans="1:5">
      <c r="A1217">
        <v>2480</v>
      </c>
      <c r="B1217">
        <v>446</v>
      </c>
      <c r="C1217" s="3">
        <v>40264</v>
      </c>
      <c r="D1217" s="5" t="str">
        <f>ufc_fights5[[#This Row],[r_fighter_id]]&amp;"/"&amp;ufc_fights5[[#This Row],[b_fighter_id]]&amp;ufc_fights5[[#This Row],[date]]</f>
        <v>2480/44640264</v>
      </c>
      <c r="E1217">
        <f>COUNTIF(ufc_fights5[duplicitní texty],ufc_fights5[[#This Row],[duplicitní texty]])</f>
        <v>1</v>
      </c>
    </row>
    <row r="1218" spans="1:5">
      <c r="A1218">
        <v>2434</v>
      </c>
      <c r="B1218">
        <v>820</v>
      </c>
      <c r="C1218" s="3">
        <v>40264</v>
      </c>
      <c r="D1218" s="5" t="str">
        <f>ufc_fights5[[#This Row],[r_fighter_id]]&amp;"/"&amp;ufc_fights5[[#This Row],[b_fighter_id]]&amp;ufc_fights5[[#This Row],[date]]</f>
        <v>2434/82040264</v>
      </c>
      <c r="E1218">
        <f>COUNTIF(ufc_fights5[duplicitní texty],ufc_fights5[[#This Row],[duplicitní texty]])</f>
        <v>1</v>
      </c>
    </row>
    <row r="1219" spans="1:5">
      <c r="A1219">
        <v>2677</v>
      </c>
      <c r="B1219">
        <v>3066</v>
      </c>
      <c r="C1219" s="3">
        <v>40264</v>
      </c>
      <c r="D1219" s="5" t="str">
        <f>ufc_fights5[[#This Row],[r_fighter_id]]&amp;"/"&amp;ufc_fights5[[#This Row],[b_fighter_id]]&amp;ufc_fights5[[#This Row],[date]]</f>
        <v>2677/306640264</v>
      </c>
      <c r="E1219">
        <f>COUNTIF(ufc_fights5[duplicitní texty],ufc_fights5[[#This Row],[duplicitní texty]])</f>
        <v>1</v>
      </c>
    </row>
    <row r="1220" spans="1:5">
      <c r="A1220">
        <v>68</v>
      </c>
      <c r="B1220">
        <v>375</v>
      </c>
      <c r="C1220" s="3">
        <v>40264</v>
      </c>
      <c r="D1220" s="5" t="str">
        <f>ufc_fights5[[#This Row],[r_fighter_id]]&amp;"/"&amp;ufc_fights5[[#This Row],[b_fighter_id]]&amp;ufc_fights5[[#This Row],[date]]</f>
        <v>68/37540264</v>
      </c>
      <c r="E1220">
        <f>COUNTIF(ufc_fights5[duplicitní texty],ufc_fights5[[#This Row],[duplicitní texty]])</f>
        <v>1</v>
      </c>
    </row>
    <row r="1221" spans="1:5">
      <c r="A1221">
        <v>3410</v>
      </c>
      <c r="B1221">
        <v>1264</v>
      </c>
      <c r="C1221" s="3">
        <v>40264</v>
      </c>
      <c r="D1221" s="5" t="str">
        <f>ufc_fights5[[#This Row],[r_fighter_id]]&amp;"/"&amp;ufc_fights5[[#This Row],[b_fighter_id]]&amp;ufc_fights5[[#This Row],[date]]</f>
        <v>3410/126440264</v>
      </c>
      <c r="E1221">
        <f>COUNTIF(ufc_fights5[duplicitní texty],ufc_fights5[[#This Row],[duplicitní texty]])</f>
        <v>1</v>
      </c>
    </row>
    <row r="1222" spans="1:5">
      <c r="A1222">
        <v>3396</v>
      </c>
      <c r="B1222">
        <v>3267</v>
      </c>
      <c r="C1222" s="3">
        <v>40268</v>
      </c>
      <c r="D1222" s="5" t="str">
        <f>ufc_fights5[[#This Row],[r_fighter_id]]&amp;"/"&amp;ufc_fights5[[#This Row],[b_fighter_id]]&amp;ufc_fights5[[#This Row],[date]]</f>
        <v>3396/326740268</v>
      </c>
      <c r="E1222">
        <f>COUNTIF(ufc_fights5[duplicitní texty],ufc_fights5[[#This Row],[duplicitní texty]])</f>
        <v>1</v>
      </c>
    </row>
    <row r="1223" spans="1:5">
      <c r="A1223">
        <v>2294</v>
      </c>
      <c r="B1223">
        <v>3152</v>
      </c>
      <c r="C1223" s="3">
        <v>40268</v>
      </c>
      <c r="D1223" s="5" t="str">
        <f>ufc_fights5[[#This Row],[r_fighter_id]]&amp;"/"&amp;ufc_fights5[[#This Row],[b_fighter_id]]&amp;ufc_fights5[[#This Row],[date]]</f>
        <v>2294/315240268</v>
      </c>
      <c r="E1223">
        <f>COUNTIF(ufc_fights5[duplicitní texty],ufc_fights5[[#This Row],[duplicitní texty]])</f>
        <v>1</v>
      </c>
    </row>
    <row r="1224" spans="1:5">
      <c r="A1224">
        <v>3318</v>
      </c>
      <c r="B1224">
        <v>3250</v>
      </c>
      <c r="C1224" s="3">
        <v>40268</v>
      </c>
      <c r="D1224" s="5" t="str">
        <f>ufc_fights5[[#This Row],[r_fighter_id]]&amp;"/"&amp;ufc_fights5[[#This Row],[b_fighter_id]]&amp;ufc_fights5[[#This Row],[date]]</f>
        <v>3318/325040268</v>
      </c>
      <c r="E1224">
        <f>COUNTIF(ufc_fights5[duplicitní texty],ufc_fights5[[#This Row],[duplicitní texty]])</f>
        <v>1</v>
      </c>
    </row>
    <row r="1225" spans="1:5">
      <c r="A1225">
        <v>2473</v>
      </c>
      <c r="B1225">
        <v>3018</v>
      </c>
      <c r="C1225" s="3">
        <v>40268</v>
      </c>
      <c r="D1225" s="5" t="str">
        <f>ufc_fights5[[#This Row],[r_fighter_id]]&amp;"/"&amp;ufc_fights5[[#This Row],[b_fighter_id]]&amp;ufc_fights5[[#This Row],[date]]</f>
        <v>2473/301840268</v>
      </c>
      <c r="E1225">
        <f>COUNTIF(ufc_fights5[duplicitní texty],ufc_fights5[[#This Row],[duplicitní texty]])</f>
        <v>1</v>
      </c>
    </row>
    <row r="1226" spans="1:5">
      <c r="A1226">
        <v>986</v>
      </c>
      <c r="B1226">
        <v>1139</v>
      </c>
      <c r="C1226" s="3">
        <v>40268</v>
      </c>
      <c r="D1226" s="5" t="str">
        <f>ufc_fights5[[#This Row],[r_fighter_id]]&amp;"/"&amp;ufc_fights5[[#This Row],[b_fighter_id]]&amp;ufc_fights5[[#This Row],[date]]</f>
        <v>986/113940268</v>
      </c>
      <c r="E1226">
        <f>COUNTIF(ufc_fights5[duplicitní texty],ufc_fights5[[#This Row],[duplicitní texty]])</f>
        <v>1</v>
      </c>
    </row>
    <row r="1227" spans="1:5">
      <c r="A1227">
        <v>2597</v>
      </c>
      <c r="B1227">
        <v>2690</v>
      </c>
      <c r="C1227" s="3">
        <v>40268</v>
      </c>
      <c r="D1227" s="5" t="str">
        <f>ufc_fights5[[#This Row],[r_fighter_id]]&amp;"/"&amp;ufc_fights5[[#This Row],[b_fighter_id]]&amp;ufc_fights5[[#This Row],[date]]</f>
        <v>2597/269040268</v>
      </c>
      <c r="E1227">
        <f>COUNTIF(ufc_fights5[duplicitní texty],ufc_fights5[[#This Row],[duplicitní texty]])</f>
        <v>1</v>
      </c>
    </row>
    <row r="1228" spans="1:5">
      <c r="A1228">
        <v>882</v>
      </c>
      <c r="B1228">
        <v>1798</v>
      </c>
      <c r="C1228" s="3">
        <v>40268</v>
      </c>
      <c r="D1228" s="5" t="str">
        <f>ufc_fights5[[#This Row],[r_fighter_id]]&amp;"/"&amp;ufc_fights5[[#This Row],[b_fighter_id]]&amp;ufc_fights5[[#This Row],[date]]</f>
        <v>882/179840268</v>
      </c>
      <c r="E1228">
        <f>COUNTIF(ufc_fights5[duplicitní texty],ufc_fights5[[#This Row],[duplicitní texty]])</f>
        <v>1</v>
      </c>
    </row>
    <row r="1229" spans="1:5">
      <c r="A1229">
        <v>1283</v>
      </c>
      <c r="B1229">
        <v>2128</v>
      </c>
      <c r="C1229" s="3">
        <v>40268</v>
      </c>
      <c r="D1229" s="5" t="str">
        <f>ufc_fights5[[#This Row],[r_fighter_id]]&amp;"/"&amp;ufc_fights5[[#This Row],[b_fighter_id]]&amp;ufc_fights5[[#This Row],[date]]</f>
        <v>1283/212840268</v>
      </c>
      <c r="E1229">
        <f>COUNTIF(ufc_fights5[duplicitní texty],ufc_fights5[[#This Row],[duplicitní texty]])</f>
        <v>1</v>
      </c>
    </row>
    <row r="1230" spans="1:5">
      <c r="A1230">
        <v>2369</v>
      </c>
      <c r="B1230">
        <v>1836</v>
      </c>
      <c r="C1230" s="3">
        <v>40268</v>
      </c>
      <c r="D1230" s="5" t="str">
        <f>ufc_fights5[[#This Row],[r_fighter_id]]&amp;"/"&amp;ufc_fights5[[#This Row],[b_fighter_id]]&amp;ufc_fights5[[#This Row],[date]]</f>
        <v>2369/183640268</v>
      </c>
      <c r="E1230">
        <f>COUNTIF(ufc_fights5[duplicitní texty],ufc_fights5[[#This Row],[duplicitní texty]])</f>
        <v>1</v>
      </c>
    </row>
    <row r="1231" spans="1:5">
      <c r="A1231">
        <v>354</v>
      </c>
      <c r="B1231">
        <v>1351</v>
      </c>
      <c r="C1231" s="3">
        <v>40268</v>
      </c>
      <c r="D1231" s="5" t="str">
        <f>ufc_fights5[[#This Row],[r_fighter_id]]&amp;"/"&amp;ufc_fights5[[#This Row],[b_fighter_id]]&amp;ufc_fights5[[#This Row],[date]]</f>
        <v>354/135140268</v>
      </c>
      <c r="E1231">
        <f>COUNTIF(ufc_fights5[duplicitní texty],ufc_fights5[[#This Row],[duplicitní texty]])</f>
        <v>1</v>
      </c>
    </row>
    <row r="1232" spans="1:5">
      <c r="A1232">
        <v>3499</v>
      </c>
      <c r="B1232">
        <v>2375</v>
      </c>
      <c r="C1232" s="3">
        <v>40268</v>
      </c>
      <c r="D1232" s="5" t="str">
        <f>ufc_fights5[[#This Row],[r_fighter_id]]&amp;"/"&amp;ufc_fights5[[#This Row],[b_fighter_id]]&amp;ufc_fights5[[#This Row],[date]]</f>
        <v>3499/237540268</v>
      </c>
      <c r="E1232">
        <f>COUNTIF(ufc_fights5[duplicitní texty],ufc_fights5[[#This Row],[duplicitní texty]])</f>
        <v>1</v>
      </c>
    </row>
    <row r="1233" spans="1:5">
      <c r="A1233">
        <v>2485</v>
      </c>
      <c r="B1233">
        <v>856</v>
      </c>
      <c r="C1233" s="3">
        <v>40278</v>
      </c>
      <c r="D1233" s="5" t="str">
        <f>ufc_fights5[[#This Row],[r_fighter_id]]&amp;"/"&amp;ufc_fights5[[#This Row],[b_fighter_id]]&amp;ufc_fights5[[#This Row],[date]]</f>
        <v>2485/85640278</v>
      </c>
      <c r="E1233">
        <f>COUNTIF(ufc_fights5[duplicitní texty],ufc_fights5[[#This Row],[duplicitní texty]])</f>
        <v>1</v>
      </c>
    </row>
    <row r="1234" spans="1:5">
      <c r="A1234">
        <v>2400</v>
      </c>
      <c r="B1234">
        <v>3138</v>
      </c>
      <c r="C1234" s="3">
        <v>40278</v>
      </c>
      <c r="D1234" s="5" t="str">
        <f>ufc_fights5[[#This Row],[r_fighter_id]]&amp;"/"&amp;ufc_fights5[[#This Row],[b_fighter_id]]&amp;ufc_fights5[[#This Row],[date]]</f>
        <v>2400/313840278</v>
      </c>
      <c r="E1234">
        <f>COUNTIF(ufc_fights5[duplicitní texty],ufc_fights5[[#This Row],[duplicitní texty]])</f>
        <v>1</v>
      </c>
    </row>
    <row r="1235" spans="1:5">
      <c r="A1235">
        <v>912</v>
      </c>
      <c r="B1235">
        <v>808</v>
      </c>
      <c r="C1235" s="3">
        <v>40278</v>
      </c>
      <c r="D1235" s="5" t="str">
        <f>ufc_fights5[[#This Row],[r_fighter_id]]&amp;"/"&amp;ufc_fights5[[#This Row],[b_fighter_id]]&amp;ufc_fights5[[#This Row],[date]]</f>
        <v>912/80840278</v>
      </c>
      <c r="E1235">
        <f>COUNTIF(ufc_fights5[duplicitní texty],ufc_fights5[[#This Row],[duplicitní texty]])</f>
        <v>1</v>
      </c>
    </row>
    <row r="1236" spans="1:5">
      <c r="A1236">
        <v>2981</v>
      </c>
      <c r="B1236">
        <v>1928</v>
      </c>
      <c r="C1236" s="3">
        <v>40278</v>
      </c>
      <c r="D1236" s="5" t="str">
        <f>ufc_fights5[[#This Row],[r_fighter_id]]&amp;"/"&amp;ufc_fights5[[#This Row],[b_fighter_id]]&amp;ufc_fights5[[#This Row],[date]]</f>
        <v>2981/192840278</v>
      </c>
      <c r="E1236">
        <f>COUNTIF(ufc_fights5[duplicitní texty],ufc_fights5[[#This Row],[duplicitní texty]])</f>
        <v>1</v>
      </c>
    </row>
    <row r="1237" spans="1:5">
      <c r="A1237">
        <v>1419</v>
      </c>
      <c r="B1237">
        <v>1171</v>
      </c>
      <c r="C1237" s="3">
        <v>40278</v>
      </c>
      <c r="D1237" s="5" t="str">
        <f>ufc_fights5[[#This Row],[r_fighter_id]]&amp;"/"&amp;ufc_fights5[[#This Row],[b_fighter_id]]&amp;ufc_fights5[[#This Row],[date]]</f>
        <v>1419/117140278</v>
      </c>
      <c r="E1237">
        <f>COUNTIF(ufc_fights5[duplicitní texty],ufc_fights5[[#This Row],[duplicitní texty]])</f>
        <v>1</v>
      </c>
    </row>
    <row r="1238" spans="1:5">
      <c r="A1238">
        <v>1214</v>
      </c>
      <c r="B1238">
        <v>2226</v>
      </c>
      <c r="C1238" s="3">
        <v>40278</v>
      </c>
      <c r="D1238" s="5" t="str">
        <f>ufc_fights5[[#This Row],[r_fighter_id]]&amp;"/"&amp;ufc_fights5[[#This Row],[b_fighter_id]]&amp;ufc_fights5[[#This Row],[date]]</f>
        <v>1214/222640278</v>
      </c>
      <c r="E1238">
        <f>COUNTIF(ufc_fights5[duplicitní texty],ufc_fights5[[#This Row],[duplicitní texty]])</f>
        <v>1</v>
      </c>
    </row>
    <row r="1239" spans="1:5">
      <c r="A1239">
        <v>1235</v>
      </c>
      <c r="B1239">
        <v>708</v>
      </c>
      <c r="C1239" s="3">
        <v>40278</v>
      </c>
      <c r="D1239" s="5" t="str">
        <f>ufc_fights5[[#This Row],[r_fighter_id]]&amp;"/"&amp;ufc_fights5[[#This Row],[b_fighter_id]]&amp;ufc_fights5[[#This Row],[date]]</f>
        <v>1235/70840278</v>
      </c>
      <c r="E1239">
        <f>COUNTIF(ufc_fights5[duplicitní texty],ufc_fights5[[#This Row],[duplicitní texty]])</f>
        <v>1</v>
      </c>
    </row>
    <row r="1240" spans="1:5">
      <c r="A1240">
        <v>1904</v>
      </c>
      <c r="B1240">
        <v>32</v>
      </c>
      <c r="C1240" s="3">
        <v>40278</v>
      </c>
      <c r="D1240" s="5" t="str">
        <f>ufc_fights5[[#This Row],[r_fighter_id]]&amp;"/"&amp;ufc_fights5[[#This Row],[b_fighter_id]]&amp;ufc_fights5[[#This Row],[date]]</f>
        <v>1904/3240278</v>
      </c>
      <c r="E1240">
        <f>COUNTIF(ufc_fights5[duplicitní texty],ufc_fights5[[#This Row],[duplicitní texty]])</f>
        <v>1</v>
      </c>
    </row>
    <row r="1241" spans="1:5">
      <c r="A1241">
        <v>1521</v>
      </c>
      <c r="B1241">
        <v>290</v>
      </c>
      <c r="C1241" s="3">
        <v>40278</v>
      </c>
      <c r="D1241" s="5" t="str">
        <f>ufc_fights5[[#This Row],[r_fighter_id]]&amp;"/"&amp;ufc_fights5[[#This Row],[b_fighter_id]]&amp;ufc_fights5[[#This Row],[date]]</f>
        <v>1521/29040278</v>
      </c>
      <c r="E1241">
        <f>COUNTIF(ufc_fights5[duplicitní texty],ufc_fights5[[#This Row],[duplicitní texty]])</f>
        <v>1</v>
      </c>
    </row>
    <row r="1242" spans="1:5">
      <c r="A1242">
        <v>1624</v>
      </c>
      <c r="B1242">
        <v>3353</v>
      </c>
      <c r="C1242" s="3">
        <v>40278</v>
      </c>
      <c r="D1242" s="5" t="str">
        <f>ufc_fights5[[#This Row],[r_fighter_id]]&amp;"/"&amp;ufc_fights5[[#This Row],[b_fighter_id]]&amp;ufc_fights5[[#This Row],[date]]</f>
        <v>1624/335340278</v>
      </c>
      <c r="E1242">
        <f>COUNTIF(ufc_fights5[duplicitní texty],ufc_fights5[[#This Row],[duplicitní texty]])</f>
        <v>1</v>
      </c>
    </row>
    <row r="1243" spans="1:5">
      <c r="A1243">
        <v>1190</v>
      </c>
      <c r="B1243">
        <v>1319</v>
      </c>
      <c r="C1243" s="3">
        <v>40306</v>
      </c>
      <c r="D1243" s="5" t="str">
        <f>ufc_fights5[[#This Row],[r_fighter_id]]&amp;"/"&amp;ufc_fights5[[#This Row],[b_fighter_id]]&amp;ufc_fights5[[#This Row],[date]]</f>
        <v>1190/131940306</v>
      </c>
      <c r="E1243">
        <f>COUNTIF(ufc_fights5[duplicitní texty],ufc_fights5[[#This Row],[duplicitní texty]])</f>
        <v>1</v>
      </c>
    </row>
    <row r="1244" spans="1:5">
      <c r="A1244">
        <v>3142</v>
      </c>
      <c r="B1244">
        <v>3120</v>
      </c>
      <c r="C1244" s="3">
        <v>40306</v>
      </c>
      <c r="D1244" s="5" t="str">
        <f>ufc_fights5[[#This Row],[r_fighter_id]]&amp;"/"&amp;ufc_fights5[[#This Row],[b_fighter_id]]&amp;ufc_fights5[[#This Row],[date]]</f>
        <v>3142/312040306</v>
      </c>
      <c r="E1244">
        <f>COUNTIF(ufc_fights5[duplicitní texty],ufc_fights5[[#This Row],[duplicitní texty]])</f>
        <v>1</v>
      </c>
    </row>
    <row r="1245" spans="1:5">
      <c r="A1245">
        <v>1757</v>
      </c>
      <c r="B1245">
        <v>791</v>
      </c>
      <c r="C1245" s="3">
        <v>40306</v>
      </c>
      <c r="D1245" s="5" t="str">
        <f>ufc_fights5[[#This Row],[r_fighter_id]]&amp;"/"&amp;ufc_fights5[[#This Row],[b_fighter_id]]&amp;ufc_fights5[[#This Row],[date]]</f>
        <v>1757/79140306</v>
      </c>
      <c r="E1245">
        <f>COUNTIF(ufc_fights5[duplicitní texty],ufc_fights5[[#This Row],[duplicitní texty]])</f>
        <v>1</v>
      </c>
    </row>
    <row r="1246" spans="1:5">
      <c r="A1246">
        <v>1690</v>
      </c>
      <c r="B1246">
        <v>685</v>
      </c>
      <c r="C1246" s="3">
        <v>40306</v>
      </c>
      <c r="D1246" s="5" t="str">
        <f>ufc_fights5[[#This Row],[r_fighter_id]]&amp;"/"&amp;ufc_fights5[[#This Row],[b_fighter_id]]&amp;ufc_fights5[[#This Row],[date]]</f>
        <v>1690/68540306</v>
      </c>
      <c r="E1246">
        <f>COUNTIF(ufc_fights5[duplicitní texty],ufc_fights5[[#This Row],[duplicitní texty]])</f>
        <v>1</v>
      </c>
    </row>
    <row r="1247" spans="1:5">
      <c r="A1247">
        <v>633</v>
      </c>
      <c r="B1247">
        <v>241</v>
      </c>
      <c r="C1247" s="3">
        <v>40306</v>
      </c>
      <c r="D1247" s="5" t="str">
        <f>ufc_fights5[[#This Row],[r_fighter_id]]&amp;"/"&amp;ufc_fights5[[#This Row],[b_fighter_id]]&amp;ufc_fights5[[#This Row],[date]]</f>
        <v>633/24140306</v>
      </c>
      <c r="E1247">
        <f>COUNTIF(ufc_fights5[duplicitní texty],ufc_fights5[[#This Row],[duplicitní texty]])</f>
        <v>1</v>
      </c>
    </row>
    <row r="1248" spans="1:5">
      <c r="A1248">
        <v>944</v>
      </c>
      <c r="B1248">
        <v>2145</v>
      </c>
      <c r="C1248" s="3">
        <v>40306</v>
      </c>
      <c r="D1248" s="5" t="str">
        <f>ufc_fights5[[#This Row],[r_fighter_id]]&amp;"/"&amp;ufc_fights5[[#This Row],[b_fighter_id]]&amp;ufc_fights5[[#This Row],[date]]</f>
        <v>944/214540306</v>
      </c>
      <c r="E1248">
        <f>COUNTIF(ufc_fights5[duplicitní texty],ufc_fights5[[#This Row],[duplicitní texty]])</f>
        <v>1</v>
      </c>
    </row>
    <row r="1249" spans="1:5">
      <c r="A1249">
        <v>244</v>
      </c>
      <c r="B1249">
        <v>1239</v>
      </c>
      <c r="C1249" s="3">
        <v>40306</v>
      </c>
      <c r="D1249" s="5" t="str">
        <f>ufc_fights5[[#This Row],[r_fighter_id]]&amp;"/"&amp;ufc_fights5[[#This Row],[b_fighter_id]]&amp;ufc_fights5[[#This Row],[date]]</f>
        <v>244/123940306</v>
      </c>
      <c r="E1249">
        <f>COUNTIF(ufc_fights5[duplicitní texty],ufc_fights5[[#This Row],[duplicitní texty]])</f>
        <v>1</v>
      </c>
    </row>
    <row r="1250" spans="1:5">
      <c r="A1250">
        <v>706</v>
      </c>
      <c r="B1250">
        <v>1163</v>
      </c>
      <c r="C1250" s="3">
        <v>40306</v>
      </c>
      <c r="D1250" s="5" t="str">
        <f>ufc_fights5[[#This Row],[r_fighter_id]]&amp;"/"&amp;ufc_fights5[[#This Row],[b_fighter_id]]&amp;ufc_fights5[[#This Row],[date]]</f>
        <v>706/116340306</v>
      </c>
      <c r="E1250">
        <f>COUNTIF(ufc_fights5[duplicitní texty],ufc_fights5[[#This Row],[duplicitní texty]])</f>
        <v>1</v>
      </c>
    </row>
    <row r="1251" spans="1:5">
      <c r="A1251">
        <v>3553</v>
      </c>
      <c r="B1251">
        <v>1243</v>
      </c>
      <c r="C1251" s="3">
        <v>40306</v>
      </c>
      <c r="D1251" s="5" t="str">
        <f>ufc_fights5[[#This Row],[r_fighter_id]]&amp;"/"&amp;ufc_fights5[[#This Row],[b_fighter_id]]&amp;ufc_fights5[[#This Row],[date]]</f>
        <v>3553/124340306</v>
      </c>
      <c r="E1251">
        <f>COUNTIF(ufc_fights5[duplicitní texty],ufc_fights5[[#This Row],[duplicitní texty]])</f>
        <v>1</v>
      </c>
    </row>
    <row r="1252" spans="1:5">
      <c r="A1252">
        <v>1890</v>
      </c>
      <c r="B1252">
        <v>2821</v>
      </c>
      <c r="C1252" s="3">
        <v>40306</v>
      </c>
      <c r="D1252" s="5" t="str">
        <f>ufc_fights5[[#This Row],[r_fighter_id]]&amp;"/"&amp;ufc_fights5[[#This Row],[b_fighter_id]]&amp;ufc_fights5[[#This Row],[date]]</f>
        <v>1890/282140306</v>
      </c>
      <c r="E1252">
        <f>COUNTIF(ufc_fights5[duplicitní texty],ufc_fights5[[#This Row],[duplicitní texty]])</f>
        <v>1</v>
      </c>
    </row>
    <row r="1253" spans="1:5">
      <c r="A1253">
        <v>1227</v>
      </c>
      <c r="B1253">
        <v>1869</v>
      </c>
      <c r="C1253" s="3">
        <v>40327</v>
      </c>
      <c r="D1253" s="5" t="str">
        <f>ufc_fights5[[#This Row],[r_fighter_id]]&amp;"/"&amp;ufc_fights5[[#This Row],[b_fighter_id]]&amp;ufc_fights5[[#This Row],[date]]</f>
        <v>1227/186940327</v>
      </c>
      <c r="E1253">
        <f>COUNTIF(ufc_fights5[duplicitní texty],ufc_fights5[[#This Row],[duplicitní texty]])</f>
        <v>1</v>
      </c>
    </row>
    <row r="1254" spans="1:5">
      <c r="A1254">
        <v>2794</v>
      </c>
      <c r="B1254">
        <v>1648</v>
      </c>
      <c r="C1254" s="3">
        <v>40327</v>
      </c>
      <c r="D1254" s="5" t="str">
        <f>ufc_fights5[[#This Row],[r_fighter_id]]&amp;"/"&amp;ufc_fights5[[#This Row],[b_fighter_id]]&amp;ufc_fights5[[#This Row],[date]]</f>
        <v>2794/164840327</v>
      </c>
      <c r="E1254">
        <f>COUNTIF(ufc_fights5[duplicitní texty],ufc_fights5[[#This Row],[duplicitní texty]])</f>
        <v>1</v>
      </c>
    </row>
    <row r="1255" spans="1:5">
      <c r="A1255">
        <v>358</v>
      </c>
      <c r="B1255">
        <v>2328</v>
      </c>
      <c r="C1255" s="3">
        <v>40327</v>
      </c>
      <c r="D1255" s="5" t="str">
        <f>ufc_fights5[[#This Row],[r_fighter_id]]&amp;"/"&amp;ufc_fights5[[#This Row],[b_fighter_id]]&amp;ufc_fights5[[#This Row],[date]]</f>
        <v>358/232840327</v>
      </c>
      <c r="E1255">
        <f>COUNTIF(ufc_fights5[duplicitní texty],ufc_fights5[[#This Row],[duplicitní texty]])</f>
        <v>1</v>
      </c>
    </row>
    <row r="1256" spans="1:5">
      <c r="A1256">
        <v>1479</v>
      </c>
      <c r="B1256">
        <v>916</v>
      </c>
      <c r="C1256" s="3">
        <v>40327</v>
      </c>
      <c r="D1256" s="5" t="str">
        <f>ufc_fights5[[#This Row],[r_fighter_id]]&amp;"/"&amp;ufc_fights5[[#This Row],[b_fighter_id]]&amp;ufc_fights5[[#This Row],[date]]</f>
        <v>1479/91640327</v>
      </c>
      <c r="E1256">
        <f>COUNTIF(ufc_fights5[duplicitní texty],ufc_fights5[[#This Row],[duplicitní texty]])</f>
        <v>1</v>
      </c>
    </row>
    <row r="1257" spans="1:5">
      <c r="A1257">
        <v>2829</v>
      </c>
      <c r="B1257">
        <v>1294</v>
      </c>
      <c r="C1257" s="3">
        <v>40327</v>
      </c>
      <c r="D1257" s="5" t="str">
        <f>ufc_fights5[[#This Row],[r_fighter_id]]&amp;"/"&amp;ufc_fights5[[#This Row],[b_fighter_id]]&amp;ufc_fights5[[#This Row],[date]]</f>
        <v>2829/129440327</v>
      </c>
      <c r="E1257">
        <f>COUNTIF(ufc_fights5[duplicitní texty],ufc_fights5[[#This Row],[duplicitní texty]])</f>
        <v>1</v>
      </c>
    </row>
    <row r="1258" spans="1:5">
      <c r="A1258">
        <v>830</v>
      </c>
      <c r="B1258">
        <v>2788</v>
      </c>
      <c r="C1258" s="3">
        <v>40327</v>
      </c>
      <c r="D1258" s="5" t="str">
        <f>ufc_fights5[[#This Row],[r_fighter_id]]&amp;"/"&amp;ufc_fights5[[#This Row],[b_fighter_id]]&amp;ufc_fights5[[#This Row],[date]]</f>
        <v>830/278840327</v>
      </c>
      <c r="E1258">
        <f>COUNTIF(ufc_fights5[duplicitní texty],ufc_fights5[[#This Row],[duplicitní texty]])</f>
        <v>1</v>
      </c>
    </row>
    <row r="1259" spans="1:5">
      <c r="A1259">
        <v>286</v>
      </c>
      <c r="B1259">
        <v>2108</v>
      </c>
      <c r="C1259" s="3">
        <v>40327</v>
      </c>
      <c r="D1259" s="5" t="str">
        <f>ufc_fights5[[#This Row],[r_fighter_id]]&amp;"/"&amp;ufc_fights5[[#This Row],[b_fighter_id]]&amp;ufc_fights5[[#This Row],[date]]</f>
        <v>286/210840327</v>
      </c>
      <c r="E1259">
        <f>COUNTIF(ufc_fights5[duplicitní texty],ufc_fights5[[#This Row],[duplicitní texty]])</f>
        <v>1</v>
      </c>
    </row>
    <row r="1260" spans="1:5">
      <c r="A1260">
        <v>991</v>
      </c>
      <c r="B1260">
        <v>1506</v>
      </c>
      <c r="C1260" s="3">
        <v>40327</v>
      </c>
      <c r="D1260" s="5" t="str">
        <f>ufc_fights5[[#This Row],[r_fighter_id]]&amp;"/"&amp;ufc_fights5[[#This Row],[b_fighter_id]]&amp;ufc_fights5[[#This Row],[date]]</f>
        <v>991/150640327</v>
      </c>
      <c r="E1260">
        <f>COUNTIF(ufc_fights5[duplicitní texty],ufc_fights5[[#This Row],[duplicitní texty]])</f>
        <v>1</v>
      </c>
    </row>
    <row r="1261" spans="1:5">
      <c r="A1261">
        <v>906</v>
      </c>
      <c r="B1261">
        <v>1755</v>
      </c>
      <c r="C1261" s="3">
        <v>40327</v>
      </c>
      <c r="D1261" s="5" t="str">
        <f>ufc_fights5[[#This Row],[r_fighter_id]]&amp;"/"&amp;ufc_fights5[[#This Row],[b_fighter_id]]&amp;ufc_fights5[[#This Row],[date]]</f>
        <v>906/175540327</v>
      </c>
      <c r="E1261">
        <f>COUNTIF(ufc_fights5[duplicitní texty],ufc_fights5[[#This Row],[duplicitní texty]])</f>
        <v>1</v>
      </c>
    </row>
    <row r="1262" spans="1:5">
      <c r="A1262">
        <v>462</v>
      </c>
      <c r="B1262">
        <v>761</v>
      </c>
      <c r="C1262" s="3">
        <v>40327</v>
      </c>
      <c r="D1262" s="5" t="str">
        <f>ufc_fights5[[#This Row],[r_fighter_id]]&amp;"/"&amp;ufc_fights5[[#This Row],[b_fighter_id]]&amp;ufc_fights5[[#This Row],[date]]</f>
        <v>462/76140327</v>
      </c>
      <c r="E1262">
        <f>COUNTIF(ufc_fights5[duplicitní texty],ufc_fights5[[#This Row],[duplicitní texty]])</f>
        <v>1</v>
      </c>
    </row>
    <row r="1263" spans="1:5">
      <c r="A1263">
        <v>2680</v>
      </c>
      <c r="B1263">
        <v>345</v>
      </c>
      <c r="C1263" s="3">
        <v>40327</v>
      </c>
      <c r="D1263" s="5" t="str">
        <f>ufc_fights5[[#This Row],[r_fighter_id]]&amp;"/"&amp;ufc_fights5[[#This Row],[b_fighter_id]]&amp;ufc_fights5[[#This Row],[date]]</f>
        <v>2680/34540327</v>
      </c>
      <c r="E1263">
        <f>COUNTIF(ufc_fights5[duplicitní texty],ufc_fights5[[#This Row],[duplicitní texty]])</f>
        <v>1</v>
      </c>
    </row>
    <row r="1264" spans="1:5">
      <c r="A1264">
        <v>2594</v>
      </c>
      <c r="B1264">
        <v>1796</v>
      </c>
      <c r="C1264" s="3">
        <v>40341</v>
      </c>
      <c r="D1264" s="5" t="str">
        <f>ufc_fights5[[#This Row],[r_fighter_id]]&amp;"/"&amp;ufc_fights5[[#This Row],[b_fighter_id]]&amp;ufc_fights5[[#This Row],[date]]</f>
        <v>2594/179640341</v>
      </c>
      <c r="E1264">
        <f>COUNTIF(ufc_fights5[duplicitní texty],ufc_fights5[[#This Row],[duplicitní texty]])</f>
        <v>1</v>
      </c>
    </row>
    <row r="1265" spans="1:5">
      <c r="A1265">
        <v>3241</v>
      </c>
      <c r="B1265">
        <v>1588</v>
      </c>
      <c r="C1265" s="3">
        <v>40341</v>
      </c>
      <c r="D1265" s="5" t="str">
        <f>ufc_fights5[[#This Row],[r_fighter_id]]&amp;"/"&amp;ufc_fights5[[#This Row],[b_fighter_id]]&amp;ufc_fights5[[#This Row],[date]]</f>
        <v>3241/158840341</v>
      </c>
      <c r="E1265">
        <f>COUNTIF(ufc_fights5[duplicitní texty],ufc_fights5[[#This Row],[duplicitní texty]])</f>
        <v>1</v>
      </c>
    </row>
    <row r="1266" spans="1:5">
      <c r="A1266">
        <v>596</v>
      </c>
      <c r="B1266">
        <v>1892</v>
      </c>
      <c r="C1266" s="3">
        <v>40341</v>
      </c>
      <c r="D1266" s="5" t="str">
        <f>ufc_fights5[[#This Row],[r_fighter_id]]&amp;"/"&amp;ufc_fights5[[#This Row],[b_fighter_id]]&amp;ufc_fights5[[#This Row],[date]]</f>
        <v>596/189240341</v>
      </c>
      <c r="E1266">
        <f>COUNTIF(ufc_fights5[duplicitní texty],ufc_fights5[[#This Row],[duplicitní texty]])</f>
        <v>1</v>
      </c>
    </row>
    <row r="1267" spans="1:5">
      <c r="A1267">
        <v>697</v>
      </c>
      <c r="B1267">
        <v>3495</v>
      </c>
      <c r="C1267" s="3">
        <v>40341</v>
      </c>
      <c r="D1267" s="5" t="str">
        <f>ufc_fights5[[#This Row],[r_fighter_id]]&amp;"/"&amp;ufc_fights5[[#This Row],[b_fighter_id]]&amp;ufc_fights5[[#This Row],[date]]</f>
        <v>697/349540341</v>
      </c>
      <c r="E1267">
        <f>COUNTIF(ufc_fights5[duplicitní texty],ufc_fights5[[#This Row],[duplicitní texty]])</f>
        <v>1</v>
      </c>
    </row>
    <row r="1268" spans="1:5">
      <c r="A1268">
        <v>1200</v>
      </c>
      <c r="B1268">
        <v>839</v>
      </c>
      <c r="C1268" s="3">
        <v>40341</v>
      </c>
      <c r="D1268" s="5" t="str">
        <f>ufc_fights5[[#This Row],[r_fighter_id]]&amp;"/"&amp;ufc_fights5[[#This Row],[b_fighter_id]]&amp;ufc_fights5[[#This Row],[date]]</f>
        <v>1200/83940341</v>
      </c>
      <c r="E1268">
        <f>COUNTIF(ufc_fights5[duplicitní texty],ufc_fights5[[#This Row],[duplicitní texty]])</f>
        <v>1</v>
      </c>
    </row>
    <row r="1269" spans="1:5">
      <c r="A1269">
        <v>1821</v>
      </c>
      <c r="B1269">
        <v>1006</v>
      </c>
      <c r="C1269" s="3">
        <v>40341</v>
      </c>
      <c r="D1269" s="5" t="str">
        <f>ufc_fights5[[#This Row],[r_fighter_id]]&amp;"/"&amp;ufc_fights5[[#This Row],[b_fighter_id]]&amp;ufc_fights5[[#This Row],[date]]</f>
        <v>1821/100640341</v>
      </c>
      <c r="E1269">
        <f>COUNTIF(ufc_fights5[duplicitní texty],ufc_fights5[[#This Row],[duplicitní texty]])</f>
        <v>1</v>
      </c>
    </row>
    <row r="1270" spans="1:5">
      <c r="A1270">
        <v>3480</v>
      </c>
      <c r="B1270">
        <v>3050</v>
      </c>
      <c r="C1270" s="3">
        <v>40341</v>
      </c>
      <c r="D1270" s="5" t="str">
        <f>ufc_fights5[[#This Row],[r_fighter_id]]&amp;"/"&amp;ufc_fights5[[#This Row],[b_fighter_id]]&amp;ufc_fights5[[#This Row],[date]]</f>
        <v>3480/305040341</v>
      </c>
      <c r="E1270">
        <f>COUNTIF(ufc_fights5[duplicitní texty],ufc_fights5[[#This Row],[duplicitní texty]])</f>
        <v>1</v>
      </c>
    </row>
    <row r="1271" spans="1:5">
      <c r="A1271">
        <v>968</v>
      </c>
      <c r="B1271">
        <v>222</v>
      </c>
      <c r="C1271" s="3">
        <v>40341</v>
      </c>
      <c r="D1271" s="5" t="str">
        <f>ufc_fights5[[#This Row],[r_fighter_id]]&amp;"/"&amp;ufc_fights5[[#This Row],[b_fighter_id]]&amp;ufc_fights5[[#This Row],[date]]</f>
        <v>968/22240341</v>
      </c>
      <c r="E1271">
        <f>COUNTIF(ufc_fights5[duplicitní texty],ufc_fights5[[#This Row],[duplicitní texty]])</f>
        <v>1</v>
      </c>
    </row>
    <row r="1272" spans="1:5">
      <c r="A1272">
        <v>2769</v>
      </c>
      <c r="B1272">
        <v>3566</v>
      </c>
      <c r="C1272" s="3">
        <v>40341</v>
      </c>
      <c r="D1272" s="5" t="str">
        <f>ufc_fights5[[#This Row],[r_fighter_id]]&amp;"/"&amp;ufc_fights5[[#This Row],[b_fighter_id]]&amp;ufc_fights5[[#This Row],[date]]</f>
        <v>2769/356640341</v>
      </c>
      <c r="E1272">
        <f>COUNTIF(ufc_fights5[duplicitní texty],ufc_fights5[[#This Row],[duplicitní texty]])</f>
        <v>1</v>
      </c>
    </row>
    <row r="1273" spans="1:5">
      <c r="A1273">
        <v>1038</v>
      </c>
      <c r="B1273">
        <v>2459</v>
      </c>
      <c r="C1273" s="3">
        <v>40341</v>
      </c>
      <c r="D1273" s="5" t="str">
        <f>ufc_fights5[[#This Row],[r_fighter_id]]&amp;"/"&amp;ufc_fights5[[#This Row],[b_fighter_id]]&amp;ufc_fights5[[#This Row],[date]]</f>
        <v>1038/245940341</v>
      </c>
      <c r="E1273">
        <f>COUNTIF(ufc_fights5[duplicitní texty],ufc_fights5[[#This Row],[duplicitní texty]])</f>
        <v>1</v>
      </c>
    </row>
    <row r="1274" spans="1:5">
      <c r="A1274">
        <v>1848</v>
      </c>
      <c r="B1274">
        <v>2128</v>
      </c>
      <c r="C1274" s="3">
        <v>40341</v>
      </c>
      <c r="D1274" s="5" t="str">
        <f>ufc_fights5[[#This Row],[r_fighter_id]]&amp;"/"&amp;ufc_fights5[[#This Row],[b_fighter_id]]&amp;ufc_fights5[[#This Row],[date]]</f>
        <v>1848/212840341</v>
      </c>
      <c r="E1274">
        <f>COUNTIF(ufc_fights5[duplicitní texty],ufc_fights5[[#This Row],[duplicitní texty]])</f>
        <v>1</v>
      </c>
    </row>
    <row r="1275" spans="1:5">
      <c r="A1275">
        <v>3211</v>
      </c>
      <c r="B1275">
        <v>180</v>
      </c>
      <c r="C1275" s="3">
        <v>40348</v>
      </c>
      <c r="D1275" s="5" t="str">
        <f>ufc_fights5[[#This Row],[r_fighter_id]]&amp;"/"&amp;ufc_fights5[[#This Row],[b_fighter_id]]&amp;ufc_fights5[[#This Row],[date]]</f>
        <v>3211/18040348</v>
      </c>
      <c r="E1275">
        <f>COUNTIF(ufc_fights5[duplicitní texty],ufc_fights5[[#This Row],[duplicitní texty]])</f>
        <v>1</v>
      </c>
    </row>
    <row r="1276" spans="1:5">
      <c r="A1276">
        <v>2057</v>
      </c>
      <c r="B1276">
        <v>382</v>
      </c>
      <c r="C1276" s="3">
        <v>40348</v>
      </c>
      <c r="D1276" s="5" t="str">
        <f>ufc_fights5[[#This Row],[r_fighter_id]]&amp;"/"&amp;ufc_fights5[[#This Row],[b_fighter_id]]&amp;ufc_fights5[[#This Row],[date]]</f>
        <v>2057/38240348</v>
      </c>
      <c r="E1276">
        <f>COUNTIF(ufc_fights5[duplicitní texty],ufc_fights5[[#This Row],[duplicitní texty]])</f>
        <v>1</v>
      </c>
    </row>
    <row r="1277" spans="1:5">
      <c r="A1277">
        <v>1772</v>
      </c>
      <c r="B1277">
        <v>3004</v>
      </c>
      <c r="C1277" s="3">
        <v>40348</v>
      </c>
      <c r="D1277" s="5" t="str">
        <f>ufc_fights5[[#This Row],[r_fighter_id]]&amp;"/"&amp;ufc_fights5[[#This Row],[b_fighter_id]]&amp;ufc_fights5[[#This Row],[date]]</f>
        <v>1772/300440348</v>
      </c>
      <c r="E1277">
        <f>COUNTIF(ufc_fights5[duplicitní texty],ufc_fights5[[#This Row],[duplicitní texty]])</f>
        <v>1</v>
      </c>
    </row>
    <row r="1278" spans="1:5">
      <c r="A1278">
        <v>972</v>
      </c>
      <c r="B1278">
        <v>3018</v>
      </c>
      <c r="C1278" s="3">
        <v>40348</v>
      </c>
      <c r="D1278" s="5" t="str">
        <f>ufc_fights5[[#This Row],[r_fighter_id]]&amp;"/"&amp;ufc_fights5[[#This Row],[b_fighter_id]]&amp;ufc_fights5[[#This Row],[date]]</f>
        <v>972/301840348</v>
      </c>
      <c r="E1278">
        <f>COUNTIF(ufc_fights5[duplicitní texty],ufc_fights5[[#This Row],[duplicitní texty]])</f>
        <v>1</v>
      </c>
    </row>
    <row r="1279" spans="1:5">
      <c r="A1279">
        <v>1494</v>
      </c>
      <c r="B1279">
        <v>1261</v>
      </c>
      <c r="C1279" s="3">
        <v>40348</v>
      </c>
      <c r="D1279" s="5" t="str">
        <f>ufc_fights5[[#This Row],[r_fighter_id]]&amp;"/"&amp;ufc_fights5[[#This Row],[b_fighter_id]]&amp;ufc_fights5[[#This Row],[date]]</f>
        <v>1494/126140348</v>
      </c>
      <c r="E1279">
        <f>COUNTIF(ufc_fights5[duplicitní texty],ufc_fights5[[#This Row],[duplicitní texty]])</f>
        <v>1</v>
      </c>
    </row>
    <row r="1280" spans="1:5">
      <c r="A1280">
        <v>390</v>
      </c>
      <c r="B1280">
        <v>2331</v>
      </c>
      <c r="C1280" s="3">
        <v>40348</v>
      </c>
      <c r="D1280" s="5" t="str">
        <f>ufc_fights5[[#This Row],[r_fighter_id]]&amp;"/"&amp;ufc_fights5[[#This Row],[b_fighter_id]]&amp;ufc_fights5[[#This Row],[date]]</f>
        <v>390/233140348</v>
      </c>
      <c r="E1280">
        <f>COUNTIF(ufc_fights5[duplicitní texty],ufc_fights5[[#This Row],[duplicitní texty]])</f>
        <v>1</v>
      </c>
    </row>
    <row r="1281" spans="1:5">
      <c r="A1281">
        <v>447</v>
      </c>
      <c r="B1281">
        <v>1263</v>
      </c>
      <c r="C1281" s="3">
        <v>40348</v>
      </c>
      <c r="D1281" s="5" t="str">
        <f>ufc_fights5[[#This Row],[r_fighter_id]]&amp;"/"&amp;ufc_fights5[[#This Row],[b_fighter_id]]&amp;ufc_fights5[[#This Row],[date]]</f>
        <v>447/126340348</v>
      </c>
      <c r="E1281">
        <f>COUNTIF(ufc_fights5[duplicitní texty],ufc_fights5[[#This Row],[duplicitní texty]])</f>
        <v>1</v>
      </c>
    </row>
    <row r="1282" spans="1:5">
      <c r="A1282">
        <v>1233</v>
      </c>
      <c r="B1282">
        <v>1383</v>
      </c>
      <c r="C1282" s="3">
        <v>40348</v>
      </c>
      <c r="D1282" s="5" t="str">
        <f>ufc_fights5[[#This Row],[r_fighter_id]]&amp;"/"&amp;ufc_fights5[[#This Row],[b_fighter_id]]&amp;ufc_fights5[[#This Row],[date]]</f>
        <v>1233/138340348</v>
      </c>
      <c r="E1282">
        <f>COUNTIF(ufc_fights5[duplicitní texty],ufc_fights5[[#This Row],[duplicitní texty]])</f>
        <v>1</v>
      </c>
    </row>
    <row r="1283" spans="1:5">
      <c r="A1283">
        <v>3521</v>
      </c>
      <c r="B1283">
        <v>157</v>
      </c>
      <c r="C1283" s="3">
        <v>40348</v>
      </c>
      <c r="D1283" s="5" t="str">
        <f>ufc_fights5[[#This Row],[r_fighter_id]]&amp;"/"&amp;ufc_fights5[[#This Row],[b_fighter_id]]&amp;ufc_fights5[[#This Row],[date]]</f>
        <v>3521/15740348</v>
      </c>
      <c r="E1283">
        <f>COUNTIF(ufc_fights5[duplicitní texty],ufc_fights5[[#This Row],[duplicitní texty]])</f>
        <v>1</v>
      </c>
    </row>
    <row r="1284" spans="1:5">
      <c r="A1284">
        <v>1214</v>
      </c>
      <c r="B1284">
        <v>2648</v>
      </c>
      <c r="C1284" s="3">
        <v>40362</v>
      </c>
      <c r="D1284" s="5" t="str">
        <f>ufc_fights5[[#This Row],[r_fighter_id]]&amp;"/"&amp;ufc_fights5[[#This Row],[b_fighter_id]]&amp;ufc_fights5[[#This Row],[date]]</f>
        <v>1214/264840362</v>
      </c>
      <c r="E1284">
        <f>COUNTIF(ufc_fights5[duplicitní texty],ufc_fights5[[#This Row],[duplicitní texty]])</f>
        <v>1</v>
      </c>
    </row>
    <row r="1285" spans="1:5">
      <c r="A1285">
        <v>1806</v>
      </c>
      <c r="B1285">
        <v>498</v>
      </c>
      <c r="C1285" s="3">
        <v>40362</v>
      </c>
      <c r="D1285" s="5" t="str">
        <f>ufc_fights5[[#This Row],[r_fighter_id]]&amp;"/"&amp;ufc_fights5[[#This Row],[b_fighter_id]]&amp;ufc_fights5[[#This Row],[date]]</f>
        <v>1806/49840362</v>
      </c>
      <c r="E1285">
        <f>COUNTIF(ufc_fights5[duplicitní texty],ufc_fights5[[#This Row],[duplicitní texty]])</f>
        <v>1</v>
      </c>
    </row>
    <row r="1286" spans="1:5">
      <c r="A1286">
        <v>1772</v>
      </c>
      <c r="B1286">
        <v>30</v>
      </c>
      <c r="C1286" s="3">
        <v>40362</v>
      </c>
      <c r="D1286" s="5" t="str">
        <f>ufc_fights5[[#This Row],[r_fighter_id]]&amp;"/"&amp;ufc_fights5[[#This Row],[b_fighter_id]]&amp;ufc_fights5[[#This Row],[date]]</f>
        <v>1772/3040362</v>
      </c>
      <c r="E1286">
        <f>COUNTIF(ufc_fights5[duplicitní texty],ufc_fights5[[#This Row],[duplicitní texty]])</f>
        <v>1</v>
      </c>
    </row>
    <row r="1287" spans="1:5">
      <c r="A1287">
        <v>1887</v>
      </c>
      <c r="B1287">
        <v>375</v>
      </c>
      <c r="C1287" s="3">
        <v>40362</v>
      </c>
      <c r="D1287" s="5" t="str">
        <f>ufc_fights5[[#This Row],[r_fighter_id]]&amp;"/"&amp;ufc_fights5[[#This Row],[b_fighter_id]]&amp;ufc_fights5[[#This Row],[date]]</f>
        <v>1887/37540362</v>
      </c>
      <c r="E1287">
        <f>COUNTIF(ufc_fights5[duplicitní texty],ufc_fights5[[#This Row],[duplicitní texty]])</f>
        <v>1</v>
      </c>
    </row>
    <row r="1288" spans="1:5">
      <c r="A1288">
        <v>3069</v>
      </c>
      <c r="B1288">
        <v>318</v>
      </c>
      <c r="C1288" s="3">
        <v>40362</v>
      </c>
      <c r="D1288" s="5" t="str">
        <f>ufc_fights5[[#This Row],[r_fighter_id]]&amp;"/"&amp;ufc_fights5[[#This Row],[b_fighter_id]]&amp;ufc_fights5[[#This Row],[date]]</f>
        <v>3069/31840362</v>
      </c>
      <c r="E1288">
        <f>COUNTIF(ufc_fights5[duplicitní texty],ufc_fights5[[#This Row],[duplicitní texty]])</f>
        <v>1</v>
      </c>
    </row>
    <row r="1289" spans="1:5">
      <c r="A1289">
        <v>1283</v>
      </c>
      <c r="B1289">
        <v>347</v>
      </c>
      <c r="C1289" s="3">
        <v>40362</v>
      </c>
      <c r="D1289" s="5" t="str">
        <f>ufc_fights5[[#This Row],[r_fighter_id]]&amp;"/"&amp;ufc_fights5[[#This Row],[b_fighter_id]]&amp;ufc_fights5[[#This Row],[date]]</f>
        <v>1283/34740362</v>
      </c>
      <c r="E1289">
        <f>COUNTIF(ufc_fights5[duplicitní texty],ufc_fights5[[#This Row],[duplicitní texty]])</f>
        <v>1</v>
      </c>
    </row>
    <row r="1290" spans="1:5">
      <c r="A1290">
        <v>2892</v>
      </c>
      <c r="B1290">
        <v>3293</v>
      </c>
      <c r="C1290" s="3">
        <v>40362</v>
      </c>
      <c r="D1290" s="5" t="str">
        <f>ufc_fights5[[#This Row],[r_fighter_id]]&amp;"/"&amp;ufc_fights5[[#This Row],[b_fighter_id]]&amp;ufc_fights5[[#This Row],[date]]</f>
        <v>2892/329340362</v>
      </c>
      <c r="E1290">
        <f>COUNTIF(ufc_fights5[duplicitní texty],ufc_fights5[[#This Row],[duplicitní texty]])</f>
        <v>1</v>
      </c>
    </row>
    <row r="1291" spans="1:5">
      <c r="A1291">
        <v>3067</v>
      </c>
      <c r="B1291">
        <v>2480</v>
      </c>
      <c r="C1291" s="3">
        <v>40362</v>
      </c>
      <c r="D1291" s="5" t="str">
        <f>ufc_fights5[[#This Row],[r_fighter_id]]&amp;"/"&amp;ufc_fights5[[#This Row],[b_fighter_id]]&amp;ufc_fights5[[#This Row],[date]]</f>
        <v>3067/248040362</v>
      </c>
      <c r="E1291">
        <f>COUNTIF(ufc_fights5[duplicitní texty],ufc_fights5[[#This Row],[duplicitní texty]])</f>
        <v>1</v>
      </c>
    </row>
    <row r="1292" spans="1:5">
      <c r="A1292">
        <v>2519</v>
      </c>
      <c r="B1292">
        <v>2749</v>
      </c>
      <c r="C1292" s="3">
        <v>40362</v>
      </c>
      <c r="D1292" s="5" t="str">
        <f>ufc_fights5[[#This Row],[r_fighter_id]]&amp;"/"&amp;ufc_fights5[[#This Row],[b_fighter_id]]&amp;ufc_fights5[[#This Row],[date]]</f>
        <v>2519/274940362</v>
      </c>
      <c r="E1292">
        <f>COUNTIF(ufc_fights5[duplicitní texty],ufc_fights5[[#This Row],[duplicitní texty]])</f>
        <v>1</v>
      </c>
    </row>
    <row r="1293" spans="1:5">
      <c r="A1293">
        <v>2521</v>
      </c>
      <c r="B1293">
        <v>2711</v>
      </c>
      <c r="C1293" s="3">
        <v>40362</v>
      </c>
      <c r="D1293" s="5" t="str">
        <f>ufc_fights5[[#This Row],[r_fighter_id]]&amp;"/"&amp;ufc_fights5[[#This Row],[b_fighter_id]]&amp;ufc_fights5[[#This Row],[date]]</f>
        <v>2521/271140362</v>
      </c>
      <c r="E1293">
        <f>COUNTIF(ufc_fights5[duplicitní texty],ufc_fights5[[#This Row],[duplicitní texty]])</f>
        <v>1</v>
      </c>
    </row>
    <row r="1294" spans="1:5">
      <c r="A1294">
        <v>1904</v>
      </c>
      <c r="B1294">
        <v>3360</v>
      </c>
      <c r="C1294" s="3">
        <v>40362</v>
      </c>
      <c r="D1294" s="5" t="str">
        <f>ufc_fights5[[#This Row],[r_fighter_id]]&amp;"/"&amp;ufc_fights5[[#This Row],[b_fighter_id]]&amp;ufc_fights5[[#This Row],[date]]</f>
        <v>1904/336040362</v>
      </c>
      <c r="E1294">
        <f>COUNTIF(ufc_fights5[duplicitní texty],ufc_fights5[[#This Row],[duplicitní texty]])</f>
        <v>1</v>
      </c>
    </row>
    <row r="1295" spans="1:5">
      <c r="A1295">
        <v>1624</v>
      </c>
      <c r="B1295">
        <v>3396</v>
      </c>
      <c r="C1295" s="3">
        <v>40391</v>
      </c>
      <c r="D1295" s="5" t="str">
        <f>ufc_fights5[[#This Row],[r_fighter_id]]&amp;"/"&amp;ufc_fights5[[#This Row],[b_fighter_id]]&amp;ufc_fights5[[#This Row],[date]]</f>
        <v>1624/339640391</v>
      </c>
      <c r="E1295">
        <f>COUNTIF(ufc_fights5[duplicitní texty],ufc_fights5[[#This Row],[duplicitní texty]])</f>
        <v>1</v>
      </c>
    </row>
    <row r="1296" spans="1:5">
      <c r="A1296">
        <v>1545</v>
      </c>
      <c r="B1296">
        <v>2008</v>
      </c>
      <c r="C1296" s="3">
        <v>40391</v>
      </c>
      <c r="D1296" s="5" t="str">
        <f>ufc_fights5[[#This Row],[r_fighter_id]]&amp;"/"&amp;ufc_fights5[[#This Row],[b_fighter_id]]&amp;ufc_fights5[[#This Row],[date]]</f>
        <v>1545/200840391</v>
      </c>
      <c r="E1296">
        <f>COUNTIF(ufc_fights5[duplicitní texty],ufc_fights5[[#This Row],[duplicitní texty]])</f>
        <v>1</v>
      </c>
    </row>
    <row r="1297" spans="1:5">
      <c r="A1297">
        <v>872</v>
      </c>
      <c r="B1297">
        <v>2376</v>
      </c>
      <c r="C1297" s="3">
        <v>40391</v>
      </c>
      <c r="D1297" s="5" t="str">
        <f>ufc_fights5[[#This Row],[r_fighter_id]]&amp;"/"&amp;ufc_fights5[[#This Row],[b_fighter_id]]&amp;ufc_fights5[[#This Row],[date]]</f>
        <v>872/237640391</v>
      </c>
      <c r="E1297">
        <f>COUNTIF(ufc_fights5[duplicitní texty],ufc_fights5[[#This Row],[duplicitní texty]])</f>
        <v>1</v>
      </c>
    </row>
    <row r="1298" spans="1:5">
      <c r="A1298">
        <v>1409</v>
      </c>
      <c r="B1298">
        <v>871</v>
      </c>
      <c r="C1298" s="3">
        <v>40391</v>
      </c>
      <c r="D1298" s="5" t="str">
        <f>ufc_fights5[[#This Row],[r_fighter_id]]&amp;"/"&amp;ufc_fights5[[#This Row],[b_fighter_id]]&amp;ufc_fights5[[#This Row],[date]]</f>
        <v>1409/87140391</v>
      </c>
      <c r="E1298">
        <f>COUNTIF(ufc_fights5[duplicitní texty],ufc_fights5[[#This Row],[duplicitní texty]])</f>
        <v>1</v>
      </c>
    </row>
    <row r="1299" spans="1:5">
      <c r="A1299">
        <v>3103</v>
      </c>
      <c r="B1299">
        <v>1991</v>
      </c>
      <c r="C1299" s="3">
        <v>40391</v>
      </c>
      <c r="D1299" s="5" t="str">
        <f>ufc_fights5[[#This Row],[r_fighter_id]]&amp;"/"&amp;ufc_fights5[[#This Row],[b_fighter_id]]&amp;ufc_fights5[[#This Row],[date]]</f>
        <v>3103/199140391</v>
      </c>
      <c r="E1299">
        <f>COUNTIF(ufc_fights5[duplicitní texty],ufc_fights5[[#This Row],[duplicitní texty]])</f>
        <v>1</v>
      </c>
    </row>
    <row r="1300" spans="1:5">
      <c r="A1300">
        <v>2226</v>
      </c>
      <c r="B1300">
        <v>2369</v>
      </c>
      <c r="C1300" s="3">
        <v>40391</v>
      </c>
      <c r="D1300" s="5" t="str">
        <f>ufc_fights5[[#This Row],[r_fighter_id]]&amp;"/"&amp;ufc_fights5[[#This Row],[b_fighter_id]]&amp;ufc_fights5[[#This Row],[date]]</f>
        <v>2226/236940391</v>
      </c>
      <c r="E1300">
        <f>COUNTIF(ufc_fights5[duplicitní texty],ufc_fights5[[#This Row],[duplicitní texty]])</f>
        <v>1</v>
      </c>
    </row>
    <row r="1301" spans="1:5">
      <c r="A1301">
        <v>1521</v>
      </c>
      <c r="B1301">
        <v>2677</v>
      </c>
      <c r="C1301" s="3">
        <v>40391</v>
      </c>
      <c r="D1301" s="5" t="str">
        <f>ufc_fights5[[#This Row],[r_fighter_id]]&amp;"/"&amp;ufc_fights5[[#This Row],[b_fighter_id]]&amp;ufc_fights5[[#This Row],[date]]</f>
        <v>1521/267740391</v>
      </c>
      <c r="E1301">
        <f>COUNTIF(ufc_fights5[duplicitní texty],ufc_fights5[[#This Row],[duplicitní texty]])</f>
        <v>1</v>
      </c>
    </row>
    <row r="1302" spans="1:5">
      <c r="A1302">
        <v>1655</v>
      </c>
      <c r="B1302">
        <v>3116</v>
      </c>
      <c r="C1302" s="3">
        <v>40391</v>
      </c>
      <c r="D1302" s="5" t="str">
        <f>ufc_fights5[[#This Row],[r_fighter_id]]&amp;"/"&amp;ufc_fights5[[#This Row],[b_fighter_id]]&amp;ufc_fights5[[#This Row],[date]]</f>
        <v>1655/311640391</v>
      </c>
      <c r="E1302">
        <f>COUNTIF(ufc_fights5[duplicitní texty],ufc_fights5[[#This Row],[duplicitní texty]])</f>
        <v>1</v>
      </c>
    </row>
    <row r="1303" spans="1:5">
      <c r="A1303">
        <v>1458</v>
      </c>
      <c r="B1303">
        <v>2555</v>
      </c>
      <c r="C1303" s="3">
        <v>40391</v>
      </c>
      <c r="D1303" s="5" t="str">
        <f>ufc_fights5[[#This Row],[r_fighter_id]]&amp;"/"&amp;ufc_fights5[[#This Row],[b_fighter_id]]&amp;ufc_fights5[[#This Row],[date]]</f>
        <v>1458/255540391</v>
      </c>
      <c r="E1303">
        <f>COUNTIF(ufc_fights5[duplicitní texty],ufc_fights5[[#This Row],[duplicitní texty]])</f>
        <v>1</v>
      </c>
    </row>
    <row r="1304" spans="1:5">
      <c r="A1304">
        <v>1200</v>
      </c>
      <c r="B1304">
        <v>1139</v>
      </c>
      <c r="C1304" s="3">
        <v>40391</v>
      </c>
      <c r="D1304" s="5" t="str">
        <f>ufc_fights5[[#This Row],[r_fighter_id]]&amp;"/"&amp;ufc_fights5[[#This Row],[b_fighter_id]]&amp;ufc_fights5[[#This Row],[date]]</f>
        <v>1200/113940391</v>
      </c>
      <c r="E1304">
        <f>COUNTIF(ufc_fights5[duplicitní texty],ufc_fights5[[#This Row],[duplicitní texty]])</f>
        <v>1</v>
      </c>
    </row>
    <row r="1305" spans="1:5">
      <c r="A1305">
        <v>2294</v>
      </c>
      <c r="B1305">
        <v>807</v>
      </c>
      <c r="C1305" s="3">
        <v>40397</v>
      </c>
      <c r="D1305" s="5" t="str">
        <f>ufc_fights5[[#This Row],[r_fighter_id]]&amp;"/"&amp;ufc_fights5[[#This Row],[b_fighter_id]]&amp;ufc_fights5[[#This Row],[date]]</f>
        <v>2294/80740397</v>
      </c>
      <c r="E1305">
        <f>COUNTIF(ufc_fights5[duplicitní texty],ufc_fights5[[#This Row],[duplicitní texty]])</f>
        <v>1</v>
      </c>
    </row>
    <row r="1306" spans="1:5">
      <c r="A1306">
        <v>1303</v>
      </c>
      <c r="B1306">
        <v>3138</v>
      </c>
      <c r="C1306" s="3">
        <v>40397</v>
      </c>
      <c r="D1306" s="5" t="str">
        <f>ufc_fights5[[#This Row],[r_fighter_id]]&amp;"/"&amp;ufc_fights5[[#This Row],[b_fighter_id]]&amp;ufc_fights5[[#This Row],[date]]</f>
        <v>1303/313840397</v>
      </c>
      <c r="E1306">
        <f>COUNTIF(ufc_fights5[duplicitní texty],ufc_fights5[[#This Row],[duplicitní texty]])</f>
        <v>1</v>
      </c>
    </row>
    <row r="1307" spans="1:5">
      <c r="A1307">
        <v>1226</v>
      </c>
      <c r="B1307">
        <v>808</v>
      </c>
      <c r="C1307" s="3">
        <v>40397</v>
      </c>
      <c r="D1307" s="5" t="str">
        <f>ufc_fights5[[#This Row],[r_fighter_id]]&amp;"/"&amp;ufc_fights5[[#This Row],[b_fighter_id]]&amp;ufc_fights5[[#This Row],[date]]</f>
        <v>1226/80840397</v>
      </c>
      <c r="E1307">
        <f>COUNTIF(ufc_fights5[duplicitní texty],ufc_fights5[[#This Row],[duplicitní texty]])</f>
        <v>1</v>
      </c>
    </row>
    <row r="1308" spans="1:5">
      <c r="A1308">
        <v>982</v>
      </c>
      <c r="B1308">
        <v>84</v>
      </c>
      <c r="C1308" s="3">
        <v>40397</v>
      </c>
      <c r="D1308" s="5" t="str">
        <f>ufc_fights5[[#This Row],[r_fighter_id]]&amp;"/"&amp;ufc_fights5[[#This Row],[b_fighter_id]]&amp;ufc_fights5[[#This Row],[date]]</f>
        <v>982/8440397</v>
      </c>
      <c r="E1308">
        <f>COUNTIF(ufc_fights5[duplicitní texty],ufc_fights5[[#This Row],[duplicitní texty]])</f>
        <v>1</v>
      </c>
    </row>
    <row r="1309" spans="1:5">
      <c r="A1309">
        <v>1319</v>
      </c>
      <c r="B1309">
        <v>354</v>
      </c>
      <c r="C1309" s="3">
        <v>40397</v>
      </c>
      <c r="D1309" s="5" t="str">
        <f>ufc_fights5[[#This Row],[r_fighter_id]]&amp;"/"&amp;ufc_fights5[[#This Row],[b_fighter_id]]&amp;ufc_fights5[[#This Row],[date]]</f>
        <v>1319/35440397</v>
      </c>
      <c r="E1309">
        <f>COUNTIF(ufc_fights5[duplicitní texty],ufc_fights5[[#This Row],[duplicitní texty]])</f>
        <v>1</v>
      </c>
    </row>
    <row r="1310" spans="1:5">
      <c r="A1310">
        <v>2981</v>
      </c>
      <c r="B1310">
        <v>3056</v>
      </c>
      <c r="C1310" s="3">
        <v>40397</v>
      </c>
      <c r="D1310" s="5" t="str">
        <f>ufc_fights5[[#This Row],[r_fighter_id]]&amp;"/"&amp;ufc_fights5[[#This Row],[b_fighter_id]]&amp;ufc_fights5[[#This Row],[date]]</f>
        <v>2981/305640397</v>
      </c>
      <c r="E1310">
        <f>COUNTIF(ufc_fights5[duplicitní texty],ufc_fights5[[#This Row],[duplicitní texty]])</f>
        <v>1</v>
      </c>
    </row>
    <row r="1311" spans="1:5">
      <c r="A1311">
        <v>3152</v>
      </c>
      <c r="B1311">
        <v>2189</v>
      </c>
      <c r="C1311" s="3">
        <v>40397</v>
      </c>
      <c r="D1311" s="5" t="str">
        <f>ufc_fights5[[#This Row],[r_fighter_id]]&amp;"/"&amp;ufc_fights5[[#This Row],[b_fighter_id]]&amp;ufc_fights5[[#This Row],[date]]</f>
        <v>3152/218940397</v>
      </c>
      <c r="E1311">
        <f>COUNTIF(ufc_fights5[duplicitní texty],ufc_fights5[[#This Row],[duplicitní texty]])</f>
        <v>1</v>
      </c>
    </row>
    <row r="1312" spans="1:5">
      <c r="A1312">
        <v>1419</v>
      </c>
      <c r="B1312">
        <v>68</v>
      </c>
      <c r="C1312" s="3">
        <v>40397</v>
      </c>
      <c r="D1312" s="5" t="str">
        <f>ufc_fights5[[#This Row],[r_fighter_id]]&amp;"/"&amp;ufc_fights5[[#This Row],[b_fighter_id]]&amp;ufc_fights5[[#This Row],[date]]</f>
        <v>1419/6840397</v>
      </c>
      <c r="E1312">
        <f>COUNTIF(ufc_fights5[duplicitní texty],ufc_fights5[[#This Row],[duplicitní texty]])</f>
        <v>1</v>
      </c>
    </row>
    <row r="1313" spans="1:5">
      <c r="A1313">
        <v>374</v>
      </c>
      <c r="B1313">
        <v>306</v>
      </c>
      <c r="C1313" s="3">
        <v>40397</v>
      </c>
      <c r="D1313" s="5" t="str">
        <f>ufc_fights5[[#This Row],[r_fighter_id]]&amp;"/"&amp;ufc_fights5[[#This Row],[b_fighter_id]]&amp;ufc_fights5[[#This Row],[date]]</f>
        <v>374/30640397</v>
      </c>
      <c r="E1313">
        <f>COUNTIF(ufc_fights5[duplicitní texty],ufc_fights5[[#This Row],[duplicitní texty]])</f>
        <v>1</v>
      </c>
    </row>
    <row r="1314" spans="1:5">
      <c r="A1314">
        <v>3410</v>
      </c>
      <c r="B1314">
        <v>708</v>
      </c>
      <c r="C1314" s="3">
        <v>40397</v>
      </c>
      <c r="D1314" s="5" t="str">
        <f>ufc_fights5[[#This Row],[r_fighter_id]]&amp;"/"&amp;ufc_fights5[[#This Row],[b_fighter_id]]&amp;ufc_fights5[[#This Row],[date]]</f>
        <v>3410/70840397</v>
      </c>
      <c r="E1314">
        <f>COUNTIF(ufc_fights5[duplicitní texty],ufc_fights5[[#This Row],[duplicitní texty]])</f>
        <v>1</v>
      </c>
    </row>
    <row r="1315" spans="1:5">
      <c r="A1315">
        <v>2884</v>
      </c>
      <c r="B1315">
        <v>1251</v>
      </c>
      <c r="C1315" s="3">
        <v>40397</v>
      </c>
      <c r="D1315" s="5" t="str">
        <f>ufc_fights5[[#This Row],[r_fighter_id]]&amp;"/"&amp;ufc_fights5[[#This Row],[b_fighter_id]]&amp;ufc_fights5[[#This Row],[date]]</f>
        <v>2884/125140397</v>
      </c>
      <c r="E1315">
        <f>COUNTIF(ufc_fights5[duplicitní texty],ufc_fights5[[#This Row],[duplicitní texty]])</f>
        <v>1</v>
      </c>
    </row>
    <row r="1316" spans="1:5">
      <c r="A1316">
        <v>1928</v>
      </c>
      <c r="B1316">
        <v>2128</v>
      </c>
      <c r="C1316" s="3">
        <v>40418</v>
      </c>
      <c r="D1316" s="5" t="str">
        <f>ufc_fights5[[#This Row],[r_fighter_id]]&amp;"/"&amp;ufc_fights5[[#This Row],[b_fighter_id]]&amp;ufc_fights5[[#This Row],[date]]</f>
        <v>1928/212840418</v>
      </c>
      <c r="E1316">
        <f>COUNTIF(ufc_fights5[duplicitní texty],ufc_fights5[[#This Row],[duplicitní texty]])</f>
        <v>1</v>
      </c>
    </row>
    <row r="1317" spans="1:5">
      <c r="A1317">
        <v>770</v>
      </c>
      <c r="B1317">
        <v>706</v>
      </c>
      <c r="C1317" s="3">
        <v>40418</v>
      </c>
      <c r="D1317" s="5" t="str">
        <f>ufc_fights5[[#This Row],[r_fighter_id]]&amp;"/"&amp;ufc_fights5[[#This Row],[b_fighter_id]]&amp;ufc_fights5[[#This Row],[date]]</f>
        <v>770/70640418</v>
      </c>
      <c r="E1317">
        <f>COUNTIF(ufc_fights5[duplicitní texty],ufc_fights5[[#This Row],[duplicitní texty]])</f>
        <v>1</v>
      </c>
    </row>
    <row r="1318" spans="1:5">
      <c r="A1318">
        <v>856</v>
      </c>
      <c r="B1318">
        <v>2485</v>
      </c>
      <c r="C1318" s="3">
        <v>40418</v>
      </c>
      <c r="D1318" s="5" t="str">
        <f>ufc_fights5[[#This Row],[r_fighter_id]]&amp;"/"&amp;ufc_fights5[[#This Row],[b_fighter_id]]&amp;ufc_fights5[[#This Row],[date]]</f>
        <v>856/248540418</v>
      </c>
      <c r="E1318">
        <f>COUNTIF(ufc_fights5[duplicitní texty],ufc_fights5[[#This Row],[duplicitní texty]])</f>
        <v>1</v>
      </c>
    </row>
    <row r="1319" spans="1:5">
      <c r="A1319">
        <v>1753</v>
      </c>
      <c r="B1319">
        <v>2784</v>
      </c>
      <c r="C1319" s="3">
        <v>40418</v>
      </c>
      <c r="D1319" s="5" t="str">
        <f>ufc_fights5[[#This Row],[r_fighter_id]]&amp;"/"&amp;ufc_fights5[[#This Row],[b_fighter_id]]&amp;ufc_fights5[[#This Row],[date]]</f>
        <v>1753/278440418</v>
      </c>
      <c r="E1319">
        <f>COUNTIF(ufc_fights5[duplicitní texty],ufc_fights5[[#This Row],[duplicitní texty]])</f>
        <v>1</v>
      </c>
    </row>
    <row r="1320" spans="1:5">
      <c r="A1320">
        <v>652</v>
      </c>
      <c r="B1320">
        <v>3263</v>
      </c>
      <c r="C1320" s="3">
        <v>40418</v>
      </c>
      <c r="D1320" s="5" t="str">
        <f>ufc_fights5[[#This Row],[r_fighter_id]]&amp;"/"&amp;ufc_fights5[[#This Row],[b_fighter_id]]&amp;ufc_fights5[[#This Row],[date]]</f>
        <v>652/326340418</v>
      </c>
      <c r="E1320">
        <f>COUNTIF(ufc_fights5[duplicitní texty],ufc_fights5[[#This Row],[duplicitní texty]])</f>
        <v>1</v>
      </c>
    </row>
    <row r="1321" spans="1:5">
      <c r="A1321">
        <v>986</v>
      </c>
      <c r="B1321">
        <v>2016</v>
      </c>
      <c r="C1321" s="3">
        <v>40418</v>
      </c>
      <c r="D1321" s="5" t="str">
        <f>ufc_fights5[[#This Row],[r_fighter_id]]&amp;"/"&amp;ufc_fights5[[#This Row],[b_fighter_id]]&amp;ufc_fights5[[#This Row],[date]]</f>
        <v>986/201640418</v>
      </c>
      <c r="E1321">
        <f>COUNTIF(ufc_fights5[duplicitní texty],ufc_fights5[[#This Row],[duplicitní texty]])</f>
        <v>1</v>
      </c>
    </row>
    <row r="1322" spans="1:5">
      <c r="A1322">
        <v>3499</v>
      </c>
      <c r="B1322">
        <v>1798</v>
      </c>
      <c r="C1322" s="3">
        <v>40418</v>
      </c>
      <c r="D1322" s="5" t="str">
        <f>ufc_fights5[[#This Row],[r_fighter_id]]&amp;"/"&amp;ufc_fights5[[#This Row],[b_fighter_id]]&amp;ufc_fights5[[#This Row],[date]]</f>
        <v>3499/179840418</v>
      </c>
      <c r="E1322">
        <f>COUNTIF(ufc_fights5[duplicitní texty],ufc_fights5[[#This Row],[duplicitní texty]])</f>
        <v>1</v>
      </c>
    </row>
    <row r="1323" spans="1:5">
      <c r="A1323">
        <v>2539</v>
      </c>
      <c r="B1323">
        <v>83</v>
      </c>
      <c r="C1323" s="3">
        <v>40418</v>
      </c>
      <c r="D1323" s="5" t="str">
        <f>ufc_fights5[[#This Row],[r_fighter_id]]&amp;"/"&amp;ufc_fights5[[#This Row],[b_fighter_id]]&amp;ufc_fights5[[#This Row],[date]]</f>
        <v>2539/8340418</v>
      </c>
      <c r="E1323">
        <f>COUNTIF(ufc_fights5[duplicitní texty],ufc_fights5[[#This Row],[duplicitní texty]])</f>
        <v>1</v>
      </c>
    </row>
    <row r="1324" spans="1:5">
      <c r="A1324">
        <v>2108</v>
      </c>
      <c r="B1324">
        <v>2821</v>
      </c>
      <c r="C1324" s="3">
        <v>40418</v>
      </c>
      <c r="D1324" s="5" t="str">
        <f>ufc_fights5[[#This Row],[r_fighter_id]]&amp;"/"&amp;ufc_fights5[[#This Row],[b_fighter_id]]&amp;ufc_fights5[[#This Row],[date]]</f>
        <v>2108/282140418</v>
      </c>
      <c r="E1324">
        <f>COUNTIF(ufc_fights5[duplicitní texty],ufc_fights5[[#This Row],[duplicitní texty]])</f>
        <v>1</v>
      </c>
    </row>
    <row r="1325" spans="1:5">
      <c r="A1325">
        <v>2400</v>
      </c>
      <c r="B1325">
        <v>3066</v>
      </c>
      <c r="C1325" s="3">
        <v>40418</v>
      </c>
      <c r="D1325" s="5" t="str">
        <f>ufc_fights5[[#This Row],[r_fighter_id]]&amp;"/"&amp;ufc_fights5[[#This Row],[b_fighter_id]]&amp;ufc_fights5[[#This Row],[date]]</f>
        <v>2400/306640418</v>
      </c>
      <c r="E1325">
        <f>COUNTIF(ufc_fights5[duplicitní texty],ufc_fights5[[#This Row],[duplicitní texty]])</f>
        <v>1</v>
      </c>
    </row>
    <row r="1326" spans="1:5">
      <c r="A1326">
        <v>906</v>
      </c>
      <c r="B1326">
        <v>2376</v>
      </c>
      <c r="C1326" s="3">
        <v>40436</v>
      </c>
      <c r="D1326" s="5" t="str">
        <f>ufc_fights5[[#This Row],[r_fighter_id]]&amp;"/"&amp;ufc_fights5[[#This Row],[b_fighter_id]]&amp;ufc_fights5[[#This Row],[date]]</f>
        <v>906/237640436</v>
      </c>
      <c r="E1326">
        <f>COUNTIF(ufc_fights5[duplicitní texty],ufc_fights5[[#This Row],[duplicitní texty]])</f>
        <v>1</v>
      </c>
    </row>
    <row r="1327" spans="1:5">
      <c r="A1327">
        <v>2113</v>
      </c>
      <c r="B1327">
        <v>3250</v>
      </c>
      <c r="C1327" s="3">
        <v>40436</v>
      </c>
      <c r="D1327" s="5" t="str">
        <f>ufc_fights5[[#This Row],[r_fighter_id]]&amp;"/"&amp;ufc_fights5[[#This Row],[b_fighter_id]]&amp;ufc_fights5[[#This Row],[date]]</f>
        <v>2113/325040436</v>
      </c>
      <c r="E1327">
        <f>COUNTIF(ufc_fights5[duplicitní texty],ufc_fights5[[#This Row],[duplicitní texty]])</f>
        <v>1</v>
      </c>
    </row>
    <row r="1328" spans="1:5">
      <c r="A1328">
        <v>1958</v>
      </c>
      <c r="B1328">
        <v>2434</v>
      </c>
      <c r="C1328" s="3">
        <v>40436</v>
      </c>
      <c r="D1328" s="5" t="str">
        <f>ufc_fights5[[#This Row],[r_fighter_id]]&amp;"/"&amp;ufc_fights5[[#This Row],[b_fighter_id]]&amp;ufc_fights5[[#This Row],[date]]</f>
        <v>1958/243440436</v>
      </c>
      <c r="E1328">
        <f>COUNTIF(ufc_fights5[duplicitní texty],ufc_fights5[[#This Row],[duplicitní texty]])</f>
        <v>1</v>
      </c>
    </row>
    <row r="1329" spans="1:5">
      <c r="A1329">
        <v>864</v>
      </c>
      <c r="B1329">
        <v>1233</v>
      </c>
      <c r="C1329" s="3">
        <v>40436</v>
      </c>
      <c r="D1329" s="5" t="str">
        <f>ufc_fights5[[#This Row],[r_fighter_id]]&amp;"/"&amp;ufc_fights5[[#This Row],[b_fighter_id]]&amp;ufc_fights5[[#This Row],[date]]</f>
        <v>864/123340436</v>
      </c>
      <c r="E1329">
        <f>COUNTIF(ufc_fights5[duplicitní texty],ufc_fights5[[#This Row],[duplicitní texty]])</f>
        <v>1</v>
      </c>
    </row>
    <row r="1330" spans="1:5">
      <c r="A1330">
        <v>820</v>
      </c>
      <c r="B1330">
        <v>347</v>
      </c>
      <c r="C1330" s="3">
        <v>40436</v>
      </c>
      <c r="D1330" s="5" t="str">
        <f>ufc_fights5[[#This Row],[r_fighter_id]]&amp;"/"&amp;ufc_fights5[[#This Row],[b_fighter_id]]&amp;ufc_fights5[[#This Row],[date]]</f>
        <v>820/34740436</v>
      </c>
      <c r="E1330">
        <f>COUNTIF(ufc_fights5[duplicitní texty],ufc_fights5[[#This Row],[duplicitní texty]])</f>
        <v>1</v>
      </c>
    </row>
    <row r="1331" spans="1:5">
      <c r="A1331">
        <v>2111</v>
      </c>
      <c r="B1331">
        <v>2473</v>
      </c>
      <c r="C1331" s="3">
        <v>40436</v>
      </c>
      <c r="D1331" s="5" t="str">
        <f>ufc_fights5[[#This Row],[r_fighter_id]]&amp;"/"&amp;ufc_fights5[[#This Row],[b_fighter_id]]&amp;ufc_fights5[[#This Row],[date]]</f>
        <v>2111/247340436</v>
      </c>
      <c r="E1331">
        <f>COUNTIF(ufc_fights5[duplicitní texty],ufc_fights5[[#This Row],[duplicitní texty]])</f>
        <v>1</v>
      </c>
    </row>
    <row r="1332" spans="1:5">
      <c r="A1332">
        <v>1264</v>
      </c>
      <c r="B1332">
        <v>1657</v>
      </c>
      <c r="C1332" s="3">
        <v>40436</v>
      </c>
      <c r="D1332" s="5" t="str">
        <f>ufc_fights5[[#This Row],[r_fighter_id]]&amp;"/"&amp;ufc_fights5[[#This Row],[b_fighter_id]]&amp;ufc_fights5[[#This Row],[date]]</f>
        <v>1264/165740436</v>
      </c>
      <c r="E1332">
        <f>COUNTIF(ufc_fights5[duplicitní texty],ufc_fights5[[#This Row],[duplicitní texty]])</f>
        <v>1</v>
      </c>
    </row>
    <row r="1333" spans="1:5">
      <c r="A1333">
        <v>3405</v>
      </c>
      <c r="B1333">
        <v>2138</v>
      </c>
      <c r="C1333" s="3">
        <v>40436</v>
      </c>
      <c r="D1333" s="5" t="str">
        <f>ufc_fights5[[#This Row],[r_fighter_id]]&amp;"/"&amp;ufc_fights5[[#This Row],[b_fighter_id]]&amp;ufc_fights5[[#This Row],[date]]</f>
        <v>3405/213840436</v>
      </c>
      <c r="E1333">
        <f>COUNTIF(ufc_fights5[duplicitní texty],ufc_fights5[[#This Row],[duplicitní texty]])</f>
        <v>1</v>
      </c>
    </row>
    <row r="1334" spans="1:5">
      <c r="A1334">
        <v>998</v>
      </c>
      <c r="B1334">
        <v>2521</v>
      </c>
      <c r="C1334" s="3">
        <v>40436</v>
      </c>
      <c r="D1334" s="5" t="str">
        <f>ufc_fights5[[#This Row],[r_fighter_id]]&amp;"/"&amp;ufc_fights5[[#This Row],[b_fighter_id]]&amp;ufc_fights5[[#This Row],[date]]</f>
        <v>998/252140436</v>
      </c>
      <c r="E1334">
        <f>COUNTIF(ufc_fights5[duplicitní texty],ufc_fights5[[#This Row],[duplicitní texty]])</f>
        <v>1</v>
      </c>
    </row>
    <row r="1335" spans="1:5">
      <c r="A1335">
        <v>157</v>
      </c>
      <c r="B1335">
        <v>2277</v>
      </c>
      <c r="C1335" s="3">
        <v>40436</v>
      </c>
      <c r="D1335" s="5" t="str">
        <f>ufc_fights5[[#This Row],[r_fighter_id]]&amp;"/"&amp;ufc_fights5[[#This Row],[b_fighter_id]]&amp;ufc_fights5[[#This Row],[date]]</f>
        <v>157/227740436</v>
      </c>
      <c r="E1335">
        <f>COUNTIF(ufc_fights5[duplicitní texty],ufc_fights5[[#This Row],[duplicitní texty]])</f>
        <v>1</v>
      </c>
    </row>
    <row r="1336" spans="1:5">
      <c r="A1336">
        <v>1227</v>
      </c>
      <c r="B1336">
        <v>3120</v>
      </c>
      <c r="C1336" s="3">
        <v>40446</v>
      </c>
      <c r="D1336" s="5" t="str">
        <f>ufc_fights5[[#This Row],[r_fighter_id]]&amp;"/"&amp;ufc_fights5[[#This Row],[b_fighter_id]]&amp;ufc_fights5[[#This Row],[date]]</f>
        <v>1227/312040446</v>
      </c>
      <c r="E1336">
        <f>COUNTIF(ufc_fights5[duplicitní texty],ufc_fights5[[#This Row],[duplicitní texty]])</f>
        <v>1</v>
      </c>
    </row>
    <row r="1337" spans="1:5">
      <c r="A1337">
        <v>2129</v>
      </c>
      <c r="B1337">
        <v>968</v>
      </c>
      <c r="C1337" s="3">
        <v>40446</v>
      </c>
      <c r="D1337" s="5" t="str">
        <f>ufc_fights5[[#This Row],[r_fighter_id]]&amp;"/"&amp;ufc_fights5[[#This Row],[b_fighter_id]]&amp;ufc_fights5[[#This Row],[date]]</f>
        <v>2129/96840446</v>
      </c>
      <c r="E1337">
        <f>COUNTIF(ufc_fights5[duplicitní texty],ufc_fights5[[#This Row],[duplicitní texty]])</f>
        <v>1</v>
      </c>
    </row>
    <row r="1338" spans="1:5">
      <c r="A1338">
        <v>2939</v>
      </c>
      <c r="B1338">
        <v>1887</v>
      </c>
      <c r="C1338" s="3">
        <v>40446</v>
      </c>
      <c r="D1338" s="5" t="str">
        <f>ufc_fights5[[#This Row],[r_fighter_id]]&amp;"/"&amp;ufc_fights5[[#This Row],[b_fighter_id]]&amp;ufc_fights5[[#This Row],[date]]</f>
        <v>2939/188740446</v>
      </c>
      <c r="E1338">
        <f>COUNTIF(ufc_fights5[duplicitní texty],ufc_fights5[[#This Row],[duplicitní texty]])</f>
        <v>1</v>
      </c>
    </row>
    <row r="1339" spans="1:5">
      <c r="A1339">
        <v>2952</v>
      </c>
      <c r="B1339">
        <v>839</v>
      </c>
      <c r="C1339" s="3">
        <v>40446</v>
      </c>
      <c r="D1339" s="5" t="str">
        <f>ufc_fights5[[#This Row],[r_fighter_id]]&amp;"/"&amp;ufc_fights5[[#This Row],[b_fighter_id]]&amp;ufc_fights5[[#This Row],[date]]</f>
        <v>2952/83940446</v>
      </c>
      <c r="E1339">
        <f>COUNTIF(ufc_fights5[duplicitní texty],ufc_fights5[[#This Row],[duplicitní texty]])</f>
        <v>1</v>
      </c>
    </row>
    <row r="1340" spans="1:5">
      <c r="A1340">
        <v>3209</v>
      </c>
      <c r="B1340">
        <v>158</v>
      </c>
      <c r="C1340" s="3">
        <v>40446</v>
      </c>
      <c r="D1340" s="5" t="str">
        <f>ufc_fights5[[#This Row],[r_fighter_id]]&amp;"/"&amp;ufc_fights5[[#This Row],[b_fighter_id]]&amp;ufc_fights5[[#This Row],[date]]</f>
        <v>3209/15840446</v>
      </c>
      <c r="E1340">
        <f>COUNTIF(ufc_fights5[duplicitní texty],ufc_fights5[[#This Row],[duplicitní texty]])</f>
        <v>1</v>
      </c>
    </row>
    <row r="1341" spans="1:5">
      <c r="A1341">
        <v>797</v>
      </c>
      <c r="B1341">
        <v>791</v>
      </c>
      <c r="C1341" s="3">
        <v>40446</v>
      </c>
      <c r="D1341" s="5" t="str">
        <f>ufc_fights5[[#This Row],[r_fighter_id]]&amp;"/"&amp;ufc_fights5[[#This Row],[b_fighter_id]]&amp;ufc_fights5[[#This Row],[date]]</f>
        <v>797/79140446</v>
      </c>
      <c r="E1341">
        <f>COUNTIF(ufc_fights5[duplicitní texty],ufc_fights5[[#This Row],[duplicitní texty]])</f>
        <v>1</v>
      </c>
    </row>
    <row r="1342" spans="1:5">
      <c r="A1342">
        <v>1190</v>
      </c>
      <c r="B1342">
        <v>2463</v>
      </c>
      <c r="C1342" s="3">
        <v>40446</v>
      </c>
      <c r="D1342" s="5" t="str">
        <f>ufc_fights5[[#This Row],[r_fighter_id]]&amp;"/"&amp;ufc_fights5[[#This Row],[b_fighter_id]]&amp;ufc_fights5[[#This Row],[date]]</f>
        <v>1190/246340446</v>
      </c>
      <c r="E1342">
        <f>COUNTIF(ufc_fights5[duplicitní texty],ufc_fights5[[#This Row],[duplicitní texty]])</f>
        <v>1</v>
      </c>
    </row>
    <row r="1343" spans="1:5">
      <c r="A1343">
        <v>2328</v>
      </c>
      <c r="B1343">
        <v>181</v>
      </c>
      <c r="C1343" s="3">
        <v>40446</v>
      </c>
      <c r="D1343" s="5" t="str">
        <f>ufc_fights5[[#This Row],[r_fighter_id]]&amp;"/"&amp;ufc_fights5[[#This Row],[b_fighter_id]]&amp;ufc_fights5[[#This Row],[date]]</f>
        <v>2328/18140446</v>
      </c>
      <c r="E1343">
        <f>COUNTIF(ufc_fights5[duplicitní texty],ufc_fights5[[#This Row],[duplicitní texty]])</f>
        <v>1</v>
      </c>
    </row>
    <row r="1344" spans="1:5">
      <c r="A1344">
        <v>2145</v>
      </c>
      <c r="B1344">
        <v>244</v>
      </c>
      <c r="C1344" s="3">
        <v>40446</v>
      </c>
      <c r="D1344" s="5" t="str">
        <f>ufc_fights5[[#This Row],[r_fighter_id]]&amp;"/"&amp;ufc_fights5[[#This Row],[b_fighter_id]]&amp;ufc_fights5[[#This Row],[date]]</f>
        <v>2145/24440446</v>
      </c>
      <c r="E1344">
        <f>COUNTIF(ufc_fights5[duplicitní texty],ufc_fights5[[#This Row],[duplicitní texty]])</f>
        <v>1</v>
      </c>
    </row>
    <row r="1345" spans="1:5">
      <c r="A1345">
        <v>1859</v>
      </c>
      <c r="B1345">
        <v>1869</v>
      </c>
      <c r="C1345" s="3">
        <v>40446</v>
      </c>
      <c r="D1345" s="5" t="str">
        <f>ufc_fights5[[#This Row],[r_fighter_id]]&amp;"/"&amp;ufc_fights5[[#This Row],[b_fighter_id]]&amp;ufc_fights5[[#This Row],[date]]</f>
        <v>1859/186940446</v>
      </c>
      <c r="E1345">
        <f>COUNTIF(ufc_fights5[duplicitní texty],ufc_fights5[[#This Row],[duplicitní texty]])</f>
        <v>1</v>
      </c>
    </row>
    <row r="1346" spans="1:5">
      <c r="A1346">
        <v>1427</v>
      </c>
      <c r="B1346">
        <v>2024</v>
      </c>
      <c r="C1346" s="3">
        <v>40446</v>
      </c>
      <c r="D1346" s="5" t="str">
        <f>ufc_fights5[[#This Row],[r_fighter_id]]&amp;"/"&amp;ufc_fights5[[#This Row],[b_fighter_id]]&amp;ufc_fights5[[#This Row],[date]]</f>
        <v>1427/202440446</v>
      </c>
      <c r="E1346">
        <f>COUNTIF(ufc_fights5[duplicitní texty],ufc_fights5[[#This Row],[duplicitní texty]])</f>
        <v>1</v>
      </c>
    </row>
    <row r="1347" spans="1:5">
      <c r="A1347">
        <v>1294</v>
      </c>
      <c r="B1347">
        <v>2594</v>
      </c>
      <c r="C1347" s="3">
        <v>40467</v>
      </c>
      <c r="D1347" s="5" t="str">
        <f>ufc_fights5[[#This Row],[r_fighter_id]]&amp;"/"&amp;ufc_fights5[[#This Row],[b_fighter_id]]&amp;ufc_fights5[[#This Row],[date]]</f>
        <v>1294/259440467</v>
      </c>
      <c r="E1347">
        <f>COUNTIF(ufc_fights5[duplicitní texty],ufc_fights5[[#This Row],[duplicitní texty]])</f>
        <v>1</v>
      </c>
    </row>
    <row r="1348" spans="1:5">
      <c r="A1348">
        <v>2877</v>
      </c>
      <c r="B1348">
        <v>1383</v>
      </c>
      <c r="C1348" s="3">
        <v>40467</v>
      </c>
      <c r="D1348" s="5" t="str">
        <f>ufc_fights5[[#This Row],[r_fighter_id]]&amp;"/"&amp;ufc_fights5[[#This Row],[b_fighter_id]]&amp;ufc_fights5[[#This Row],[date]]</f>
        <v>2877/138340467</v>
      </c>
      <c r="E1348">
        <f>COUNTIF(ufc_fights5[duplicitní texty],ufc_fights5[[#This Row],[duplicitní texty]])</f>
        <v>1</v>
      </c>
    </row>
    <row r="1349" spans="1:5">
      <c r="A1349">
        <v>972</v>
      </c>
      <c r="B1349">
        <v>3426</v>
      </c>
      <c r="C1349" s="3">
        <v>40467</v>
      </c>
      <c r="D1349" s="5" t="str">
        <f>ufc_fights5[[#This Row],[r_fighter_id]]&amp;"/"&amp;ufc_fights5[[#This Row],[b_fighter_id]]&amp;ufc_fights5[[#This Row],[date]]</f>
        <v>972/342640467</v>
      </c>
      <c r="E1349">
        <f>COUNTIF(ufc_fights5[duplicitní texty],ufc_fights5[[#This Row],[duplicitní texty]])</f>
        <v>1</v>
      </c>
    </row>
    <row r="1350" spans="1:5">
      <c r="A1350">
        <v>1273</v>
      </c>
      <c r="B1350">
        <v>596</v>
      </c>
      <c r="C1350" s="3">
        <v>40467</v>
      </c>
      <c r="D1350" s="5" t="str">
        <f>ufc_fights5[[#This Row],[r_fighter_id]]&amp;"/"&amp;ufc_fights5[[#This Row],[b_fighter_id]]&amp;ufc_fights5[[#This Row],[date]]</f>
        <v>1273/59640467</v>
      </c>
      <c r="E1350">
        <f>COUNTIF(ufc_fights5[duplicitní texty],ufc_fights5[[#This Row],[duplicitní texty]])</f>
        <v>1</v>
      </c>
    </row>
    <row r="1351" spans="1:5">
      <c r="A1351">
        <v>761</v>
      </c>
      <c r="B1351">
        <v>1235</v>
      </c>
      <c r="C1351" s="3">
        <v>40467</v>
      </c>
      <c r="D1351" s="5" t="str">
        <f>ufc_fights5[[#This Row],[r_fighter_id]]&amp;"/"&amp;ufc_fights5[[#This Row],[b_fighter_id]]&amp;ufc_fights5[[#This Row],[date]]</f>
        <v>761/123540467</v>
      </c>
      <c r="E1351">
        <f>COUNTIF(ufc_fights5[duplicitní texty],ufc_fights5[[#This Row],[duplicitní texty]])</f>
        <v>1</v>
      </c>
    </row>
    <row r="1352" spans="1:5">
      <c r="A1352">
        <v>286</v>
      </c>
      <c r="B1352">
        <v>30</v>
      </c>
      <c r="C1352" s="3">
        <v>40467</v>
      </c>
      <c r="D1352" s="5" t="str">
        <f>ufc_fights5[[#This Row],[r_fighter_id]]&amp;"/"&amp;ufc_fights5[[#This Row],[b_fighter_id]]&amp;ufc_fights5[[#This Row],[date]]</f>
        <v>286/3040467</v>
      </c>
      <c r="E1352">
        <f>COUNTIF(ufc_fights5[duplicitní texty],ufc_fights5[[#This Row],[duplicitní texty]])</f>
        <v>1</v>
      </c>
    </row>
    <row r="1353" spans="1:5">
      <c r="A1353">
        <v>2057</v>
      </c>
      <c r="B1353">
        <v>1934</v>
      </c>
      <c r="C1353" s="3">
        <v>40467</v>
      </c>
      <c r="D1353" s="5" t="str">
        <f>ufc_fights5[[#This Row],[r_fighter_id]]&amp;"/"&amp;ufc_fights5[[#This Row],[b_fighter_id]]&amp;ufc_fights5[[#This Row],[date]]</f>
        <v>2057/193440467</v>
      </c>
      <c r="E1353">
        <f>COUNTIF(ufc_fights5[duplicitní texty],ufc_fights5[[#This Row],[duplicitní texty]])</f>
        <v>1</v>
      </c>
    </row>
    <row r="1354" spans="1:5">
      <c r="A1354">
        <v>3480</v>
      </c>
      <c r="B1354">
        <v>2459</v>
      </c>
      <c r="C1354" s="3">
        <v>40467</v>
      </c>
      <c r="D1354" s="5" t="str">
        <f>ufc_fights5[[#This Row],[r_fighter_id]]&amp;"/"&amp;ufc_fights5[[#This Row],[b_fighter_id]]&amp;ufc_fights5[[#This Row],[date]]</f>
        <v>3480/245940467</v>
      </c>
      <c r="E1354">
        <f>COUNTIF(ufc_fights5[duplicitní texty],ufc_fights5[[#This Row],[duplicitní texty]])</f>
        <v>1</v>
      </c>
    </row>
    <row r="1355" spans="1:5">
      <c r="A1355">
        <v>369</v>
      </c>
      <c r="B1355">
        <v>2598</v>
      </c>
      <c r="C1355" s="3">
        <v>40467</v>
      </c>
      <c r="D1355" s="5" t="str">
        <f>ufc_fights5[[#This Row],[r_fighter_id]]&amp;"/"&amp;ufc_fights5[[#This Row],[b_fighter_id]]&amp;ufc_fights5[[#This Row],[date]]</f>
        <v>369/259840467</v>
      </c>
      <c r="E1355">
        <f>COUNTIF(ufc_fights5[duplicitní texty],ufc_fights5[[#This Row],[duplicitní texty]])</f>
        <v>1</v>
      </c>
    </row>
    <row r="1356" spans="1:5">
      <c r="A1356">
        <v>1806</v>
      </c>
      <c r="B1356">
        <v>3359</v>
      </c>
      <c r="C1356" s="3">
        <v>40474</v>
      </c>
      <c r="D1356" s="5" t="str">
        <f>ufc_fights5[[#This Row],[r_fighter_id]]&amp;"/"&amp;ufc_fights5[[#This Row],[b_fighter_id]]&amp;ufc_fights5[[#This Row],[date]]</f>
        <v>1806/335940474</v>
      </c>
      <c r="E1356">
        <f>COUNTIF(ufc_fights5[duplicitní texty],ufc_fights5[[#This Row],[duplicitní texty]])</f>
        <v>1</v>
      </c>
    </row>
    <row r="1357" spans="1:5">
      <c r="A1357">
        <v>2829</v>
      </c>
      <c r="B1357">
        <v>3241</v>
      </c>
      <c r="C1357" s="3">
        <v>40474</v>
      </c>
      <c r="D1357" s="5" t="str">
        <f>ufc_fights5[[#This Row],[r_fighter_id]]&amp;"/"&amp;ufc_fights5[[#This Row],[b_fighter_id]]&amp;ufc_fights5[[#This Row],[date]]</f>
        <v>2829/324140474</v>
      </c>
      <c r="E1357">
        <f>COUNTIF(ufc_fights5[duplicitní texty],ufc_fights5[[#This Row],[duplicitní texty]])</f>
        <v>1</v>
      </c>
    </row>
    <row r="1358" spans="1:5">
      <c r="A1358">
        <v>3142</v>
      </c>
      <c r="B1358">
        <v>3210</v>
      </c>
      <c r="C1358" s="3">
        <v>40474</v>
      </c>
      <c r="D1358" s="5" t="str">
        <f>ufc_fights5[[#This Row],[r_fighter_id]]&amp;"/"&amp;ufc_fights5[[#This Row],[b_fighter_id]]&amp;ufc_fights5[[#This Row],[date]]</f>
        <v>3142/321040474</v>
      </c>
      <c r="E1358">
        <f>COUNTIF(ufc_fights5[duplicitní texty],ufc_fights5[[#This Row],[duplicitní texty]])</f>
        <v>1</v>
      </c>
    </row>
    <row r="1359" spans="1:5">
      <c r="A1359">
        <v>2395</v>
      </c>
      <c r="B1359">
        <v>1261</v>
      </c>
      <c r="C1359" s="3">
        <v>40474</v>
      </c>
      <c r="D1359" s="5" t="str">
        <f>ufc_fights5[[#This Row],[r_fighter_id]]&amp;"/"&amp;ufc_fights5[[#This Row],[b_fighter_id]]&amp;ufc_fights5[[#This Row],[date]]</f>
        <v>2395/126140474</v>
      </c>
      <c r="E1359">
        <f>COUNTIF(ufc_fights5[duplicitní texty],ufc_fights5[[#This Row],[duplicitní texty]])</f>
        <v>1</v>
      </c>
    </row>
    <row r="1360" spans="1:5">
      <c r="A1360">
        <v>633</v>
      </c>
      <c r="B1360">
        <v>1757</v>
      </c>
      <c r="C1360" s="3">
        <v>40474</v>
      </c>
      <c r="D1360" s="5" t="str">
        <f>ufc_fights5[[#This Row],[r_fighter_id]]&amp;"/"&amp;ufc_fights5[[#This Row],[b_fighter_id]]&amp;ufc_fights5[[#This Row],[date]]</f>
        <v>633/175740474</v>
      </c>
      <c r="E1360">
        <f>COUNTIF(ufc_fights5[duplicitní texty],ufc_fights5[[#This Row],[duplicitní texty]])</f>
        <v>1</v>
      </c>
    </row>
    <row r="1361" spans="1:5">
      <c r="A1361">
        <v>2038</v>
      </c>
      <c r="B1361">
        <v>1506</v>
      </c>
      <c r="C1361" s="3">
        <v>40474</v>
      </c>
      <c r="D1361" s="5" t="str">
        <f>ufc_fights5[[#This Row],[r_fighter_id]]&amp;"/"&amp;ufc_fights5[[#This Row],[b_fighter_id]]&amp;ufc_fights5[[#This Row],[date]]</f>
        <v>2038/150640474</v>
      </c>
      <c r="E1361">
        <f>COUNTIF(ufc_fights5[duplicitní texty],ufc_fights5[[#This Row],[duplicitní texty]])</f>
        <v>1</v>
      </c>
    </row>
    <row r="1362" spans="1:5">
      <c r="A1362">
        <v>2892</v>
      </c>
      <c r="B1362">
        <v>1140</v>
      </c>
      <c r="C1362" s="3">
        <v>40474</v>
      </c>
      <c r="D1362" s="5" t="str">
        <f>ufc_fights5[[#This Row],[r_fighter_id]]&amp;"/"&amp;ufc_fights5[[#This Row],[b_fighter_id]]&amp;ufc_fights5[[#This Row],[date]]</f>
        <v>2892/114040474</v>
      </c>
      <c r="E1362">
        <f>COUNTIF(ufc_fights5[duplicitní texty],ufc_fights5[[#This Row],[duplicitní texty]])</f>
        <v>1</v>
      </c>
    </row>
    <row r="1363" spans="1:5">
      <c r="A1363">
        <v>447</v>
      </c>
      <c r="B1363">
        <v>3538</v>
      </c>
      <c r="C1363" s="3">
        <v>40474</v>
      </c>
      <c r="D1363" s="5" t="str">
        <f>ufc_fights5[[#This Row],[r_fighter_id]]&amp;"/"&amp;ufc_fights5[[#This Row],[b_fighter_id]]&amp;ufc_fights5[[#This Row],[date]]</f>
        <v>447/353840474</v>
      </c>
      <c r="E1363">
        <f>COUNTIF(ufc_fights5[duplicitní texty],ufc_fights5[[#This Row],[duplicitní texty]])</f>
        <v>1</v>
      </c>
    </row>
    <row r="1364" spans="1:5">
      <c r="A1364">
        <v>1243</v>
      </c>
      <c r="B1364">
        <v>2711</v>
      </c>
      <c r="C1364" s="3">
        <v>40474</v>
      </c>
      <c r="D1364" s="5" t="str">
        <f>ufc_fights5[[#This Row],[r_fighter_id]]&amp;"/"&amp;ufc_fights5[[#This Row],[b_fighter_id]]&amp;ufc_fights5[[#This Row],[date]]</f>
        <v>1243/271140474</v>
      </c>
      <c r="E1364">
        <f>COUNTIF(ufc_fights5[duplicitní texty],ufc_fights5[[#This Row],[duplicitní texty]])</f>
        <v>1</v>
      </c>
    </row>
    <row r="1365" spans="1:5">
      <c r="A1365">
        <v>1904</v>
      </c>
      <c r="B1365">
        <v>3566</v>
      </c>
      <c r="C1365" s="3">
        <v>40474</v>
      </c>
      <c r="D1365" s="5" t="str">
        <f>ufc_fights5[[#This Row],[r_fighter_id]]&amp;"/"&amp;ufc_fights5[[#This Row],[b_fighter_id]]&amp;ufc_fights5[[#This Row],[date]]</f>
        <v>1904/356640474</v>
      </c>
      <c r="E1365">
        <f>COUNTIF(ufc_fights5[duplicitní texty],ufc_fights5[[#This Row],[duplicitní texty]])</f>
        <v>1</v>
      </c>
    </row>
    <row r="1366" spans="1:5">
      <c r="A1366">
        <v>2957</v>
      </c>
      <c r="B1366">
        <v>1588</v>
      </c>
      <c r="C1366" s="3">
        <v>40474</v>
      </c>
      <c r="D1366" s="5" t="str">
        <f>ufc_fights5[[#This Row],[r_fighter_id]]&amp;"/"&amp;ufc_fights5[[#This Row],[b_fighter_id]]&amp;ufc_fights5[[#This Row],[date]]</f>
        <v>2957/158840474</v>
      </c>
      <c r="E1366">
        <f>COUNTIF(ufc_fights5[duplicitní texty],ufc_fights5[[#This Row],[duplicitní texty]])</f>
        <v>1</v>
      </c>
    </row>
    <row r="1367" spans="1:5">
      <c r="A1367">
        <v>3018</v>
      </c>
      <c r="B1367">
        <v>3499</v>
      </c>
      <c r="C1367" s="3">
        <v>40495</v>
      </c>
      <c r="D1367" s="5" t="str">
        <f>ufc_fights5[[#This Row],[r_fighter_id]]&amp;"/"&amp;ufc_fights5[[#This Row],[b_fighter_id]]&amp;ufc_fights5[[#This Row],[date]]</f>
        <v>3018/349940495</v>
      </c>
      <c r="E1367">
        <f>COUNTIF(ufc_fights5[duplicitní texty],ufc_fights5[[#This Row],[duplicitní texty]])</f>
        <v>1</v>
      </c>
    </row>
    <row r="1368" spans="1:5">
      <c r="A1368">
        <v>2794</v>
      </c>
      <c r="B1368">
        <v>3050</v>
      </c>
      <c r="C1368" s="3">
        <v>40495</v>
      </c>
      <c r="D1368" s="5" t="str">
        <f>ufc_fights5[[#This Row],[r_fighter_id]]&amp;"/"&amp;ufc_fights5[[#This Row],[b_fighter_id]]&amp;ufc_fights5[[#This Row],[date]]</f>
        <v>2794/305040495</v>
      </c>
      <c r="E1368">
        <f>COUNTIF(ufc_fights5[duplicitní texty],ufc_fights5[[#This Row],[duplicitní texty]])</f>
        <v>1</v>
      </c>
    </row>
    <row r="1369" spans="1:5">
      <c r="A1369">
        <v>2331</v>
      </c>
      <c r="B1369">
        <v>1655</v>
      </c>
      <c r="C1369" s="3">
        <v>40495</v>
      </c>
      <c r="D1369" s="5" t="str">
        <f>ufc_fights5[[#This Row],[r_fighter_id]]&amp;"/"&amp;ufc_fights5[[#This Row],[b_fighter_id]]&amp;ufc_fights5[[#This Row],[date]]</f>
        <v>2331/165540495</v>
      </c>
      <c r="E1369">
        <f>COUNTIF(ufc_fights5[duplicitní texty],ufc_fights5[[#This Row],[duplicitní texty]])</f>
        <v>1</v>
      </c>
    </row>
    <row r="1370" spans="1:5">
      <c r="A1370">
        <v>3069</v>
      </c>
      <c r="B1370">
        <v>2648</v>
      </c>
      <c r="C1370" s="3">
        <v>40495</v>
      </c>
      <c r="D1370" s="5" t="str">
        <f>ufc_fights5[[#This Row],[r_fighter_id]]&amp;"/"&amp;ufc_fights5[[#This Row],[b_fighter_id]]&amp;ufc_fights5[[#This Row],[date]]</f>
        <v>3069/264840495</v>
      </c>
      <c r="E1370">
        <f>COUNTIF(ufc_fights5[duplicitní texty],ufc_fights5[[#This Row],[duplicitní texty]])</f>
        <v>1</v>
      </c>
    </row>
    <row r="1371" spans="1:5">
      <c r="A1371">
        <v>1958</v>
      </c>
      <c r="B1371">
        <v>2369</v>
      </c>
      <c r="C1371" s="3">
        <v>40495</v>
      </c>
      <c r="D1371" s="5" t="str">
        <f>ufc_fights5[[#This Row],[r_fighter_id]]&amp;"/"&amp;ufc_fights5[[#This Row],[b_fighter_id]]&amp;ufc_fights5[[#This Row],[date]]</f>
        <v>1958/236940495</v>
      </c>
      <c r="E1371">
        <f>COUNTIF(ufc_fights5[duplicitní texty],ufc_fights5[[#This Row],[duplicitní texty]])</f>
        <v>1</v>
      </c>
    </row>
    <row r="1372" spans="1:5">
      <c r="A1372">
        <v>1876</v>
      </c>
      <c r="B1372">
        <v>2400</v>
      </c>
      <c r="C1372" s="3">
        <v>40495</v>
      </c>
      <c r="D1372" s="5" t="str">
        <f>ufc_fights5[[#This Row],[r_fighter_id]]&amp;"/"&amp;ufc_fights5[[#This Row],[b_fighter_id]]&amp;ufc_fights5[[#This Row],[date]]</f>
        <v>1876/240040495</v>
      </c>
      <c r="E1372">
        <f>COUNTIF(ufc_fights5[duplicitní texty],ufc_fights5[[#This Row],[duplicitní texty]])</f>
        <v>1</v>
      </c>
    </row>
    <row r="1373" spans="1:5">
      <c r="A1373">
        <v>2008</v>
      </c>
      <c r="B1373">
        <v>951</v>
      </c>
      <c r="C1373" s="3">
        <v>40495</v>
      </c>
      <c r="D1373" s="5" t="str">
        <f>ufc_fights5[[#This Row],[r_fighter_id]]&amp;"/"&amp;ufc_fights5[[#This Row],[b_fighter_id]]&amp;ufc_fights5[[#This Row],[date]]</f>
        <v>2008/95140495</v>
      </c>
      <c r="E1373">
        <f>COUNTIF(ufc_fights5[duplicitní texty],ufc_fights5[[#This Row],[duplicitní texty]])</f>
        <v>1</v>
      </c>
    </row>
    <row r="1374" spans="1:5">
      <c r="A1374">
        <v>1697</v>
      </c>
      <c r="B1374">
        <v>2890</v>
      </c>
      <c r="C1374" s="3">
        <v>40495</v>
      </c>
      <c r="D1374" s="5" t="str">
        <f>ufc_fights5[[#This Row],[r_fighter_id]]&amp;"/"&amp;ufc_fights5[[#This Row],[b_fighter_id]]&amp;ufc_fights5[[#This Row],[date]]</f>
        <v>1697/289040495</v>
      </c>
      <c r="E1374">
        <f>COUNTIF(ufc_fights5[duplicitní texty],ufc_fights5[[#This Row],[duplicitní texty]])</f>
        <v>1</v>
      </c>
    </row>
    <row r="1375" spans="1:5">
      <c r="A1375">
        <v>2025</v>
      </c>
      <c r="B1375">
        <v>2721</v>
      </c>
      <c r="C1375" s="3">
        <v>40495</v>
      </c>
      <c r="D1375" s="5" t="str">
        <f>ufc_fights5[[#This Row],[r_fighter_id]]&amp;"/"&amp;ufc_fights5[[#This Row],[b_fighter_id]]&amp;ufc_fights5[[#This Row],[date]]</f>
        <v>2025/272140495</v>
      </c>
      <c r="E1375">
        <f>COUNTIF(ufc_fights5[duplicitní texty],ufc_fights5[[#This Row],[duplicitní texty]])</f>
        <v>1</v>
      </c>
    </row>
    <row r="1376" spans="1:5">
      <c r="A1376">
        <v>2519</v>
      </c>
      <c r="B1376">
        <v>3360</v>
      </c>
      <c r="C1376" s="3">
        <v>40495</v>
      </c>
      <c r="D1376" s="5" t="str">
        <f>ufc_fights5[[#This Row],[r_fighter_id]]&amp;"/"&amp;ufc_fights5[[#This Row],[b_fighter_id]]&amp;ufc_fights5[[#This Row],[date]]</f>
        <v>2519/336040495</v>
      </c>
      <c r="E1376">
        <f>COUNTIF(ufc_fights5[duplicitní texty],ufc_fights5[[#This Row],[duplicitní texty]])</f>
        <v>1</v>
      </c>
    </row>
    <row r="1377" spans="1:5">
      <c r="A1377">
        <v>1880</v>
      </c>
      <c r="B1377">
        <v>201</v>
      </c>
      <c r="C1377" s="3">
        <v>40502</v>
      </c>
      <c r="D1377" s="5" t="str">
        <f>ufc_fights5[[#This Row],[r_fighter_id]]&amp;"/"&amp;ufc_fights5[[#This Row],[b_fighter_id]]&amp;ufc_fights5[[#This Row],[date]]</f>
        <v>1880/20140502</v>
      </c>
      <c r="E1377">
        <f>COUNTIF(ufc_fights5[duplicitní texty],ufc_fights5[[#This Row],[duplicitní texty]])</f>
        <v>1</v>
      </c>
    </row>
    <row r="1378" spans="1:5">
      <c r="A1378">
        <v>1479</v>
      </c>
      <c r="B1378">
        <v>1898</v>
      </c>
      <c r="C1378" s="3">
        <v>40502</v>
      </c>
      <c r="D1378" s="5" t="str">
        <f>ufc_fights5[[#This Row],[r_fighter_id]]&amp;"/"&amp;ufc_fights5[[#This Row],[b_fighter_id]]&amp;ufc_fights5[[#This Row],[date]]</f>
        <v>1479/189840502</v>
      </c>
      <c r="E1378">
        <f>COUNTIF(ufc_fights5[duplicitní texty],ufc_fights5[[#This Row],[duplicitní texty]])</f>
        <v>1</v>
      </c>
    </row>
    <row r="1379" spans="1:5">
      <c r="A1379">
        <v>1200</v>
      </c>
      <c r="B1379">
        <v>1798</v>
      </c>
      <c r="C1379" s="3">
        <v>40502</v>
      </c>
      <c r="D1379" s="5" t="str">
        <f>ufc_fights5[[#This Row],[r_fighter_id]]&amp;"/"&amp;ufc_fights5[[#This Row],[b_fighter_id]]&amp;ufc_fights5[[#This Row],[date]]</f>
        <v>1200/179840502</v>
      </c>
      <c r="E1379">
        <f>COUNTIF(ufc_fights5[duplicitní texty],ufc_fights5[[#This Row],[duplicitní texty]])</f>
        <v>1</v>
      </c>
    </row>
    <row r="1380" spans="1:5">
      <c r="A1380">
        <v>3004</v>
      </c>
      <c r="B1380">
        <v>2226</v>
      </c>
      <c r="C1380" s="3">
        <v>40502</v>
      </c>
      <c r="D1380" s="5" t="str">
        <f>ufc_fights5[[#This Row],[r_fighter_id]]&amp;"/"&amp;ufc_fights5[[#This Row],[b_fighter_id]]&amp;ufc_fights5[[#This Row],[date]]</f>
        <v>3004/222640502</v>
      </c>
      <c r="E1380">
        <f>COUNTIF(ufc_fights5[duplicitní texty],ufc_fights5[[#This Row],[duplicitní texty]])</f>
        <v>1</v>
      </c>
    </row>
    <row r="1381" spans="1:5">
      <c r="A1381">
        <v>1419</v>
      </c>
      <c r="B1381">
        <v>2485</v>
      </c>
      <c r="C1381" s="3">
        <v>40502</v>
      </c>
      <c r="D1381" s="5" t="str">
        <f>ufc_fights5[[#This Row],[r_fighter_id]]&amp;"/"&amp;ufc_fights5[[#This Row],[b_fighter_id]]&amp;ufc_fights5[[#This Row],[date]]</f>
        <v>1419/248540502</v>
      </c>
      <c r="E1381">
        <f>COUNTIF(ufc_fights5[duplicitní texty],ufc_fights5[[#This Row],[duplicitní texty]])</f>
        <v>1</v>
      </c>
    </row>
    <row r="1382" spans="1:5">
      <c r="A1382">
        <v>708</v>
      </c>
      <c r="B1382">
        <v>306</v>
      </c>
      <c r="C1382" s="3">
        <v>40502</v>
      </c>
      <c r="D1382" s="5" t="str">
        <f>ufc_fights5[[#This Row],[r_fighter_id]]&amp;"/"&amp;ufc_fights5[[#This Row],[b_fighter_id]]&amp;ufc_fights5[[#This Row],[date]]</f>
        <v>708/30640502</v>
      </c>
      <c r="E1382">
        <f>COUNTIF(ufc_fights5[duplicitní texty],ufc_fights5[[#This Row],[duplicitní texty]])</f>
        <v>1</v>
      </c>
    </row>
    <row r="1383" spans="1:5">
      <c r="A1383">
        <v>3067</v>
      </c>
      <c r="B1383">
        <v>1753</v>
      </c>
      <c r="C1383" s="3">
        <v>40502</v>
      </c>
      <c r="D1383" s="5" t="str">
        <f>ufc_fights5[[#This Row],[r_fighter_id]]&amp;"/"&amp;ufc_fights5[[#This Row],[b_fighter_id]]&amp;ufc_fights5[[#This Row],[date]]</f>
        <v>3067/175340502</v>
      </c>
      <c r="E1383">
        <f>COUNTIF(ufc_fights5[duplicitní texty],ufc_fights5[[#This Row],[duplicitní texty]])</f>
        <v>1</v>
      </c>
    </row>
    <row r="1384" spans="1:5">
      <c r="A1384">
        <v>375</v>
      </c>
      <c r="B1384">
        <v>998</v>
      </c>
      <c r="C1384" s="3">
        <v>40502</v>
      </c>
      <c r="D1384" s="5" t="str">
        <f>ufc_fights5[[#This Row],[r_fighter_id]]&amp;"/"&amp;ufc_fights5[[#This Row],[b_fighter_id]]&amp;ufc_fights5[[#This Row],[date]]</f>
        <v>375/99840502</v>
      </c>
      <c r="E1384">
        <f>COUNTIF(ufc_fights5[duplicitní texty],ufc_fights5[[#This Row],[duplicitní texty]])</f>
        <v>1</v>
      </c>
    </row>
    <row r="1385" spans="1:5">
      <c r="A1385">
        <v>2448</v>
      </c>
      <c r="B1385">
        <v>1251</v>
      </c>
      <c r="C1385" s="3">
        <v>40502</v>
      </c>
      <c r="D1385" s="5" t="str">
        <f>ufc_fights5[[#This Row],[r_fighter_id]]&amp;"/"&amp;ufc_fights5[[#This Row],[b_fighter_id]]&amp;ufc_fights5[[#This Row],[date]]</f>
        <v>2448/125140502</v>
      </c>
      <c r="E1385">
        <f>COUNTIF(ufc_fights5[duplicitní texty],ufc_fights5[[#This Row],[duplicitní texty]])</f>
        <v>1</v>
      </c>
    </row>
    <row r="1386" spans="1:5">
      <c r="A1386">
        <v>1624</v>
      </c>
      <c r="B1386">
        <v>2350</v>
      </c>
      <c r="C1386" s="3">
        <v>40502</v>
      </c>
      <c r="D1386" s="5" t="str">
        <f>ufc_fights5[[#This Row],[r_fighter_id]]&amp;"/"&amp;ufc_fights5[[#This Row],[b_fighter_id]]&amp;ufc_fights5[[#This Row],[date]]</f>
        <v>1624/235040502</v>
      </c>
      <c r="E1386">
        <f>COUNTIF(ufc_fights5[duplicitní texty],ufc_fights5[[#This Row],[duplicitní texty]])</f>
        <v>1</v>
      </c>
    </row>
    <row r="1387" spans="1:5">
      <c r="A1387">
        <v>1283</v>
      </c>
      <c r="B1387">
        <v>934</v>
      </c>
      <c r="C1387" s="3">
        <v>40502</v>
      </c>
      <c r="D1387" s="5" t="str">
        <f>ufc_fights5[[#This Row],[r_fighter_id]]&amp;"/"&amp;ufc_fights5[[#This Row],[b_fighter_id]]&amp;ufc_fights5[[#This Row],[date]]</f>
        <v>1283/93440502</v>
      </c>
      <c r="E1387">
        <f>COUNTIF(ufc_fights5[duplicitní texty],ufc_fights5[[#This Row],[duplicitní texty]])</f>
        <v>1</v>
      </c>
    </row>
    <row r="1388" spans="1:5">
      <c r="A1388">
        <v>1214</v>
      </c>
      <c r="B1388">
        <v>1928</v>
      </c>
      <c r="C1388" s="3">
        <v>40516</v>
      </c>
      <c r="D1388" s="5" t="str">
        <f>ufc_fights5[[#This Row],[r_fighter_id]]&amp;"/"&amp;ufc_fights5[[#This Row],[b_fighter_id]]&amp;ufc_fights5[[#This Row],[date]]</f>
        <v>1214/192840516</v>
      </c>
      <c r="E1388">
        <f>COUNTIF(ufc_fights5[duplicitní texty],ufc_fights5[[#This Row],[duplicitní texty]])</f>
        <v>1</v>
      </c>
    </row>
    <row r="1389" spans="1:5">
      <c r="A1389">
        <v>1319</v>
      </c>
      <c r="B1389">
        <v>3138</v>
      </c>
      <c r="C1389" s="3">
        <v>40516</v>
      </c>
      <c r="D1389" s="5" t="str">
        <f>ufc_fights5[[#This Row],[r_fighter_id]]&amp;"/"&amp;ufc_fights5[[#This Row],[b_fighter_id]]&amp;ufc_fights5[[#This Row],[date]]</f>
        <v>1319/313840516</v>
      </c>
      <c r="E1389">
        <f>COUNTIF(ufc_fights5[duplicitní texty],ufc_fights5[[#This Row],[duplicitní texty]])</f>
        <v>1</v>
      </c>
    </row>
    <row r="1390" spans="1:5">
      <c r="A1390">
        <v>2431</v>
      </c>
      <c r="B1390">
        <v>1079</v>
      </c>
      <c r="C1390" s="3">
        <v>40516</v>
      </c>
      <c r="D1390" s="5" t="str">
        <f>ufc_fights5[[#This Row],[r_fighter_id]]&amp;"/"&amp;ufc_fights5[[#This Row],[b_fighter_id]]&amp;ufc_fights5[[#This Row],[date]]</f>
        <v>2431/107940516</v>
      </c>
      <c r="E1390">
        <f>COUNTIF(ufc_fights5[duplicitní texty],ufc_fights5[[#This Row],[duplicitní texty]])</f>
        <v>1</v>
      </c>
    </row>
    <row r="1391" spans="1:5">
      <c r="A1391">
        <v>318</v>
      </c>
      <c r="B1391">
        <v>2555</v>
      </c>
      <c r="C1391" s="3">
        <v>40516</v>
      </c>
      <c r="D1391" s="5" t="str">
        <f>ufc_fights5[[#This Row],[r_fighter_id]]&amp;"/"&amp;ufc_fights5[[#This Row],[b_fighter_id]]&amp;ufc_fights5[[#This Row],[date]]</f>
        <v>318/255540516</v>
      </c>
      <c r="E1391">
        <f>COUNTIF(ufc_fights5[duplicitní texty],ufc_fights5[[#This Row],[duplicitní texty]])</f>
        <v>1</v>
      </c>
    </row>
    <row r="1392" spans="1:5">
      <c r="A1392">
        <v>157</v>
      </c>
      <c r="B1392">
        <v>347</v>
      </c>
      <c r="C1392" s="3">
        <v>40516</v>
      </c>
      <c r="D1392" s="5" t="str">
        <f>ufc_fights5[[#This Row],[r_fighter_id]]&amp;"/"&amp;ufc_fights5[[#This Row],[b_fighter_id]]&amp;ufc_fights5[[#This Row],[date]]</f>
        <v>157/34740516</v>
      </c>
      <c r="E1392">
        <f>COUNTIF(ufc_fights5[duplicitní texty],ufc_fights5[[#This Row],[duplicitní texty]])</f>
        <v>1</v>
      </c>
    </row>
    <row r="1393" spans="1:5">
      <c r="A1393">
        <v>545</v>
      </c>
      <c r="B1393">
        <v>3441</v>
      </c>
      <c r="C1393" s="3">
        <v>40516</v>
      </c>
      <c r="D1393" s="5" t="str">
        <f>ufc_fights5[[#This Row],[r_fighter_id]]&amp;"/"&amp;ufc_fights5[[#This Row],[b_fighter_id]]&amp;ufc_fights5[[#This Row],[date]]</f>
        <v>545/344140516</v>
      </c>
      <c r="E1393">
        <f>COUNTIF(ufc_fights5[duplicitní texty],ufc_fights5[[#This Row],[duplicitní texty]])</f>
        <v>1</v>
      </c>
    </row>
    <row r="1394" spans="1:5">
      <c r="A1394">
        <v>2527</v>
      </c>
      <c r="B1394">
        <v>1069</v>
      </c>
      <c r="C1394" s="3">
        <v>40516</v>
      </c>
      <c r="D1394" s="5" t="str">
        <f>ufc_fights5[[#This Row],[r_fighter_id]]&amp;"/"&amp;ufc_fights5[[#This Row],[b_fighter_id]]&amp;ufc_fights5[[#This Row],[date]]</f>
        <v>2527/106940516</v>
      </c>
      <c r="E1394">
        <f>COUNTIF(ufc_fights5[duplicitní texty],ufc_fights5[[#This Row],[duplicitní texty]])</f>
        <v>1</v>
      </c>
    </row>
    <row r="1395" spans="1:5">
      <c r="A1395">
        <v>455</v>
      </c>
      <c r="B1395">
        <v>2417</v>
      </c>
      <c r="C1395" s="3">
        <v>40516</v>
      </c>
      <c r="D1395" s="5" t="str">
        <f>ufc_fights5[[#This Row],[r_fighter_id]]&amp;"/"&amp;ufc_fights5[[#This Row],[b_fighter_id]]&amp;ufc_fights5[[#This Row],[date]]</f>
        <v>455/241740516</v>
      </c>
      <c r="E1395">
        <f>COUNTIF(ufc_fights5[duplicitní texty],ufc_fights5[[#This Row],[duplicitní texty]])</f>
        <v>1</v>
      </c>
    </row>
    <row r="1396" spans="1:5">
      <c r="A1396">
        <v>2050</v>
      </c>
      <c r="B1396">
        <v>3476</v>
      </c>
      <c r="C1396" s="3">
        <v>40516</v>
      </c>
      <c r="D1396" s="5" t="str">
        <f>ufc_fights5[[#This Row],[r_fighter_id]]&amp;"/"&amp;ufc_fights5[[#This Row],[b_fighter_id]]&amp;ufc_fights5[[#This Row],[date]]</f>
        <v>2050/347640516</v>
      </c>
      <c r="E1396">
        <f>COUNTIF(ufc_fights5[duplicitní texty],ufc_fights5[[#This Row],[duplicitní texty]])</f>
        <v>1</v>
      </c>
    </row>
    <row r="1397" spans="1:5">
      <c r="A1397">
        <v>1868</v>
      </c>
      <c r="B1397">
        <v>3260</v>
      </c>
      <c r="C1397" s="3">
        <v>40516</v>
      </c>
      <c r="D1397" s="5" t="str">
        <f>ufc_fights5[[#This Row],[r_fighter_id]]&amp;"/"&amp;ufc_fights5[[#This Row],[b_fighter_id]]&amp;ufc_fights5[[#This Row],[date]]</f>
        <v>1868/326040516</v>
      </c>
      <c r="E1397">
        <f>COUNTIF(ufc_fights5[duplicitní texty],ufc_fights5[[#This Row],[duplicitní texty]])</f>
        <v>1</v>
      </c>
    </row>
    <row r="1398" spans="1:5">
      <c r="A1398">
        <v>84</v>
      </c>
      <c r="B1398">
        <v>1409</v>
      </c>
      <c r="C1398" s="3">
        <v>40523</v>
      </c>
      <c r="D1398" s="5" t="str">
        <f>ufc_fights5[[#This Row],[r_fighter_id]]&amp;"/"&amp;ufc_fights5[[#This Row],[b_fighter_id]]&amp;ufc_fights5[[#This Row],[date]]</f>
        <v>84/140940523</v>
      </c>
      <c r="E1398">
        <f>COUNTIF(ufc_fights5[duplicitní texty],ufc_fights5[[#This Row],[duplicitní texty]])</f>
        <v>1</v>
      </c>
    </row>
    <row r="1399" spans="1:5">
      <c r="A1399">
        <v>3097</v>
      </c>
      <c r="B1399">
        <v>1690</v>
      </c>
      <c r="C1399" s="3">
        <v>40523</v>
      </c>
      <c r="D1399" s="5" t="str">
        <f>ufc_fights5[[#This Row],[r_fighter_id]]&amp;"/"&amp;ufc_fights5[[#This Row],[b_fighter_id]]&amp;ufc_fights5[[#This Row],[date]]</f>
        <v>3097/169040523</v>
      </c>
      <c r="E1399">
        <f>COUNTIF(ufc_fights5[duplicitní texty],ufc_fights5[[#This Row],[duplicitní texty]])</f>
        <v>1</v>
      </c>
    </row>
    <row r="1400" spans="1:5">
      <c r="A1400">
        <v>2113</v>
      </c>
      <c r="B1400">
        <v>2376</v>
      </c>
      <c r="C1400" s="3">
        <v>40523</v>
      </c>
      <c r="D1400" s="5" t="str">
        <f>ufc_fights5[[#This Row],[r_fighter_id]]&amp;"/"&amp;ufc_fights5[[#This Row],[b_fighter_id]]&amp;ufc_fights5[[#This Row],[date]]</f>
        <v>2113/237640523</v>
      </c>
      <c r="E1400">
        <f>COUNTIF(ufc_fights5[duplicitní texty],ufc_fights5[[#This Row],[duplicitní texty]])</f>
        <v>1</v>
      </c>
    </row>
    <row r="1401" spans="1:5">
      <c r="A1401">
        <v>3121</v>
      </c>
      <c r="B1401">
        <v>697</v>
      </c>
      <c r="C1401" s="3">
        <v>40523</v>
      </c>
      <c r="D1401" s="5" t="str">
        <f>ufc_fights5[[#This Row],[r_fighter_id]]&amp;"/"&amp;ufc_fights5[[#This Row],[b_fighter_id]]&amp;ufc_fights5[[#This Row],[date]]</f>
        <v>3121/69740523</v>
      </c>
      <c r="E1401">
        <f>COUNTIF(ufc_fights5[duplicitní texty],ufc_fights5[[#This Row],[duplicitní texty]])</f>
        <v>1</v>
      </c>
    </row>
    <row r="1402" spans="1:5">
      <c r="A1402">
        <v>3152</v>
      </c>
      <c r="B1402">
        <v>2024</v>
      </c>
      <c r="C1402" s="3">
        <v>40523</v>
      </c>
      <c r="D1402" s="5" t="str">
        <f>ufc_fights5[[#This Row],[r_fighter_id]]&amp;"/"&amp;ufc_fights5[[#This Row],[b_fighter_id]]&amp;ufc_fights5[[#This Row],[date]]</f>
        <v>3152/202440523</v>
      </c>
      <c r="E1402">
        <f>COUNTIF(ufc_fights5[duplicitní texty],ufc_fights5[[#This Row],[duplicitní texty]])</f>
        <v>1</v>
      </c>
    </row>
    <row r="1403" spans="1:5">
      <c r="A1403">
        <v>158</v>
      </c>
      <c r="B1403">
        <v>1927</v>
      </c>
      <c r="C1403" s="3">
        <v>40523</v>
      </c>
      <c r="D1403" s="5" t="str">
        <f>ufc_fights5[[#This Row],[r_fighter_id]]&amp;"/"&amp;ufc_fights5[[#This Row],[b_fighter_id]]&amp;ufc_fights5[[#This Row],[date]]</f>
        <v>158/192740523</v>
      </c>
      <c r="E1403">
        <f>COUNTIF(ufc_fights5[duplicitní texty],ufc_fights5[[#This Row],[duplicitní texty]])</f>
        <v>1</v>
      </c>
    </row>
    <row r="1404" spans="1:5">
      <c r="A1404">
        <v>301</v>
      </c>
      <c r="B1404">
        <v>1303</v>
      </c>
      <c r="C1404" s="3">
        <v>40523</v>
      </c>
      <c r="D1404" s="5" t="str">
        <f>ufc_fights5[[#This Row],[r_fighter_id]]&amp;"/"&amp;ufc_fights5[[#This Row],[b_fighter_id]]&amp;ufc_fights5[[#This Row],[date]]</f>
        <v>301/130340523</v>
      </c>
      <c r="E1404">
        <f>COUNTIF(ufc_fights5[duplicitní texty],ufc_fights5[[#This Row],[duplicitní texty]])</f>
        <v>1</v>
      </c>
    </row>
    <row r="1405" spans="1:5">
      <c r="A1405">
        <v>1190</v>
      </c>
      <c r="B1405">
        <v>68</v>
      </c>
      <c r="C1405" s="3">
        <v>40523</v>
      </c>
      <c r="D1405" s="5" t="str">
        <f>ufc_fights5[[#This Row],[r_fighter_id]]&amp;"/"&amp;ufc_fights5[[#This Row],[b_fighter_id]]&amp;ufc_fights5[[#This Row],[date]]</f>
        <v>1190/6840523</v>
      </c>
      <c r="E1405">
        <f>COUNTIF(ufc_fights5[duplicitní texty],ufc_fights5[[#This Row],[duplicitní texty]])</f>
        <v>1</v>
      </c>
    </row>
    <row r="1406" spans="1:5">
      <c r="A1406">
        <v>2677</v>
      </c>
      <c r="B1406">
        <v>2542</v>
      </c>
      <c r="C1406" s="3">
        <v>40523</v>
      </c>
      <c r="D1406" s="5" t="str">
        <f>ufc_fights5[[#This Row],[r_fighter_id]]&amp;"/"&amp;ufc_fights5[[#This Row],[b_fighter_id]]&amp;ufc_fights5[[#This Row],[date]]</f>
        <v>2677/254240523</v>
      </c>
      <c r="E1406">
        <f>COUNTIF(ufc_fights5[duplicitní texty],ufc_fights5[[#This Row],[duplicitní texty]])</f>
        <v>1</v>
      </c>
    </row>
    <row r="1407" spans="1:5">
      <c r="A1407">
        <v>791</v>
      </c>
      <c r="B1407">
        <v>2108</v>
      </c>
      <c r="C1407" s="3">
        <v>40523</v>
      </c>
      <c r="D1407" s="5" t="str">
        <f>ufc_fights5[[#This Row],[r_fighter_id]]&amp;"/"&amp;ufc_fights5[[#This Row],[b_fighter_id]]&amp;ufc_fights5[[#This Row],[date]]</f>
        <v>791/210840523</v>
      </c>
      <c r="E1407">
        <f>COUNTIF(ufc_fights5[duplicitní texty],ufc_fights5[[#This Row],[duplicitní texty]])</f>
        <v>1</v>
      </c>
    </row>
    <row r="1408" spans="1:5">
      <c r="A1408">
        <v>3396</v>
      </c>
      <c r="B1408">
        <v>2045</v>
      </c>
      <c r="C1408" s="3">
        <v>40544</v>
      </c>
      <c r="D1408" s="5" t="str">
        <f>ufc_fights5[[#This Row],[r_fighter_id]]&amp;"/"&amp;ufc_fights5[[#This Row],[b_fighter_id]]&amp;ufc_fights5[[#This Row],[date]]</f>
        <v>3396/204540544</v>
      </c>
      <c r="E1408">
        <f>COUNTIF(ufc_fights5[duplicitní texty],ufc_fights5[[#This Row],[duplicitní texty]])</f>
        <v>1</v>
      </c>
    </row>
    <row r="1409" spans="1:5">
      <c r="A1409">
        <v>208</v>
      </c>
      <c r="B1409">
        <v>3211</v>
      </c>
      <c r="C1409" s="3">
        <v>40544</v>
      </c>
      <c r="D1409" s="5" t="str">
        <f>ufc_fights5[[#This Row],[r_fighter_id]]&amp;"/"&amp;ufc_fights5[[#This Row],[b_fighter_id]]&amp;ufc_fights5[[#This Row],[date]]</f>
        <v>208/321140544</v>
      </c>
      <c r="E1409">
        <f>COUNTIF(ufc_fights5[duplicitní texty],ufc_fights5[[#This Row],[duplicitní texty]])</f>
        <v>1</v>
      </c>
    </row>
    <row r="1410" spans="1:5">
      <c r="A1410">
        <v>1226</v>
      </c>
      <c r="B1410">
        <v>1139</v>
      </c>
      <c r="C1410" s="3">
        <v>40544</v>
      </c>
      <c r="D1410" s="5" t="str">
        <f>ufc_fights5[[#This Row],[r_fighter_id]]&amp;"/"&amp;ufc_fights5[[#This Row],[b_fighter_id]]&amp;ufc_fights5[[#This Row],[date]]</f>
        <v>1226/113940544</v>
      </c>
      <c r="E1410">
        <f>COUNTIF(ufc_fights5[duplicitní texty],ufc_fights5[[#This Row],[duplicitní texty]])</f>
        <v>1</v>
      </c>
    </row>
    <row r="1411" spans="1:5">
      <c r="A1411">
        <v>2556</v>
      </c>
      <c r="B1411">
        <v>1212</v>
      </c>
      <c r="C1411" s="3">
        <v>40544</v>
      </c>
      <c r="D1411" s="5" t="str">
        <f>ufc_fights5[[#This Row],[r_fighter_id]]&amp;"/"&amp;ufc_fights5[[#This Row],[b_fighter_id]]&amp;ufc_fights5[[#This Row],[date]]</f>
        <v>2556/121240544</v>
      </c>
      <c r="E1411">
        <f>COUNTIF(ufc_fights5[duplicitní texty],ufc_fights5[[#This Row],[duplicitní texty]])</f>
        <v>1</v>
      </c>
    </row>
    <row r="1412" spans="1:5">
      <c r="A1412">
        <v>770</v>
      </c>
      <c r="B1412">
        <v>1648</v>
      </c>
      <c r="C1412" s="3">
        <v>40544</v>
      </c>
      <c r="D1412" s="5" t="str">
        <f>ufc_fights5[[#This Row],[r_fighter_id]]&amp;"/"&amp;ufc_fights5[[#This Row],[b_fighter_id]]&amp;ufc_fights5[[#This Row],[date]]</f>
        <v>770/164840544</v>
      </c>
      <c r="E1412">
        <f>COUNTIF(ufc_fights5[duplicitní texty],ufc_fights5[[#This Row],[duplicitní texty]])</f>
        <v>1</v>
      </c>
    </row>
    <row r="1413" spans="1:5">
      <c r="A1413">
        <v>3120</v>
      </c>
      <c r="B1413">
        <v>706</v>
      </c>
      <c r="C1413" s="3">
        <v>40544</v>
      </c>
      <c r="D1413" s="5" t="str">
        <f>ufc_fights5[[#This Row],[r_fighter_id]]&amp;"/"&amp;ufc_fights5[[#This Row],[b_fighter_id]]&amp;ufc_fights5[[#This Row],[date]]</f>
        <v>3120/70640544</v>
      </c>
      <c r="E1413">
        <f>COUNTIF(ufc_fights5[duplicitní texty],ufc_fights5[[#This Row],[duplicitní texty]])</f>
        <v>1</v>
      </c>
    </row>
    <row r="1414" spans="1:5">
      <c r="A1414">
        <v>1772</v>
      </c>
      <c r="B1414">
        <v>3103</v>
      </c>
      <c r="C1414" s="3">
        <v>40544</v>
      </c>
      <c r="D1414" s="5" t="str">
        <f>ufc_fights5[[#This Row],[r_fighter_id]]&amp;"/"&amp;ufc_fights5[[#This Row],[b_fighter_id]]&amp;ufc_fights5[[#This Row],[date]]</f>
        <v>1772/310340544</v>
      </c>
      <c r="E1414">
        <f>COUNTIF(ufc_fights5[duplicitní texty],ufc_fights5[[#This Row],[duplicitní texty]])</f>
        <v>1</v>
      </c>
    </row>
    <row r="1415" spans="1:5">
      <c r="A1415">
        <v>372</v>
      </c>
      <c r="B1415">
        <v>2339</v>
      </c>
      <c r="C1415" s="3">
        <v>40544</v>
      </c>
      <c r="D1415" s="5" t="str">
        <f>ufc_fights5[[#This Row],[r_fighter_id]]&amp;"/"&amp;ufc_fights5[[#This Row],[b_fighter_id]]&amp;ufc_fights5[[#This Row],[date]]</f>
        <v>372/233940544</v>
      </c>
      <c r="E1415">
        <f>COUNTIF(ufc_fights5[duplicitní texty],ufc_fights5[[#This Row],[duplicitní texty]])</f>
        <v>1</v>
      </c>
    </row>
    <row r="1416" spans="1:5">
      <c r="A1416">
        <v>2711</v>
      </c>
      <c r="B1416">
        <v>3066</v>
      </c>
      <c r="C1416" s="3">
        <v>40544</v>
      </c>
      <c r="D1416" s="5" t="str">
        <f>ufc_fights5[[#This Row],[r_fighter_id]]&amp;"/"&amp;ufc_fights5[[#This Row],[b_fighter_id]]&amp;ufc_fights5[[#This Row],[date]]</f>
        <v>2711/306640544</v>
      </c>
      <c r="E1416">
        <f>COUNTIF(ufc_fights5[duplicitní texty],ufc_fights5[[#This Row],[duplicitní texty]])</f>
        <v>1</v>
      </c>
    </row>
    <row r="1417" spans="1:5">
      <c r="A1417">
        <v>3525</v>
      </c>
      <c r="B1417">
        <v>372</v>
      </c>
      <c r="C1417" s="3">
        <v>40565</v>
      </c>
      <c r="D1417" s="5" t="str">
        <f>ufc_fights5[[#This Row],[r_fighter_id]]&amp;"/"&amp;ufc_fights5[[#This Row],[b_fighter_id]]&amp;ufc_fights5[[#This Row],[date]]</f>
        <v>3525/37240565</v>
      </c>
      <c r="E1417">
        <f>COUNTIF(ufc_fights5[duplicitní texty],ufc_fights5[[#This Row],[duplicitní texty]])</f>
        <v>1</v>
      </c>
    </row>
    <row r="1418" spans="1:5">
      <c r="A1418">
        <v>1227</v>
      </c>
      <c r="B1418">
        <v>839</v>
      </c>
      <c r="C1418" s="3">
        <v>40565</v>
      </c>
      <c r="D1418" s="5" t="str">
        <f>ufc_fights5[[#This Row],[r_fighter_id]]&amp;"/"&amp;ufc_fights5[[#This Row],[b_fighter_id]]&amp;ufc_fights5[[#This Row],[date]]</f>
        <v>1227/83940565</v>
      </c>
      <c r="E1418">
        <f>COUNTIF(ufc_fights5[duplicitní texty],ufc_fights5[[#This Row],[duplicitní texty]])</f>
        <v>1</v>
      </c>
    </row>
    <row r="1419" spans="1:5">
      <c r="A1419">
        <v>1387</v>
      </c>
      <c r="B1419">
        <v>2756</v>
      </c>
      <c r="C1419" s="3">
        <v>40565</v>
      </c>
      <c r="D1419" s="5" t="str">
        <f>ufc_fights5[[#This Row],[r_fighter_id]]&amp;"/"&amp;ufc_fights5[[#This Row],[b_fighter_id]]&amp;ufc_fights5[[#This Row],[date]]</f>
        <v>1387/275640565</v>
      </c>
      <c r="E1419">
        <f>COUNTIF(ufc_fights5[duplicitní texty],ufc_fights5[[#This Row],[duplicitní texty]])</f>
        <v>1</v>
      </c>
    </row>
    <row r="1420" spans="1:5">
      <c r="A1420">
        <v>2111</v>
      </c>
      <c r="B1420">
        <v>3495</v>
      </c>
      <c r="C1420" s="3">
        <v>40565</v>
      </c>
      <c r="D1420" s="5" t="str">
        <f>ufc_fights5[[#This Row],[r_fighter_id]]&amp;"/"&amp;ufc_fights5[[#This Row],[b_fighter_id]]&amp;ufc_fights5[[#This Row],[date]]</f>
        <v>2111/349540565</v>
      </c>
      <c r="E1420">
        <f>COUNTIF(ufc_fights5[duplicitní texty],ufc_fights5[[#This Row],[duplicitní texty]])</f>
        <v>1</v>
      </c>
    </row>
    <row r="1421" spans="1:5">
      <c r="A1421">
        <v>222</v>
      </c>
      <c r="B1421">
        <v>244</v>
      </c>
      <c r="C1421" s="3">
        <v>40565</v>
      </c>
      <c r="D1421" s="5" t="str">
        <f>ufc_fights5[[#This Row],[r_fighter_id]]&amp;"/"&amp;ufc_fights5[[#This Row],[b_fighter_id]]&amp;ufc_fights5[[#This Row],[date]]</f>
        <v>222/24440565</v>
      </c>
      <c r="E1421">
        <f>COUNTIF(ufc_fights5[duplicitní texty],ufc_fights5[[#This Row],[duplicitní texty]])</f>
        <v>1</v>
      </c>
    </row>
    <row r="1422" spans="1:5">
      <c r="A1422">
        <v>2050</v>
      </c>
      <c r="B1422">
        <v>864</v>
      </c>
      <c r="C1422" s="3">
        <v>40565</v>
      </c>
      <c r="D1422" s="5" t="str">
        <f>ufc_fights5[[#This Row],[r_fighter_id]]&amp;"/"&amp;ufc_fights5[[#This Row],[b_fighter_id]]&amp;ufc_fights5[[#This Row],[date]]</f>
        <v>2050/86440565</v>
      </c>
      <c r="E1422">
        <f>COUNTIF(ufc_fights5[duplicitní texty],ufc_fights5[[#This Row],[duplicitní texty]])</f>
        <v>1</v>
      </c>
    </row>
    <row r="1423" spans="1:5">
      <c r="A1423">
        <v>2145</v>
      </c>
      <c r="B1423">
        <v>1239</v>
      </c>
      <c r="C1423" s="3">
        <v>40565</v>
      </c>
      <c r="D1423" s="5" t="str">
        <f>ufc_fights5[[#This Row],[r_fighter_id]]&amp;"/"&amp;ufc_fights5[[#This Row],[b_fighter_id]]&amp;ufc_fights5[[#This Row],[date]]</f>
        <v>2145/123940565</v>
      </c>
      <c r="E1423">
        <f>COUNTIF(ufc_fights5[duplicitní texty],ufc_fights5[[#This Row],[duplicitní texty]])</f>
        <v>1</v>
      </c>
    </row>
    <row r="1424" spans="1:5">
      <c r="A1424">
        <v>455</v>
      </c>
      <c r="B1424">
        <v>476</v>
      </c>
      <c r="C1424" s="3">
        <v>40565</v>
      </c>
      <c r="D1424" s="5" t="str">
        <f>ufc_fights5[[#This Row],[r_fighter_id]]&amp;"/"&amp;ufc_fights5[[#This Row],[b_fighter_id]]&amp;ufc_fights5[[#This Row],[date]]</f>
        <v>455/47640565</v>
      </c>
      <c r="E1424">
        <f>COUNTIF(ufc_fights5[duplicitní texty],ufc_fights5[[#This Row],[duplicitní texty]])</f>
        <v>1</v>
      </c>
    </row>
    <row r="1425" spans="1:5">
      <c r="A1425">
        <v>354</v>
      </c>
      <c r="B1425">
        <v>83</v>
      </c>
      <c r="C1425" s="3">
        <v>40565</v>
      </c>
      <c r="D1425" s="5" t="str">
        <f>ufc_fights5[[#This Row],[r_fighter_id]]&amp;"/"&amp;ufc_fights5[[#This Row],[b_fighter_id]]&amp;ufc_fights5[[#This Row],[date]]</f>
        <v>354/8340565</v>
      </c>
      <c r="E1425">
        <f>COUNTIF(ufc_fights5[duplicitní texty],ufc_fights5[[#This Row],[duplicitní texty]])</f>
        <v>1</v>
      </c>
    </row>
    <row r="1426" spans="1:5">
      <c r="A1426">
        <v>1521</v>
      </c>
      <c r="B1426">
        <v>1243</v>
      </c>
      <c r="C1426" s="3">
        <v>40565</v>
      </c>
      <c r="D1426" s="5" t="str">
        <f>ufc_fights5[[#This Row],[r_fighter_id]]&amp;"/"&amp;ufc_fights5[[#This Row],[b_fighter_id]]&amp;ufc_fights5[[#This Row],[date]]</f>
        <v>1521/124340565</v>
      </c>
      <c r="E1426">
        <f>COUNTIF(ufc_fights5[duplicitní texty],ufc_fights5[[#This Row],[duplicitní texty]])</f>
        <v>1</v>
      </c>
    </row>
    <row r="1427" spans="1:5">
      <c r="A1427">
        <v>1869</v>
      </c>
      <c r="B1427">
        <v>1014</v>
      </c>
      <c r="C1427" s="3">
        <v>40565</v>
      </c>
      <c r="D1427" s="5" t="str">
        <f>ufc_fights5[[#This Row],[r_fighter_id]]&amp;"/"&amp;ufc_fights5[[#This Row],[b_fighter_id]]&amp;ufc_fights5[[#This Row],[date]]</f>
        <v>1869/101440565</v>
      </c>
      <c r="E1427">
        <f>COUNTIF(ufc_fights5[duplicitní texty],ufc_fights5[[#This Row],[duplicitní texty]])</f>
        <v>1</v>
      </c>
    </row>
    <row r="1428" spans="1:5">
      <c r="A1428">
        <v>3531</v>
      </c>
      <c r="B1428">
        <v>1527</v>
      </c>
      <c r="C1428" s="3">
        <v>40579</v>
      </c>
      <c r="D1428" s="5" t="str">
        <f>ufc_fights5[[#This Row],[r_fighter_id]]&amp;"/"&amp;ufc_fights5[[#This Row],[b_fighter_id]]&amp;ufc_fights5[[#This Row],[date]]</f>
        <v>3531/152740579</v>
      </c>
      <c r="E1428">
        <f>COUNTIF(ufc_fights5[duplicitní texty],ufc_fights5[[#This Row],[duplicitní texty]])</f>
        <v>1</v>
      </c>
    </row>
    <row r="1429" spans="1:5">
      <c r="A1429">
        <v>1545</v>
      </c>
      <c r="B1429">
        <v>181</v>
      </c>
      <c r="C1429" s="3">
        <v>40579</v>
      </c>
      <c r="D1429" s="5" t="str">
        <f>ufc_fights5[[#This Row],[r_fighter_id]]&amp;"/"&amp;ufc_fights5[[#This Row],[b_fighter_id]]&amp;ufc_fights5[[#This Row],[date]]</f>
        <v>1545/18140579</v>
      </c>
      <c r="E1429">
        <f>COUNTIF(ufc_fights5[duplicitní texty],ufc_fights5[[#This Row],[duplicitní texty]])</f>
        <v>1</v>
      </c>
    </row>
    <row r="1430" spans="1:5">
      <c r="A1430">
        <v>523</v>
      </c>
      <c r="B1430">
        <v>1624</v>
      </c>
      <c r="C1430" s="3">
        <v>40579</v>
      </c>
      <c r="D1430" s="5" t="str">
        <f>ufc_fights5[[#This Row],[r_fighter_id]]&amp;"/"&amp;ufc_fights5[[#This Row],[b_fighter_id]]&amp;ufc_fights5[[#This Row],[date]]</f>
        <v>523/162440579</v>
      </c>
      <c r="E1430">
        <f>COUNTIF(ufc_fights5[duplicitní texty],ufc_fights5[[#This Row],[duplicitní texty]])</f>
        <v>1</v>
      </c>
    </row>
    <row r="1431" spans="1:5">
      <c r="A1431">
        <v>2081</v>
      </c>
      <c r="B1431">
        <v>2389</v>
      </c>
      <c r="C1431" s="3">
        <v>40579</v>
      </c>
      <c r="D1431" s="5" t="str">
        <f>ufc_fights5[[#This Row],[r_fighter_id]]&amp;"/"&amp;ufc_fights5[[#This Row],[b_fighter_id]]&amp;ufc_fights5[[#This Row],[date]]</f>
        <v>2081/238940579</v>
      </c>
      <c r="E1431">
        <f>COUNTIF(ufc_fights5[duplicitní texty],ufc_fights5[[#This Row],[duplicitní texty]])</f>
        <v>1</v>
      </c>
    </row>
    <row r="1432" spans="1:5">
      <c r="A1432">
        <v>2981</v>
      </c>
      <c r="B1432">
        <v>243</v>
      </c>
      <c r="C1432" s="3">
        <v>40579</v>
      </c>
      <c r="D1432" s="5" t="str">
        <f>ufc_fights5[[#This Row],[r_fighter_id]]&amp;"/"&amp;ufc_fights5[[#This Row],[b_fighter_id]]&amp;ufc_fights5[[#This Row],[date]]</f>
        <v>2981/24340579</v>
      </c>
      <c r="E1432">
        <f>COUNTIF(ufc_fights5[duplicitní texty],ufc_fights5[[#This Row],[duplicitní texty]])</f>
        <v>1</v>
      </c>
    </row>
    <row r="1433" spans="1:5">
      <c r="A1433">
        <v>871</v>
      </c>
      <c r="B1433">
        <v>2721</v>
      </c>
      <c r="C1433" s="3">
        <v>40579</v>
      </c>
      <c r="D1433" s="5" t="str">
        <f>ufc_fights5[[#This Row],[r_fighter_id]]&amp;"/"&amp;ufc_fights5[[#This Row],[b_fighter_id]]&amp;ufc_fights5[[#This Row],[date]]</f>
        <v>871/272140579</v>
      </c>
      <c r="E1433">
        <f>COUNTIF(ufc_fights5[duplicitní texty],ufc_fights5[[#This Row],[duplicitní texty]])</f>
        <v>1</v>
      </c>
    </row>
    <row r="1434" spans="1:5">
      <c r="A1434">
        <v>1206</v>
      </c>
      <c r="B1434">
        <v>1006</v>
      </c>
      <c r="C1434" s="3">
        <v>40579</v>
      </c>
      <c r="D1434" s="5" t="str">
        <f>ufc_fights5[[#This Row],[r_fighter_id]]&amp;"/"&amp;ufc_fights5[[#This Row],[b_fighter_id]]&amp;ufc_fights5[[#This Row],[date]]</f>
        <v>1206/100640579</v>
      </c>
      <c r="E1434">
        <f>COUNTIF(ufc_fights5[duplicitní texty],ufc_fights5[[#This Row],[duplicitní texty]])</f>
        <v>1</v>
      </c>
    </row>
    <row r="1435" spans="1:5">
      <c r="A1435">
        <v>3210</v>
      </c>
      <c r="B1435">
        <v>2784</v>
      </c>
      <c r="C1435" s="3">
        <v>40579</v>
      </c>
      <c r="D1435" s="5" t="str">
        <f>ufc_fights5[[#This Row],[r_fighter_id]]&amp;"/"&amp;ufc_fights5[[#This Row],[b_fighter_id]]&amp;ufc_fights5[[#This Row],[date]]</f>
        <v>3210/278440579</v>
      </c>
      <c r="E1435">
        <f>COUNTIF(ufc_fights5[duplicitní texty],ufc_fights5[[#This Row],[duplicitní texty]])</f>
        <v>1</v>
      </c>
    </row>
    <row r="1436" spans="1:5">
      <c r="A1436">
        <v>2539</v>
      </c>
      <c r="B1436">
        <v>2713</v>
      </c>
      <c r="C1436" s="3">
        <v>40579</v>
      </c>
      <c r="D1436" s="5" t="str">
        <f>ufc_fights5[[#This Row],[r_fighter_id]]&amp;"/"&amp;ufc_fights5[[#This Row],[b_fighter_id]]&amp;ufc_fights5[[#This Row],[date]]</f>
        <v>2539/271340579</v>
      </c>
      <c r="E1436">
        <f>COUNTIF(ufc_fights5[duplicitní texty],ufc_fights5[[#This Row],[duplicitní texty]])</f>
        <v>1</v>
      </c>
    </row>
    <row r="1437" spans="1:5">
      <c r="A1437">
        <v>1657</v>
      </c>
      <c r="B1437">
        <v>2749</v>
      </c>
      <c r="C1437" s="3">
        <v>40579</v>
      </c>
      <c r="D1437" s="5" t="str">
        <f>ufc_fights5[[#This Row],[r_fighter_id]]&amp;"/"&amp;ufc_fights5[[#This Row],[b_fighter_id]]&amp;ufc_fights5[[#This Row],[date]]</f>
        <v>1657/274940579</v>
      </c>
      <c r="E1437">
        <f>COUNTIF(ufc_fights5[duplicitní texty],ufc_fights5[[#This Row],[duplicitní texty]])</f>
        <v>1</v>
      </c>
    </row>
    <row r="1438" spans="1:5">
      <c r="A1438">
        <v>3268</v>
      </c>
      <c r="B1438">
        <v>198</v>
      </c>
      <c r="C1438" s="3">
        <v>40579</v>
      </c>
      <c r="D1438" s="5" t="str">
        <f>ufc_fights5[[#This Row],[r_fighter_id]]&amp;"/"&amp;ufc_fights5[[#This Row],[b_fighter_id]]&amp;ufc_fights5[[#This Row],[date]]</f>
        <v>3268/19840579</v>
      </c>
      <c r="E1438">
        <f>COUNTIF(ufc_fights5[duplicitní texty],ufc_fights5[[#This Row],[duplicitní texty]])</f>
        <v>1</v>
      </c>
    </row>
    <row r="1439" spans="1:5">
      <c r="A1439">
        <v>3067</v>
      </c>
      <c r="B1439">
        <v>3018</v>
      </c>
      <c r="C1439" s="3">
        <v>40600</v>
      </c>
      <c r="D1439" s="5" t="str">
        <f>ufc_fights5[[#This Row],[r_fighter_id]]&amp;"/"&amp;ufc_fights5[[#This Row],[b_fighter_id]]&amp;ufc_fights5[[#This Row],[date]]</f>
        <v>3067/301840600</v>
      </c>
      <c r="E1439">
        <f>COUNTIF(ufc_fights5[duplicitní texty],ufc_fights5[[#This Row],[duplicitní texty]])</f>
        <v>1</v>
      </c>
    </row>
    <row r="1440" spans="1:5">
      <c r="A1440">
        <v>1235</v>
      </c>
      <c r="B1440">
        <v>3219</v>
      </c>
      <c r="C1440" s="3">
        <v>40600</v>
      </c>
      <c r="D1440" s="5" t="str">
        <f>ufc_fights5[[#This Row],[r_fighter_id]]&amp;"/"&amp;ufc_fights5[[#This Row],[b_fighter_id]]&amp;ufc_fights5[[#This Row],[date]]</f>
        <v>1235/321940600</v>
      </c>
      <c r="E1440">
        <f>COUNTIF(ufc_fights5[duplicitní texty],ufc_fights5[[#This Row],[duplicitní texty]])</f>
        <v>1</v>
      </c>
    </row>
    <row r="1441" spans="1:5">
      <c r="A1441">
        <v>2473</v>
      </c>
      <c r="B1441">
        <v>972</v>
      </c>
      <c r="C1441" s="3">
        <v>40600</v>
      </c>
      <c r="D1441" s="5" t="str">
        <f>ufc_fights5[[#This Row],[r_fighter_id]]&amp;"/"&amp;ufc_fights5[[#This Row],[b_fighter_id]]&amp;ufc_fights5[[#This Row],[date]]</f>
        <v>2473/97240600</v>
      </c>
      <c r="E1441">
        <f>COUNTIF(ufc_fights5[duplicitní texty],ufc_fights5[[#This Row],[duplicitní texty]])</f>
        <v>1</v>
      </c>
    </row>
    <row r="1442" spans="1:5">
      <c r="A1442">
        <v>447</v>
      </c>
      <c r="B1442">
        <v>2331</v>
      </c>
      <c r="C1442" s="3">
        <v>40600</v>
      </c>
      <c r="D1442" s="5" t="str">
        <f>ufc_fights5[[#This Row],[r_fighter_id]]&amp;"/"&amp;ufc_fights5[[#This Row],[b_fighter_id]]&amp;ufc_fights5[[#This Row],[date]]</f>
        <v>447/233140600</v>
      </c>
      <c r="E1442">
        <f>COUNTIF(ufc_fights5[duplicitní texty],ufc_fights5[[#This Row],[duplicitní texty]])</f>
        <v>1</v>
      </c>
    </row>
    <row r="1443" spans="1:5">
      <c r="A1443">
        <v>286</v>
      </c>
      <c r="B1443">
        <v>2690</v>
      </c>
      <c r="C1443" s="3">
        <v>40600</v>
      </c>
      <c r="D1443" s="5" t="str">
        <f>ufc_fights5[[#This Row],[r_fighter_id]]&amp;"/"&amp;ufc_fights5[[#This Row],[b_fighter_id]]&amp;ufc_fights5[[#This Row],[date]]</f>
        <v>286/269040600</v>
      </c>
      <c r="E1443">
        <f>COUNTIF(ufc_fights5[duplicitní texty],ufc_fights5[[#This Row],[duplicitní texty]])</f>
        <v>1</v>
      </c>
    </row>
    <row r="1444" spans="1:5">
      <c r="A1444">
        <v>851</v>
      </c>
      <c r="B1444">
        <v>1887</v>
      </c>
      <c r="C1444" s="3">
        <v>40600</v>
      </c>
      <c r="D1444" s="5" t="str">
        <f>ufc_fights5[[#This Row],[r_fighter_id]]&amp;"/"&amp;ufc_fights5[[#This Row],[b_fighter_id]]&amp;ufc_fights5[[#This Row],[date]]</f>
        <v>851/188740600</v>
      </c>
      <c r="E1444">
        <f>COUNTIF(ufc_fights5[duplicitní texty],ufc_fights5[[#This Row],[duplicitní texty]])</f>
        <v>1</v>
      </c>
    </row>
    <row r="1445" spans="1:5">
      <c r="A1445">
        <v>1427</v>
      </c>
      <c r="B1445">
        <v>3293</v>
      </c>
      <c r="C1445" s="3">
        <v>40600</v>
      </c>
      <c r="D1445" s="5" t="str">
        <f>ufc_fights5[[#This Row],[r_fighter_id]]&amp;"/"&amp;ufc_fights5[[#This Row],[b_fighter_id]]&amp;ufc_fights5[[#This Row],[date]]</f>
        <v>1427/329340600</v>
      </c>
      <c r="E1445">
        <f>COUNTIF(ufc_fights5[duplicitní texty],ufc_fights5[[#This Row],[duplicitní texty]])</f>
        <v>1</v>
      </c>
    </row>
    <row r="1446" spans="1:5">
      <c r="A1446">
        <v>288</v>
      </c>
      <c r="B1446">
        <v>2507</v>
      </c>
      <c r="C1446" s="3">
        <v>40600</v>
      </c>
      <c r="D1446" s="5" t="str">
        <f>ufc_fights5[[#This Row],[r_fighter_id]]&amp;"/"&amp;ufc_fights5[[#This Row],[b_fighter_id]]&amp;ufc_fights5[[#This Row],[date]]</f>
        <v>288/250740600</v>
      </c>
      <c r="E1446">
        <f>COUNTIF(ufc_fights5[duplicitní texty],ufc_fights5[[#This Row],[duplicitní texty]])</f>
        <v>1</v>
      </c>
    </row>
    <row r="1447" spans="1:5">
      <c r="A1447">
        <v>2683</v>
      </c>
      <c r="B1447">
        <v>1033</v>
      </c>
      <c r="C1447" s="3">
        <v>40600</v>
      </c>
      <c r="D1447" s="5" t="str">
        <f>ufc_fights5[[#This Row],[r_fighter_id]]&amp;"/"&amp;ufc_fights5[[#This Row],[b_fighter_id]]&amp;ufc_fights5[[#This Row],[date]]</f>
        <v>2683/103340600</v>
      </c>
      <c r="E1447">
        <f>COUNTIF(ufc_fights5[duplicitní texty],ufc_fights5[[#This Row],[duplicitní texty]])</f>
        <v>1</v>
      </c>
    </row>
    <row r="1448" spans="1:5">
      <c r="A1448">
        <v>1508</v>
      </c>
      <c r="B1448">
        <v>3426</v>
      </c>
      <c r="C1448" s="3">
        <v>40600</v>
      </c>
      <c r="D1448" s="5" t="str">
        <f>ufc_fights5[[#This Row],[r_fighter_id]]&amp;"/"&amp;ufc_fights5[[#This Row],[b_fighter_id]]&amp;ufc_fights5[[#This Row],[date]]</f>
        <v>1508/342640600</v>
      </c>
      <c r="E1448">
        <f>COUNTIF(ufc_fights5[duplicitní texty],ufc_fights5[[#This Row],[duplicitní texty]])</f>
        <v>1</v>
      </c>
    </row>
    <row r="1449" spans="1:5">
      <c r="A1449">
        <v>3592</v>
      </c>
      <c r="B1449">
        <v>2649</v>
      </c>
      <c r="C1449" s="3">
        <v>40600</v>
      </c>
      <c r="D1449" s="5" t="str">
        <f>ufc_fights5[[#This Row],[r_fighter_id]]&amp;"/"&amp;ufc_fights5[[#This Row],[b_fighter_id]]&amp;ufc_fights5[[#This Row],[date]]</f>
        <v>3592/264940600</v>
      </c>
      <c r="E1449">
        <f>COUNTIF(ufc_fights5[duplicitní texty],ufc_fights5[[#This Row],[duplicitní texty]])</f>
        <v>1</v>
      </c>
    </row>
    <row r="1450" spans="1:5">
      <c r="A1450">
        <v>2806</v>
      </c>
      <c r="B1450">
        <v>3452</v>
      </c>
      <c r="C1450" s="3">
        <v>40605</v>
      </c>
      <c r="D1450" s="5" t="str">
        <f>ufc_fights5[[#This Row],[r_fighter_id]]&amp;"/"&amp;ufc_fights5[[#This Row],[b_fighter_id]]&amp;ufc_fights5[[#This Row],[date]]</f>
        <v>2806/345240605</v>
      </c>
      <c r="E1450">
        <f>COUNTIF(ufc_fights5[duplicitní texty],ufc_fights5[[#This Row],[duplicitní texty]])</f>
        <v>1</v>
      </c>
    </row>
    <row r="1451" spans="1:5">
      <c r="A1451">
        <v>337</v>
      </c>
      <c r="B1451">
        <v>2423</v>
      </c>
      <c r="C1451" s="3">
        <v>40605</v>
      </c>
      <c r="D1451" s="5" t="str">
        <f>ufc_fights5[[#This Row],[r_fighter_id]]&amp;"/"&amp;ufc_fights5[[#This Row],[b_fighter_id]]&amp;ufc_fights5[[#This Row],[date]]</f>
        <v>337/242340605</v>
      </c>
      <c r="E1451">
        <f>COUNTIF(ufc_fights5[duplicitní texty],ufc_fights5[[#This Row],[duplicitní texty]])</f>
        <v>1</v>
      </c>
    </row>
    <row r="1452" spans="1:5">
      <c r="A1452">
        <v>2829</v>
      </c>
      <c r="B1452">
        <v>1588</v>
      </c>
      <c r="C1452" s="3">
        <v>40605</v>
      </c>
      <c r="D1452" s="5" t="str">
        <f>ufc_fights5[[#This Row],[r_fighter_id]]&amp;"/"&amp;ufc_fights5[[#This Row],[b_fighter_id]]&amp;ufc_fights5[[#This Row],[date]]</f>
        <v>2829/158840605</v>
      </c>
      <c r="E1452">
        <f>COUNTIF(ufc_fights5[duplicitní texty],ufc_fights5[[#This Row],[duplicitní texty]])</f>
        <v>1</v>
      </c>
    </row>
    <row r="1453" spans="1:5">
      <c r="A1453">
        <v>3121</v>
      </c>
      <c r="B1453">
        <v>512</v>
      </c>
      <c r="C1453" s="3">
        <v>40605</v>
      </c>
      <c r="D1453" s="5" t="str">
        <f>ufc_fights5[[#This Row],[r_fighter_id]]&amp;"/"&amp;ufc_fights5[[#This Row],[b_fighter_id]]&amp;ufc_fights5[[#This Row],[date]]</f>
        <v>3121/51240605</v>
      </c>
      <c r="E1453">
        <f>COUNTIF(ufc_fights5[duplicitní texty],ufc_fights5[[#This Row],[duplicitní texty]])</f>
        <v>1</v>
      </c>
    </row>
    <row r="1454" spans="1:5">
      <c r="A1454">
        <v>3209</v>
      </c>
      <c r="B1454">
        <v>2745</v>
      </c>
      <c r="C1454" s="3">
        <v>40605</v>
      </c>
      <c r="D1454" s="5" t="str">
        <f>ufc_fights5[[#This Row],[r_fighter_id]]&amp;"/"&amp;ufc_fights5[[#This Row],[b_fighter_id]]&amp;ufc_fights5[[#This Row],[date]]</f>
        <v>3209/274540605</v>
      </c>
      <c r="E1454">
        <f>COUNTIF(ufc_fights5[duplicitní texty],ufc_fights5[[#This Row],[duplicitní texty]])</f>
        <v>1</v>
      </c>
    </row>
    <row r="1455" spans="1:5">
      <c r="A1455">
        <v>797</v>
      </c>
      <c r="B1455">
        <v>2226</v>
      </c>
      <c r="C1455" s="3">
        <v>40605</v>
      </c>
      <c r="D1455" s="5" t="str">
        <f>ufc_fights5[[#This Row],[r_fighter_id]]&amp;"/"&amp;ufc_fights5[[#This Row],[b_fighter_id]]&amp;ufc_fights5[[#This Row],[date]]</f>
        <v>797/222640605</v>
      </c>
      <c r="E1455">
        <f>COUNTIF(ufc_fights5[duplicitní texty],ufc_fights5[[#This Row],[duplicitní texty]])</f>
        <v>1</v>
      </c>
    </row>
    <row r="1456" spans="1:5">
      <c r="A1456">
        <v>2150</v>
      </c>
      <c r="B1456">
        <v>836</v>
      </c>
      <c r="C1456" s="3">
        <v>40605</v>
      </c>
      <c r="D1456" s="5" t="str">
        <f>ufc_fights5[[#This Row],[r_fighter_id]]&amp;"/"&amp;ufc_fights5[[#This Row],[b_fighter_id]]&amp;ufc_fights5[[#This Row],[date]]</f>
        <v>2150/83640605</v>
      </c>
      <c r="E1456">
        <f>COUNTIF(ufc_fights5[duplicitní texty],ufc_fights5[[#This Row],[duplicitní texty]])</f>
        <v>1</v>
      </c>
    </row>
    <row r="1457" spans="1:5">
      <c r="A1457">
        <v>468</v>
      </c>
      <c r="B1457">
        <v>761</v>
      </c>
      <c r="C1457" s="3">
        <v>40605</v>
      </c>
      <c r="D1457" s="5" t="str">
        <f>ufc_fights5[[#This Row],[r_fighter_id]]&amp;"/"&amp;ufc_fights5[[#This Row],[b_fighter_id]]&amp;ufc_fights5[[#This Row],[date]]</f>
        <v>468/76140605</v>
      </c>
      <c r="E1457">
        <f>COUNTIF(ufc_fights5[duplicitní texty],ufc_fights5[[#This Row],[duplicitní texty]])</f>
        <v>1</v>
      </c>
    </row>
    <row r="1458" spans="1:5">
      <c r="A1458">
        <v>347</v>
      </c>
      <c r="B1458">
        <v>2434</v>
      </c>
      <c r="C1458" s="3">
        <v>40605</v>
      </c>
      <c r="D1458" s="5" t="str">
        <f>ufc_fights5[[#This Row],[r_fighter_id]]&amp;"/"&amp;ufc_fights5[[#This Row],[b_fighter_id]]&amp;ufc_fights5[[#This Row],[date]]</f>
        <v>347/243440605</v>
      </c>
      <c r="E1458">
        <f>COUNTIF(ufc_fights5[duplicitní texty],ufc_fights5[[#This Row],[duplicitní texty]])</f>
        <v>1</v>
      </c>
    </row>
    <row r="1459" spans="1:5">
      <c r="A1459">
        <v>2555</v>
      </c>
      <c r="B1459">
        <v>374</v>
      </c>
      <c r="C1459" s="3">
        <v>40605</v>
      </c>
      <c r="D1459" s="5" t="str">
        <f>ufc_fights5[[#This Row],[r_fighter_id]]&amp;"/"&amp;ufc_fights5[[#This Row],[b_fighter_id]]&amp;ufc_fights5[[#This Row],[date]]</f>
        <v>2555/37440605</v>
      </c>
      <c r="E1459">
        <f>COUNTIF(ufc_fights5[duplicitní texty],ufc_fights5[[#This Row],[duplicitní texty]])</f>
        <v>1</v>
      </c>
    </row>
    <row r="1460" spans="1:5">
      <c r="A1460">
        <v>1655</v>
      </c>
      <c r="B1460">
        <v>3538</v>
      </c>
      <c r="C1460" s="3">
        <v>40605</v>
      </c>
      <c r="D1460" s="5" t="str">
        <f>ufc_fights5[[#This Row],[r_fighter_id]]&amp;"/"&amp;ufc_fights5[[#This Row],[b_fighter_id]]&amp;ufc_fights5[[#This Row],[date]]</f>
        <v>1655/353840605</v>
      </c>
      <c r="E1460">
        <f>COUNTIF(ufc_fights5[duplicitní texty],ufc_fights5[[#This Row],[duplicitní texty]])</f>
        <v>1</v>
      </c>
    </row>
    <row r="1461" spans="1:5">
      <c r="A1461">
        <v>201</v>
      </c>
      <c r="B1461">
        <v>2323</v>
      </c>
      <c r="C1461" s="3">
        <v>40621</v>
      </c>
      <c r="D1461" s="5" t="str">
        <f>ufc_fights5[[#This Row],[r_fighter_id]]&amp;"/"&amp;ufc_fights5[[#This Row],[b_fighter_id]]&amp;ufc_fights5[[#This Row],[date]]</f>
        <v>201/232340621</v>
      </c>
      <c r="E1461">
        <f>COUNTIF(ufc_fights5[duplicitní texty],ufc_fights5[[#This Row],[duplicitní texty]])</f>
        <v>1</v>
      </c>
    </row>
    <row r="1462" spans="1:5">
      <c r="A1462">
        <v>247</v>
      </c>
      <c r="B1462">
        <v>1868</v>
      </c>
      <c r="C1462" s="3">
        <v>40621</v>
      </c>
      <c r="D1462" s="5" t="str">
        <f>ufc_fights5[[#This Row],[r_fighter_id]]&amp;"/"&amp;ufc_fights5[[#This Row],[b_fighter_id]]&amp;ufc_fights5[[#This Row],[date]]</f>
        <v>247/186840621</v>
      </c>
      <c r="E1462">
        <f>COUNTIF(ufc_fights5[duplicitní texty],ufc_fights5[[#This Row],[duplicitní texty]])</f>
        <v>1</v>
      </c>
    </row>
    <row r="1463" spans="1:5">
      <c r="A1463">
        <v>928</v>
      </c>
      <c r="B1463">
        <v>3496</v>
      </c>
      <c r="C1463" s="3">
        <v>40621</v>
      </c>
      <c r="D1463" s="5" t="str">
        <f>ufc_fights5[[#This Row],[r_fighter_id]]&amp;"/"&amp;ufc_fights5[[#This Row],[b_fighter_id]]&amp;ufc_fights5[[#This Row],[date]]</f>
        <v>928/349640621</v>
      </c>
      <c r="E1463">
        <f>COUNTIF(ufc_fights5[duplicitní texty],ufc_fights5[[#This Row],[duplicitní texty]])</f>
        <v>1</v>
      </c>
    </row>
    <row r="1464" spans="1:5">
      <c r="A1464">
        <v>68</v>
      </c>
      <c r="B1464">
        <v>2594</v>
      </c>
      <c r="C1464" s="3">
        <v>40621</v>
      </c>
      <c r="D1464" s="5" t="str">
        <f>ufc_fights5[[#This Row],[r_fighter_id]]&amp;"/"&amp;ufc_fights5[[#This Row],[b_fighter_id]]&amp;ufc_fights5[[#This Row],[date]]</f>
        <v>68/259440621</v>
      </c>
      <c r="E1464">
        <f>COUNTIF(ufc_fights5[duplicitní texty],ufc_fights5[[#This Row],[duplicitní texty]])</f>
        <v>1</v>
      </c>
    </row>
    <row r="1465" spans="1:5">
      <c r="A1465">
        <v>2480</v>
      </c>
      <c r="B1465">
        <v>3250</v>
      </c>
      <c r="C1465" s="3">
        <v>40621</v>
      </c>
      <c r="D1465" s="5" t="str">
        <f>ufc_fights5[[#This Row],[r_fighter_id]]&amp;"/"&amp;ufc_fights5[[#This Row],[b_fighter_id]]&amp;ufc_fights5[[#This Row],[date]]</f>
        <v>2480/325040621</v>
      </c>
      <c r="E1465">
        <f>COUNTIF(ufc_fights5[duplicitní texty],ufc_fights5[[#This Row],[duplicitní texty]])</f>
        <v>1</v>
      </c>
    </row>
    <row r="1466" spans="1:5">
      <c r="A1466">
        <v>2113</v>
      </c>
      <c r="B1466">
        <v>2946</v>
      </c>
      <c r="C1466" s="3">
        <v>40621</v>
      </c>
      <c r="D1466" s="5" t="str">
        <f>ufc_fights5[[#This Row],[r_fighter_id]]&amp;"/"&amp;ufc_fights5[[#This Row],[b_fighter_id]]&amp;ufc_fights5[[#This Row],[date]]</f>
        <v>2113/294640621</v>
      </c>
      <c r="E1466">
        <f>COUNTIF(ufc_fights5[duplicitní texty],ufc_fights5[[#This Row],[duplicitní texty]])</f>
        <v>1</v>
      </c>
    </row>
    <row r="1467" spans="1:5">
      <c r="A1467">
        <v>2108</v>
      </c>
      <c r="B1467">
        <v>1958</v>
      </c>
      <c r="C1467" s="3">
        <v>40621</v>
      </c>
      <c r="D1467" s="5" t="str">
        <f>ufc_fights5[[#This Row],[r_fighter_id]]&amp;"/"&amp;ufc_fights5[[#This Row],[b_fighter_id]]&amp;ufc_fights5[[#This Row],[date]]</f>
        <v>2108/195840621</v>
      </c>
      <c r="E1467">
        <f>COUNTIF(ufc_fights5[duplicitní texty],ufc_fights5[[#This Row],[duplicitní texty]])</f>
        <v>1</v>
      </c>
    </row>
    <row r="1468" spans="1:5">
      <c r="A1468">
        <v>1674</v>
      </c>
      <c r="B1468">
        <v>155</v>
      </c>
      <c r="C1468" s="3">
        <v>40621</v>
      </c>
      <c r="D1468" s="5" t="str">
        <f>ufc_fights5[[#This Row],[r_fighter_id]]&amp;"/"&amp;ufc_fights5[[#This Row],[b_fighter_id]]&amp;ufc_fights5[[#This Row],[date]]</f>
        <v>1674/15540621</v>
      </c>
      <c r="E1468">
        <f>COUNTIF(ufc_fights5[duplicitní texty],ufc_fights5[[#This Row],[duplicitní texty]])</f>
        <v>1</v>
      </c>
    </row>
    <row r="1469" spans="1:5">
      <c r="A1469">
        <v>968</v>
      </c>
      <c r="B1469">
        <v>2892</v>
      </c>
      <c r="C1469" s="3">
        <v>40621</v>
      </c>
      <c r="D1469" s="5" t="str">
        <f>ufc_fights5[[#This Row],[r_fighter_id]]&amp;"/"&amp;ufc_fights5[[#This Row],[b_fighter_id]]&amp;ufc_fights5[[#This Row],[date]]</f>
        <v>968/289240621</v>
      </c>
      <c r="E1469">
        <f>COUNTIF(ufc_fights5[duplicitní texty],ufc_fights5[[#This Row],[duplicitní texty]])</f>
        <v>1</v>
      </c>
    </row>
    <row r="1470" spans="1:5">
      <c r="A1470">
        <v>2529</v>
      </c>
      <c r="B1470">
        <v>513</v>
      </c>
      <c r="C1470" s="3">
        <v>40621</v>
      </c>
      <c r="D1470" s="5" t="str">
        <f>ufc_fights5[[#This Row],[r_fighter_id]]&amp;"/"&amp;ufc_fights5[[#This Row],[b_fighter_id]]&amp;ufc_fights5[[#This Row],[date]]</f>
        <v>2529/51340621</v>
      </c>
      <c r="E1470">
        <f>COUNTIF(ufc_fights5[duplicitní texty],ufc_fights5[[#This Row],[duplicitní texty]])</f>
        <v>1</v>
      </c>
    </row>
    <row r="1471" spans="1:5">
      <c r="A1471">
        <v>462</v>
      </c>
      <c r="B1471">
        <v>1965</v>
      </c>
      <c r="C1471" s="3">
        <v>40621</v>
      </c>
      <c r="D1471" s="5" t="str">
        <f>ufc_fights5[[#This Row],[r_fighter_id]]&amp;"/"&amp;ufc_fights5[[#This Row],[b_fighter_id]]&amp;ufc_fights5[[#This Row],[date]]</f>
        <v>462/196540621</v>
      </c>
      <c r="E1471">
        <f>COUNTIF(ufc_fights5[duplicitní texty],ufc_fights5[[#This Row],[duplicitní texty]])</f>
        <v>1</v>
      </c>
    </row>
    <row r="1472" spans="1:5">
      <c r="A1472">
        <v>2028</v>
      </c>
      <c r="B1472">
        <v>961</v>
      </c>
      <c r="C1472" s="3">
        <v>40628</v>
      </c>
      <c r="D1472" s="5" t="str">
        <f>ufc_fights5[[#This Row],[r_fighter_id]]&amp;"/"&amp;ufc_fights5[[#This Row],[b_fighter_id]]&amp;ufc_fights5[[#This Row],[date]]</f>
        <v>2028/96140628</v>
      </c>
      <c r="E1472">
        <f>COUNTIF(ufc_fights5[duplicitní texty],ufc_fights5[[#This Row],[duplicitní texty]])</f>
        <v>1</v>
      </c>
    </row>
    <row r="1473" spans="1:5">
      <c r="A1473">
        <v>1533</v>
      </c>
      <c r="B1473">
        <v>1273</v>
      </c>
      <c r="C1473" s="3">
        <v>40628</v>
      </c>
      <c r="D1473" s="5" t="str">
        <f>ufc_fights5[[#This Row],[r_fighter_id]]&amp;"/"&amp;ufc_fights5[[#This Row],[b_fighter_id]]&amp;ufc_fights5[[#This Row],[date]]</f>
        <v>1533/127340628</v>
      </c>
      <c r="E1473">
        <f>COUNTIF(ufc_fights5[duplicitní texty],ufc_fights5[[#This Row],[duplicitní texty]])</f>
        <v>1</v>
      </c>
    </row>
    <row r="1474" spans="1:5">
      <c r="A1474">
        <v>2128</v>
      </c>
      <c r="B1474">
        <v>3004</v>
      </c>
      <c r="C1474" s="3">
        <v>40628</v>
      </c>
      <c r="D1474" s="5" t="str">
        <f>ufc_fights5[[#This Row],[r_fighter_id]]&amp;"/"&amp;ufc_fights5[[#This Row],[b_fighter_id]]&amp;ufc_fights5[[#This Row],[date]]</f>
        <v>2128/300440628</v>
      </c>
      <c r="E1474">
        <f>COUNTIF(ufc_fights5[duplicitní texty],ufc_fights5[[#This Row],[duplicitní texty]])</f>
        <v>1</v>
      </c>
    </row>
    <row r="1475" spans="1:5">
      <c r="A1475">
        <v>1319</v>
      </c>
      <c r="B1475">
        <v>3405</v>
      </c>
      <c r="C1475" s="3">
        <v>40628</v>
      </c>
      <c r="D1475" s="5" t="str">
        <f>ufc_fights5[[#This Row],[r_fighter_id]]&amp;"/"&amp;ufc_fights5[[#This Row],[b_fighter_id]]&amp;ufc_fights5[[#This Row],[date]]</f>
        <v>1319/340540628</v>
      </c>
      <c r="E1475">
        <f>COUNTIF(ufc_fights5[duplicitní texty],ufc_fights5[[#This Row],[duplicitní texty]])</f>
        <v>1</v>
      </c>
    </row>
    <row r="1476" spans="1:5">
      <c r="A1476">
        <v>1294</v>
      </c>
      <c r="B1476">
        <v>2025</v>
      </c>
      <c r="C1476" s="3">
        <v>40628</v>
      </c>
      <c r="D1476" s="5" t="str">
        <f>ufc_fights5[[#This Row],[r_fighter_id]]&amp;"/"&amp;ufc_fights5[[#This Row],[b_fighter_id]]&amp;ufc_fights5[[#This Row],[date]]</f>
        <v>1294/202540628</v>
      </c>
      <c r="E1476">
        <f>COUNTIF(ufc_fights5[duplicitní texty],ufc_fights5[[#This Row],[duplicitní texty]])</f>
        <v>1</v>
      </c>
    </row>
    <row r="1477" spans="1:5">
      <c r="A1477">
        <v>1521</v>
      </c>
      <c r="B1477">
        <v>2794</v>
      </c>
      <c r="C1477" s="3">
        <v>40628</v>
      </c>
      <c r="D1477" s="5" t="str">
        <f>ufc_fights5[[#This Row],[r_fighter_id]]&amp;"/"&amp;ufc_fights5[[#This Row],[b_fighter_id]]&amp;ufc_fights5[[#This Row],[date]]</f>
        <v>1521/279440628</v>
      </c>
      <c r="E1477">
        <f>COUNTIF(ufc_fights5[duplicitní texty],ufc_fights5[[#This Row],[duplicitní texty]])</f>
        <v>1</v>
      </c>
    </row>
    <row r="1478" spans="1:5">
      <c r="A1478">
        <v>1904</v>
      </c>
      <c r="B1478">
        <v>2788</v>
      </c>
      <c r="C1478" s="3">
        <v>40628</v>
      </c>
      <c r="D1478" s="5" t="str">
        <f>ufc_fights5[[#This Row],[r_fighter_id]]&amp;"/"&amp;ufc_fights5[[#This Row],[b_fighter_id]]&amp;ufc_fights5[[#This Row],[date]]</f>
        <v>1904/278840628</v>
      </c>
      <c r="E1478">
        <f>COUNTIF(ufc_fights5[duplicitní texty],ufc_fights5[[#This Row],[duplicitní texty]])</f>
        <v>1</v>
      </c>
    </row>
    <row r="1479" spans="1:5">
      <c r="A1479">
        <v>1869</v>
      </c>
      <c r="B1479">
        <v>1798</v>
      </c>
      <c r="C1479" s="3">
        <v>40628</v>
      </c>
      <c r="D1479" s="5" t="str">
        <f>ufc_fights5[[#This Row],[r_fighter_id]]&amp;"/"&amp;ufc_fights5[[#This Row],[b_fighter_id]]&amp;ufc_fights5[[#This Row],[date]]</f>
        <v>1869/179840628</v>
      </c>
      <c r="E1479">
        <f>COUNTIF(ufc_fights5[duplicitní texty],ufc_fights5[[#This Row],[duplicitní texty]])</f>
        <v>1</v>
      </c>
    </row>
    <row r="1480" spans="1:5">
      <c r="A1480">
        <v>708</v>
      </c>
      <c r="B1480">
        <v>2328</v>
      </c>
      <c r="C1480" s="3">
        <v>40628</v>
      </c>
      <c r="D1480" s="5" t="str">
        <f>ufc_fights5[[#This Row],[r_fighter_id]]&amp;"/"&amp;ufc_fights5[[#This Row],[b_fighter_id]]&amp;ufc_fights5[[#This Row],[date]]</f>
        <v>708/232840628</v>
      </c>
      <c r="E1480">
        <f>COUNTIF(ufc_fights5[duplicitní texty],ufc_fights5[[#This Row],[duplicitní texty]])</f>
        <v>1</v>
      </c>
    </row>
    <row r="1481" spans="1:5">
      <c r="A1481">
        <v>1576</v>
      </c>
      <c r="B1481">
        <v>1069</v>
      </c>
      <c r="C1481" s="3">
        <v>40628</v>
      </c>
      <c r="D1481" s="5" t="str">
        <f>ufc_fights5[[#This Row],[r_fighter_id]]&amp;"/"&amp;ufc_fights5[[#This Row],[b_fighter_id]]&amp;ufc_fights5[[#This Row],[date]]</f>
        <v>1576/106940628</v>
      </c>
      <c r="E1481">
        <f>COUNTIF(ufc_fights5[duplicitní texty],ufc_fights5[[#This Row],[duplicitní texty]])</f>
        <v>1</v>
      </c>
    </row>
    <row r="1482" spans="1:5">
      <c r="A1482">
        <v>435</v>
      </c>
      <c r="B1482">
        <v>2930</v>
      </c>
      <c r="C1482" s="3">
        <v>40628</v>
      </c>
      <c r="D1482" s="5" t="str">
        <f>ufc_fights5[[#This Row],[r_fighter_id]]&amp;"/"&amp;ufc_fights5[[#This Row],[b_fighter_id]]&amp;ufc_fights5[[#This Row],[date]]</f>
        <v>435/293040628</v>
      </c>
      <c r="E1482">
        <f>COUNTIF(ufc_fights5[duplicitní texty],ufc_fights5[[#This Row],[duplicitní texty]])</f>
        <v>1</v>
      </c>
    </row>
    <row r="1483" spans="1:5">
      <c r="A1483">
        <v>2024</v>
      </c>
      <c r="B1483">
        <v>2189</v>
      </c>
      <c r="C1483" s="3">
        <v>40628</v>
      </c>
      <c r="D1483" s="5" t="str">
        <f>ufc_fights5[[#This Row],[r_fighter_id]]&amp;"/"&amp;ufc_fights5[[#This Row],[b_fighter_id]]&amp;ufc_fights5[[#This Row],[date]]</f>
        <v>2024/218940628</v>
      </c>
      <c r="E1483">
        <f>COUNTIF(ufc_fights5[duplicitní texty],ufc_fights5[[#This Row],[duplicitní texty]])</f>
        <v>1</v>
      </c>
    </row>
    <row r="1484" spans="1:5">
      <c r="A1484">
        <v>50</v>
      </c>
      <c r="B1484">
        <v>1387</v>
      </c>
      <c r="C1484" s="3">
        <v>40663</v>
      </c>
      <c r="D1484" s="5" t="str">
        <f>ufc_fights5[[#This Row],[r_fighter_id]]&amp;"/"&amp;ufc_fights5[[#This Row],[b_fighter_id]]&amp;ufc_fights5[[#This Row],[date]]</f>
        <v>50/138740663</v>
      </c>
      <c r="E1484">
        <f>COUNTIF(ufc_fights5[duplicitní texty],ufc_fights5[[#This Row],[duplicitní texty]])</f>
        <v>1</v>
      </c>
    </row>
    <row r="1485" spans="1:5">
      <c r="A1485">
        <v>1474</v>
      </c>
      <c r="B1485">
        <v>1079</v>
      </c>
      <c r="C1485" s="3">
        <v>40663</v>
      </c>
      <c r="D1485" s="5" t="str">
        <f>ufc_fights5[[#This Row],[r_fighter_id]]&amp;"/"&amp;ufc_fights5[[#This Row],[b_fighter_id]]&amp;ufc_fights5[[#This Row],[date]]</f>
        <v>1474/107940663</v>
      </c>
      <c r="E1485">
        <f>COUNTIF(ufc_fights5[duplicitní texty],ufc_fights5[[#This Row],[duplicitní texty]])</f>
        <v>1</v>
      </c>
    </row>
    <row r="1486" spans="1:5">
      <c r="A1486">
        <v>3097</v>
      </c>
      <c r="B1486">
        <v>2957</v>
      </c>
      <c r="C1486" s="3">
        <v>40663</v>
      </c>
      <c r="D1486" s="5" t="str">
        <f>ufc_fights5[[#This Row],[r_fighter_id]]&amp;"/"&amp;ufc_fights5[[#This Row],[b_fighter_id]]&amp;ufc_fights5[[#This Row],[date]]</f>
        <v>3097/295740663</v>
      </c>
      <c r="E1486">
        <f>COUNTIF(ufc_fights5[duplicitní texty],ufc_fights5[[#This Row],[duplicitní texty]])</f>
        <v>1</v>
      </c>
    </row>
    <row r="1487" spans="1:5">
      <c r="A1487">
        <v>770</v>
      </c>
      <c r="B1487">
        <v>1892</v>
      </c>
      <c r="C1487" s="3">
        <v>40663</v>
      </c>
      <c r="D1487" s="5" t="str">
        <f>ufc_fights5[[#This Row],[r_fighter_id]]&amp;"/"&amp;ufc_fights5[[#This Row],[b_fighter_id]]&amp;ufc_fights5[[#This Row],[date]]</f>
        <v>770/189240663</v>
      </c>
      <c r="E1487">
        <f>COUNTIF(ufc_fights5[duplicitní texty],ufc_fights5[[#This Row],[duplicitní texty]])</f>
        <v>1</v>
      </c>
    </row>
    <row r="1488" spans="1:5">
      <c r="A1488">
        <v>871</v>
      </c>
      <c r="B1488">
        <v>2542</v>
      </c>
      <c r="C1488" s="3">
        <v>40663</v>
      </c>
      <c r="D1488" s="5" t="str">
        <f>ufc_fights5[[#This Row],[r_fighter_id]]&amp;"/"&amp;ufc_fights5[[#This Row],[b_fighter_id]]&amp;ufc_fights5[[#This Row],[date]]</f>
        <v>871/254240663</v>
      </c>
      <c r="E1488">
        <f>COUNTIF(ufc_fights5[duplicitní texty],ufc_fights5[[#This Row],[duplicitní texty]])</f>
        <v>1</v>
      </c>
    </row>
    <row r="1489" spans="1:5">
      <c r="A1489">
        <v>1898</v>
      </c>
      <c r="B1489">
        <v>652</v>
      </c>
      <c r="C1489" s="3">
        <v>40663</v>
      </c>
      <c r="D1489" s="5" t="str">
        <f>ufc_fights5[[#This Row],[r_fighter_id]]&amp;"/"&amp;ufc_fights5[[#This Row],[b_fighter_id]]&amp;ufc_fights5[[#This Row],[date]]</f>
        <v>1898/65240663</v>
      </c>
      <c r="E1489">
        <f>COUNTIF(ufc_fights5[duplicitní texty],ufc_fights5[[#This Row],[duplicitní texty]])</f>
        <v>1</v>
      </c>
    </row>
    <row r="1490" spans="1:5">
      <c r="A1490">
        <v>1927</v>
      </c>
      <c r="B1490">
        <v>3441</v>
      </c>
      <c r="C1490" s="3">
        <v>40663</v>
      </c>
      <c r="D1490" s="5" t="str">
        <f>ufc_fights5[[#This Row],[r_fighter_id]]&amp;"/"&amp;ufc_fights5[[#This Row],[b_fighter_id]]&amp;ufc_fights5[[#This Row],[date]]</f>
        <v>1927/344140663</v>
      </c>
      <c r="E1490">
        <f>COUNTIF(ufc_fights5[duplicitní texty],ufc_fights5[[#This Row],[duplicitní texty]])</f>
        <v>1</v>
      </c>
    </row>
    <row r="1491" spans="1:5">
      <c r="A1491">
        <v>1890</v>
      </c>
      <c r="B1491">
        <v>1506</v>
      </c>
      <c r="C1491" s="3">
        <v>40663</v>
      </c>
      <c r="D1491" s="5" t="str">
        <f>ufc_fights5[[#This Row],[r_fighter_id]]&amp;"/"&amp;ufc_fights5[[#This Row],[b_fighter_id]]&amp;ufc_fights5[[#This Row],[date]]</f>
        <v>1890/150640663</v>
      </c>
      <c r="E1491">
        <f>COUNTIF(ufc_fights5[duplicitní texty],ufc_fights5[[#This Row],[duplicitní texty]])</f>
        <v>1</v>
      </c>
    </row>
    <row r="1492" spans="1:5">
      <c r="A1492">
        <v>2008</v>
      </c>
      <c r="B1492">
        <v>358</v>
      </c>
      <c r="C1492" s="3">
        <v>40663</v>
      </c>
      <c r="D1492" s="5" t="str">
        <f>ufc_fights5[[#This Row],[r_fighter_id]]&amp;"/"&amp;ufc_fights5[[#This Row],[b_fighter_id]]&amp;ufc_fights5[[#This Row],[date]]</f>
        <v>2008/35840663</v>
      </c>
      <c r="E1492">
        <f>COUNTIF(ufc_fights5[duplicitní texty],ufc_fights5[[#This Row],[duplicitní texty]])</f>
        <v>1</v>
      </c>
    </row>
    <row r="1493" spans="1:5">
      <c r="A1493">
        <v>301</v>
      </c>
      <c r="B1493">
        <v>1318</v>
      </c>
      <c r="C1493" s="3">
        <v>40663</v>
      </c>
      <c r="D1493" s="5" t="str">
        <f>ufc_fights5[[#This Row],[r_fighter_id]]&amp;"/"&amp;ufc_fights5[[#This Row],[b_fighter_id]]&amp;ufc_fights5[[#This Row],[date]]</f>
        <v>301/131840663</v>
      </c>
      <c r="E1493">
        <f>COUNTIF(ufc_fights5[duplicitní texty],ufc_fights5[[#This Row],[duplicitní texty]])</f>
        <v>1</v>
      </c>
    </row>
    <row r="1494" spans="1:5">
      <c r="A1494">
        <v>2086</v>
      </c>
      <c r="B1494">
        <v>3326</v>
      </c>
      <c r="C1494" s="3">
        <v>40663</v>
      </c>
      <c r="D1494" s="5" t="str">
        <f>ufc_fights5[[#This Row],[r_fighter_id]]&amp;"/"&amp;ufc_fights5[[#This Row],[b_fighter_id]]&amp;ufc_fights5[[#This Row],[date]]</f>
        <v>2086/332640663</v>
      </c>
      <c r="E1494">
        <f>COUNTIF(ufc_fights5[duplicitní texty],ufc_fights5[[#This Row],[duplicitní texty]])</f>
        <v>1</v>
      </c>
    </row>
    <row r="1495" spans="1:5">
      <c r="A1495">
        <v>2711</v>
      </c>
      <c r="B1495">
        <v>2459</v>
      </c>
      <c r="C1495" s="3">
        <v>40663</v>
      </c>
      <c r="D1495" s="5" t="str">
        <f>ufc_fights5[[#This Row],[r_fighter_id]]&amp;"/"&amp;ufc_fights5[[#This Row],[b_fighter_id]]&amp;ufc_fights5[[#This Row],[date]]</f>
        <v>2711/245940663</v>
      </c>
      <c r="E1495">
        <f>COUNTIF(ufc_fights5[duplicitní texty],ufc_fights5[[#This Row],[duplicitní texty]])</f>
        <v>1</v>
      </c>
    </row>
    <row r="1496" spans="1:5">
      <c r="A1496">
        <v>2028</v>
      </c>
      <c r="B1496">
        <v>476</v>
      </c>
      <c r="C1496" s="3">
        <v>40691</v>
      </c>
      <c r="D1496" s="5" t="str">
        <f>ufc_fights5[[#This Row],[r_fighter_id]]&amp;"/"&amp;ufc_fights5[[#This Row],[b_fighter_id]]&amp;ufc_fights5[[#This Row],[date]]</f>
        <v>2028/47640691</v>
      </c>
      <c r="E1496">
        <f>COUNTIF(ufc_fights5[duplicitní texty],ufc_fights5[[#This Row],[duplicitní texty]])</f>
        <v>1</v>
      </c>
    </row>
    <row r="1497" spans="1:5">
      <c r="A1497">
        <v>3268</v>
      </c>
      <c r="B1497">
        <v>1527</v>
      </c>
      <c r="C1497" s="3">
        <v>40691</v>
      </c>
      <c r="D1497" s="5" t="str">
        <f>ufc_fights5[[#This Row],[r_fighter_id]]&amp;"/"&amp;ufc_fights5[[#This Row],[b_fighter_id]]&amp;ufc_fights5[[#This Row],[date]]</f>
        <v>3268/152740691</v>
      </c>
      <c r="E1497">
        <f>COUNTIF(ufc_fights5[duplicitní texty],ufc_fights5[[#This Row],[duplicitní texty]])</f>
        <v>1</v>
      </c>
    </row>
    <row r="1498" spans="1:5">
      <c r="A1498">
        <v>904</v>
      </c>
      <c r="B1498">
        <v>200</v>
      </c>
      <c r="C1498" s="3">
        <v>40691</v>
      </c>
      <c r="D1498" s="5" t="str">
        <f>ufc_fights5[[#This Row],[r_fighter_id]]&amp;"/"&amp;ufc_fights5[[#This Row],[b_fighter_id]]&amp;ufc_fights5[[#This Row],[date]]</f>
        <v>904/20040691</v>
      </c>
      <c r="E1498">
        <f>COUNTIF(ufc_fights5[duplicitní texty],ufc_fights5[[#This Row],[duplicitní texty]])</f>
        <v>1</v>
      </c>
    </row>
    <row r="1499" spans="1:5">
      <c r="A1499">
        <v>3152</v>
      </c>
      <c r="B1499">
        <v>382</v>
      </c>
      <c r="C1499" s="3">
        <v>40691</v>
      </c>
      <c r="D1499" s="5" t="str">
        <f>ufc_fights5[[#This Row],[r_fighter_id]]&amp;"/"&amp;ufc_fights5[[#This Row],[b_fighter_id]]&amp;ufc_fights5[[#This Row],[date]]</f>
        <v>3152/38240691</v>
      </c>
      <c r="E1499">
        <f>COUNTIF(ufc_fights5[duplicitní texty],ufc_fights5[[#This Row],[duplicitní texty]])</f>
        <v>1</v>
      </c>
    </row>
    <row r="1500" spans="1:5">
      <c r="A1500">
        <v>2129</v>
      </c>
      <c r="B1500">
        <v>2294</v>
      </c>
      <c r="C1500" s="3">
        <v>40691</v>
      </c>
      <c r="D1500" s="5" t="str">
        <f>ufc_fights5[[#This Row],[r_fighter_id]]&amp;"/"&amp;ufc_fights5[[#This Row],[b_fighter_id]]&amp;ufc_fights5[[#This Row],[date]]</f>
        <v>2129/229440691</v>
      </c>
      <c r="E1500">
        <f>COUNTIF(ufc_fights5[duplicitní texty],ufc_fights5[[#This Row],[duplicitní texty]])</f>
        <v>1</v>
      </c>
    </row>
    <row r="1501" spans="1:5">
      <c r="A1501">
        <v>84</v>
      </c>
      <c r="B1501">
        <v>3138</v>
      </c>
      <c r="C1501" s="3">
        <v>40691</v>
      </c>
      <c r="D1501" s="5" t="str">
        <f>ufc_fights5[[#This Row],[r_fighter_id]]&amp;"/"&amp;ufc_fights5[[#This Row],[b_fighter_id]]&amp;ufc_fights5[[#This Row],[date]]</f>
        <v>84/313840691</v>
      </c>
      <c r="E1501">
        <f>COUNTIF(ufc_fights5[duplicitní texty],ufc_fights5[[#This Row],[duplicitní texty]])</f>
        <v>1</v>
      </c>
    </row>
    <row r="1502" spans="1:5">
      <c r="A1502">
        <v>3250</v>
      </c>
      <c r="B1502">
        <v>2375</v>
      </c>
      <c r="C1502" s="3">
        <v>40691</v>
      </c>
      <c r="D1502" s="5" t="str">
        <f>ufc_fights5[[#This Row],[r_fighter_id]]&amp;"/"&amp;ufc_fights5[[#This Row],[b_fighter_id]]&amp;ufc_fights5[[#This Row],[date]]</f>
        <v>3250/237540691</v>
      </c>
      <c r="E1502">
        <f>COUNTIF(ufc_fights5[duplicitní texty],ufc_fights5[[#This Row],[duplicitní texty]])</f>
        <v>1</v>
      </c>
    </row>
    <row r="1503" spans="1:5">
      <c r="A1503">
        <v>1479</v>
      </c>
      <c r="B1503">
        <v>1261</v>
      </c>
      <c r="C1503" s="3">
        <v>40691</v>
      </c>
      <c r="D1503" s="5" t="str">
        <f>ufc_fights5[[#This Row],[r_fighter_id]]&amp;"/"&amp;ufc_fights5[[#This Row],[b_fighter_id]]&amp;ufc_fights5[[#This Row],[date]]</f>
        <v>1479/126140691</v>
      </c>
      <c r="E1503">
        <f>COUNTIF(ufc_fights5[duplicitní texty],ufc_fights5[[#This Row],[duplicitní texty]])</f>
        <v>1</v>
      </c>
    </row>
    <row r="1504" spans="1:5">
      <c r="A1504">
        <v>3103</v>
      </c>
      <c r="B1504">
        <v>2852</v>
      </c>
      <c r="C1504" s="3">
        <v>40691</v>
      </c>
      <c r="D1504" s="5" t="str">
        <f>ufc_fights5[[#This Row],[r_fighter_id]]&amp;"/"&amp;ufc_fights5[[#This Row],[b_fighter_id]]&amp;ufc_fights5[[#This Row],[date]]</f>
        <v>3103/285240691</v>
      </c>
      <c r="E1504">
        <f>COUNTIF(ufc_fights5[duplicitní texty],ufc_fights5[[#This Row],[duplicitní texty]])</f>
        <v>1</v>
      </c>
    </row>
    <row r="1505" spans="1:5">
      <c r="A1505">
        <v>1214</v>
      </c>
      <c r="B1505">
        <v>306</v>
      </c>
      <c r="C1505" s="3">
        <v>40691</v>
      </c>
      <c r="D1505" s="5" t="str">
        <f>ufc_fights5[[#This Row],[r_fighter_id]]&amp;"/"&amp;ufc_fights5[[#This Row],[b_fighter_id]]&amp;ufc_fights5[[#This Row],[date]]</f>
        <v>1214/30640691</v>
      </c>
      <c r="E1505">
        <f>COUNTIF(ufc_fights5[duplicitní texty],ufc_fights5[[#This Row],[duplicitní texty]])</f>
        <v>1</v>
      </c>
    </row>
    <row r="1506" spans="1:5">
      <c r="A1506">
        <v>1327</v>
      </c>
      <c r="B1506">
        <v>650</v>
      </c>
      <c r="C1506" s="3">
        <v>40698</v>
      </c>
      <c r="D1506" s="5" t="str">
        <f>ufc_fights5[[#This Row],[r_fighter_id]]&amp;"/"&amp;ufc_fights5[[#This Row],[b_fighter_id]]&amp;ufc_fights5[[#This Row],[date]]</f>
        <v>1327/65040698</v>
      </c>
      <c r="E1506">
        <f>COUNTIF(ufc_fights5[duplicitní texty],ufc_fights5[[#This Row],[duplicitní texty]])</f>
        <v>1</v>
      </c>
    </row>
    <row r="1507" spans="1:5">
      <c r="A1507">
        <v>1226</v>
      </c>
      <c r="B1507">
        <v>2520</v>
      </c>
      <c r="C1507" s="3">
        <v>40698</v>
      </c>
      <c r="D1507" s="5" t="str">
        <f>ufc_fights5[[#This Row],[r_fighter_id]]&amp;"/"&amp;ufc_fights5[[#This Row],[b_fighter_id]]&amp;ufc_fights5[[#This Row],[date]]</f>
        <v>1226/252040698</v>
      </c>
      <c r="E1507">
        <f>COUNTIF(ufc_fights5[duplicitní texty],ufc_fights5[[#This Row],[duplicitní texty]])</f>
        <v>1</v>
      </c>
    </row>
    <row r="1508" spans="1:5">
      <c r="A1508">
        <v>817</v>
      </c>
      <c r="B1508">
        <v>3120</v>
      </c>
      <c r="C1508" s="3">
        <v>40698</v>
      </c>
      <c r="D1508" s="5" t="str">
        <f>ufc_fights5[[#This Row],[r_fighter_id]]&amp;"/"&amp;ufc_fights5[[#This Row],[b_fighter_id]]&amp;ufc_fights5[[#This Row],[date]]</f>
        <v>817/312040698</v>
      </c>
      <c r="E1508">
        <f>COUNTIF(ufc_fights5[duplicitní texty],ufc_fights5[[#This Row],[duplicitní texty]])</f>
        <v>1</v>
      </c>
    </row>
    <row r="1509" spans="1:5">
      <c r="A1509">
        <v>1212</v>
      </c>
      <c r="B1509">
        <v>2756</v>
      </c>
      <c r="C1509" s="3">
        <v>40698</v>
      </c>
      <c r="D1509" s="5" t="str">
        <f>ufc_fights5[[#This Row],[r_fighter_id]]&amp;"/"&amp;ufc_fights5[[#This Row],[b_fighter_id]]&amp;ufc_fights5[[#This Row],[date]]</f>
        <v>1212/275640698</v>
      </c>
      <c r="E1509">
        <f>COUNTIF(ufc_fights5[duplicitní texty],ufc_fights5[[#This Row],[duplicitní texty]])</f>
        <v>1</v>
      </c>
    </row>
    <row r="1510" spans="1:5">
      <c r="A1510">
        <v>2039</v>
      </c>
      <c r="B1510">
        <v>190</v>
      </c>
      <c r="C1510" s="3">
        <v>40698</v>
      </c>
      <c r="D1510" s="5" t="str">
        <f>ufc_fights5[[#This Row],[r_fighter_id]]&amp;"/"&amp;ufc_fights5[[#This Row],[b_fighter_id]]&amp;ufc_fights5[[#This Row],[date]]</f>
        <v>2039/19040698</v>
      </c>
      <c r="E1510">
        <f>COUNTIF(ufc_fights5[duplicitní texty],ufc_fights5[[#This Row],[duplicitní texty]])</f>
        <v>1</v>
      </c>
    </row>
    <row r="1511" spans="1:5">
      <c r="A1511">
        <v>2356</v>
      </c>
      <c r="B1511">
        <v>616</v>
      </c>
      <c r="C1511" s="3">
        <v>40698</v>
      </c>
      <c r="D1511" s="5" t="str">
        <f>ufc_fights5[[#This Row],[r_fighter_id]]&amp;"/"&amp;ufc_fights5[[#This Row],[b_fighter_id]]&amp;ufc_fights5[[#This Row],[date]]</f>
        <v>2356/61640698</v>
      </c>
      <c r="E1511">
        <f>COUNTIF(ufc_fights5[duplicitní texty],ufc_fights5[[#This Row],[duplicitní texty]])</f>
        <v>1</v>
      </c>
    </row>
    <row r="1512" spans="1:5">
      <c r="A1512">
        <v>836</v>
      </c>
      <c r="B1512">
        <v>2694</v>
      </c>
      <c r="C1512" s="3">
        <v>40698</v>
      </c>
      <c r="D1512" s="5" t="str">
        <f>ufc_fights5[[#This Row],[r_fighter_id]]&amp;"/"&amp;ufc_fights5[[#This Row],[b_fighter_id]]&amp;ufc_fights5[[#This Row],[date]]</f>
        <v>836/269440698</v>
      </c>
      <c r="E1512">
        <f>COUNTIF(ufc_fights5[duplicitní texty],ufc_fights5[[#This Row],[duplicitní texty]])</f>
        <v>1</v>
      </c>
    </row>
    <row r="1513" spans="1:5">
      <c r="A1513">
        <v>1934</v>
      </c>
      <c r="B1513">
        <v>1657</v>
      </c>
      <c r="C1513" s="3">
        <v>40698</v>
      </c>
      <c r="D1513" s="5" t="str">
        <f>ufc_fights5[[#This Row],[r_fighter_id]]&amp;"/"&amp;ufc_fights5[[#This Row],[b_fighter_id]]&amp;ufc_fights5[[#This Row],[date]]</f>
        <v>1934/165740698</v>
      </c>
      <c r="E1513">
        <f>COUNTIF(ufc_fights5[duplicitní texty],ufc_fights5[[#This Row],[duplicitní texty]])</f>
        <v>1</v>
      </c>
    </row>
    <row r="1514" spans="1:5">
      <c r="A1514">
        <v>1287</v>
      </c>
      <c r="B1514">
        <v>862</v>
      </c>
      <c r="C1514" s="3">
        <v>40698</v>
      </c>
      <c r="D1514" s="5" t="str">
        <f>ufc_fights5[[#This Row],[r_fighter_id]]&amp;"/"&amp;ufc_fights5[[#This Row],[b_fighter_id]]&amp;ufc_fights5[[#This Row],[date]]</f>
        <v>1287/86240698</v>
      </c>
      <c r="E1514">
        <f>COUNTIF(ufc_fights5[duplicitní texty],ufc_fights5[[#This Row],[duplicitní texty]])</f>
        <v>1</v>
      </c>
    </row>
    <row r="1515" spans="1:5">
      <c r="A1515">
        <v>1562</v>
      </c>
      <c r="B1515">
        <v>3134</v>
      </c>
      <c r="C1515" s="3">
        <v>40698</v>
      </c>
      <c r="D1515" s="5" t="str">
        <f>ufc_fights5[[#This Row],[r_fighter_id]]&amp;"/"&amp;ufc_fights5[[#This Row],[b_fighter_id]]&amp;ufc_fights5[[#This Row],[date]]</f>
        <v>1562/313440698</v>
      </c>
      <c r="E1515">
        <f>COUNTIF(ufc_fights5[duplicitní texty],ufc_fights5[[#This Row],[duplicitní texty]])</f>
        <v>1</v>
      </c>
    </row>
    <row r="1516" spans="1:5">
      <c r="A1516">
        <v>315</v>
      </c>
      <c r="B1516">
        <v>3452</v>
      </c>
      <c r="C1516" s="3">
        <v>40705</v>
      </c>
      <c r="D1516" s="5" t="str">
        <f>ufc_fights5[[#This Row],[r_fighter_id]]&amp;"/"&amp;ufc_fights5[[#This Row],[b_fighter_id]]&amp;ufc_fights5[[#This Row],[date]]</f>
        <v>315/345240705</v>
      </c>
      <c r="E1516">
        <f>COUNTIF(ufc_fights5[duplicitní texty],ufc_fights5[[#This Row],[duplicitní texty]])</f>
        <v>1</v>
      </c>
    </row>
    <row r="1517" spans="1:5">
      <c r="A1517">
        <v>2720</v>
      </c>
      <c r="B1517">
        <v>523</v>
      </c>
      <c r="C1517" s="3">
        <v>40705</v>
      </c>
      <c r="D1517" s="5" t="str">
        <f>ufc_fights5[[#This Row],[r_fighter_id]]&amp;"/"&amp;ufc_fights5[[#This Row],[b_fighter_id]]&amp;ufc_fights5[[#This Row],[date]]</f>
        <v>2720/52340705</v>
      </c>
      <c r="E1517">
        <f>COUNTIF(ufc_fights5[duplicitní texty],ufc_fights5[[#This Row],[duplicitní texty]])</f>
        <v>1</v>
      </c>
    </row>
    <row r="1518" spans="1:5">
      <c r="A1518">
        <v>498</v>
      </c>
      <c r="B1518">
        <v>807</v>
      </c>
      <c r="C1518" s="3">
        <v>40705</v>
      </c>
      <c r="D1518" s="5" t="str">
        <f>ufc_fights5[[#This Row],[r_fighter_id]]&amp;"/"&amp;ufc_fights5[[#This Row],[b_fighter_id]]&amp;ufc_fights5[[#This Row],[date]]</f>
        <v>498/80740705</v>
      </c>
      <c r="E1518">
        <f>COUNTIF(ufc_fights5[duplicitní texty],ufc_fights5[[#This Row],[duplicitní texty]])</f>
        <v>1</v>
      </c>
    </row>
    <row r="1519" spans="1:5">
      <c r="A1519">
        <v>2556</v>
      </c>
      <c r="B1519">
        <v>3561</v>
      </c>
      <c r="C1519" s="3">
        <v>40705</v>
      </c>
      <c r="D1519" s="5" t="str">
        <f>ufc_fights5[[#This Row],[r_fighter_id]]&amp;"/"&amp;ufc_fights5[[#This Row],[b_fighter_id]]&amp;ufc_fights5[[#This Row],[date]]</f>
        <v>2556/356140705</v>
      </c>
      <c r="E1519">
        <f>COUNTIF(ufc_fights5[duplicitní texty],ufc_fights5[[#This Row],[duplicitní texty]])</f>
        <v>1</v>
      </c>
    </row>
    <row r="1520" spans="1:5">
      <c r="A1520">
        <v>864</v>
      </c>
      <c r="B1520">
        <v>3142</v>
      </c>
      <c r="C1520" s="3">
        <v>40705</v>
      </c>
      <c r="D1520" s="5" t="str">
        <f>ufc_fights5[[#This Row],[r_fighter_id]]&amp;"/"&amp;ufc_fights5[[#This Row],[b_fighter_id]]&amp;ufc_fights5[[#This Row],[date]]</f>
        <v>864/314240705</v>
      </c>
      <c r="E1520">
        <f>COUNTIF(ufc_fights5[duplicitní texty],ufc_fights5[[#This Row],[duplicitní texty]])</f>
        <v>1</v>
      </c>
    </row>
    <row r="1521" spans="1:5">
      <c r="A1521">
        <v>872</v>
      </c>
      <c r="B1521">
        <v>2389</v>
      </c>
      <c r="C1521" s="3">
        <v>40705</v>
      </c>
      <c r="D1521" s="5" t="str">
        <f>ufc_fights5[[#This Row],[r_fighter_id]]&amp;"/"&amp;ufc_fights5[[#This Row],[b_fighter_id]]&amp;ufc_fights5[[#This Row],[date]]</f>
        <v>872/238940705</v>
      </c>
      <c r="E1521">
        <f>COUNTIF(ufc_fights5[duplicitní texty],ufc_fights5[[#This Row],[duplicitní texty]])</f>
        <v>1</v>
      </c>
    </row>
    <row r="1522" spans="1:5">
      <c r="A1522">
        <v>986</v>
      </c>
      <c r="B1522">
        <v>2339</v>
      </c>
      <c r="C1522" s="3">
        <v>40705</v>
      </c>
      <c r="D1522" s="5" t="str">
        <f>ufc_fights5[[#This Row],[r_fighter_id]]&amp;"/"&amp;ufc_fights5[[#This Row],[b_fighter_id]]&amp;ufc_fights5[[#This Row],[date]]</f>
        <v>986/233940705</v>
      </c>
      <c r="E1522">
        <f>COUNTIF(ufc_fights5[duplicitní texty],ufc_fights5[[#This Row],[duplicitní texty]])</f>
        <v>1</v>
      </c>
    </row>
    <row r="1523" spans="1:5">
      <c r="A1523">
        <v>2226</v>
      </c>
      <c r="B1523">
        <v>1928</v>
      </c>
      <c r="C1523" s="3">
        <v>40705</v>
      </c>
      <c r="D1523" s="5" t="str">
        <f>ufc_fights5[[#This Row],[r_fighter_id]]&amp;"/"&amp;ufc_fights5[[#This Row],[b_fighter_id]]&amp;ufc_fights5[[#This Row],[date]]</f>
        <v>2226/192840705</v>
      </c>
      <c r="E1523">
        <f>COUNTIF(ufc_fights5[duplicitní texty],ufc_fights5[[#This Row],[duplicitní texty]])</f>
        <v>1</v>
      </c>
    </row>
    <row r="1524" spans="1:5">
      <c r="A1524">
        <v>1991</v>
      </c>
      <c r="B1524">
        <v>3069</v>
      </c>
      <c r="C1524" s="3">
        <v>40705</v>
      </c>
      <c r="D1524" s="5" t="str">
        <f>ufc_fights5[[#This Row],[r_fighter_id]]&amp;"/"&amp;ufc_fights5[[#This Row],[b_fighter_id]]&amp;ufc_fights5[[#This Row],[date]]</f>
        <v>1991/306940705</v>
      </c>
      <c r="E1524">
        <f>COUNTIF(ufc_fights5[duplicitní texty],ufc_fights5[[#This Row],[duplicitní texty]])</f>
        <v>1</v>
      </c>
    </row>
    <row r="1525" spans="1:5">
      <c r="A1525">
        <v>244</v>
      </c>
      <c r="B1525">
        <v>2757</v>
      </c>
      <c r="C1525" s="3">
        <v>40705</v>
      </c>
      <c r="D1525" s="5" t="str">
        <f>ufc_fights5[[#This Row],[r_fighter_id]]&amp;"/"&amp;ufc_fights5[[#This Row],[b_fighter_id]]&amp;ufc_fights5[[#This Row],[date]]</f>
        <v>244/275740705</v>
      </c>
      <c r="E1525">
        <f>COUNTIF(ufc_fights5[duplicitní texty],ufc_fights5[[#This Row],[duplicitní texty]])</f>
        <v>1</v>
      </c>
    </row>
    <row r="1526" spans="1:5">
      <c r="A1526">
        <v>2683</v>
      </c>
      <c r="B1526">
        <v>1304</v>
      </c>
      <c r="C1526" s="3">
        <v>40705</v>
      </c>
      <c r="D1526" s="5" t="str">
        <f>ufc_fights5[[#This Row],[r_fighter_id]]&amp;"/"&amp;ufc_fights5[[#This Row],[b_fighter_id]]&amp;ufc_fights5[[#This Row],[date]]</f>
        <v>2683/130440705</v>
      </c>
      <c r="E1526">
        <f>COUNTIF(ufc_fights5[duplicitní texty],ufc_fights5[[#This Row],[duplicitní texty]])</f>
        <v>1</v>
      </c>
    </row>
    <row r="1527" spans="1:5">
      <c r="A1527">
        <v>1328</v>
      </c>
      <c r="B1527">
        <v>866</v>
      </c>
      <c r="C1527" s="3">
        <v>40705</v>
      </c>
      <c r="D1527" s="5" t="str">
        <f>ufc_fights5[[#This Row],[r_fighter_id]]&amp;"/"&amp;ufc_fights5[[#This Row],[b_fighter_id]]&amp;ufc_fights5[[#This Row],[date]]</f>
        <v>1328/86640705</v>
      </c>
      <c r="E1527">
        <f>COUNTIF(ufc_fights5[duplicitní texty],ufc_fights5[[#This Row],[duplicitní texty]])</f>
        <v>1</v>
      </c>
    </row>
    <row r="1528" spans="1:5">
      <c r="A1528">
        <v>1200</v>
      </c>
      <c r="B1528">
        <v>1063</v>
      </c>
      <c r="C1528" s="3">
        <v>40720</v>
      </c>
      <c r="D1528" s="5" t="str">
        <f>ufc_fights5[[#This Row],[r_fighter_id]]&amp;"/"&amp;ufc_fights5[[#This Row],[b_fighter_id]]&amp;ufc_fights5[[#This Row],[date]]</f>
        <v>1200/106340720</v>
      </c>
      <c r="E1528">
        <f>COUNTIF(ufc_fights5[duplicitní texty],ufc_fights5[[#This Row],[duplicitní texty]])</f>
        <v>1</v>
      </c>
    </row>
    <row r="1529" spans="1:5">
      <c r="A1529">
        <v>1528</v>
      </c>
      <c r="B1529">
        <v>924</v>
      </c>
      <c r="C1529" s="3">
        <v>40720</v>
      </c>
      <c r="D1529" s="5" t="str">
        <f>ufc_fights5[[#This Row],[r_fighter_id]]&amp;"/"&amp;ufc_fights5[[#This Row],[b_fighter_id]]&amp;ufc_fights5[[#This Row],[date]]</f>
        <v>1528/92440720</v>
      </c>
      <c r="E1529">
        <f>COUNTIF(ufc_fights5[duplicitní texty],ufc_fights5[[#This Row],[duplicitní texty]])</f>
        <v>1</v>
      </c>
    </row>
    <row r="1530" spans="1:5">
      <c r="A1530">
        <v>1753</v>
      </c>
      <c r="B1530">
        <v>3426</v>
      </c>
      <c r="C1530" s="3">
        <v>40720</v>
      </c>
      <c r="D1530" s="5" t="str">
        <f>ufc_fights5[[#This Row],[r_fighter_id]]&amp;"/"&amp;ufc_fights5[[#This Row],[b_fighter_id]]&amp;ufc_fights5[[#This Row],[date]]</f>
        <v>1753/342640720</v>
      </c>
      <c r="E1530">
        <f>COUNTIF(ufc_fights5[duplicitní texty],ufc_fights5[[#This Row],[duplicitní texty]])</f>
        <v>1</v>
      </c>
    </row>
    <row r="1531" spans="1:5">
      <c r="A1531">
        <v>1735</v>
      </c>
      <c r="B1531">
        <v>1203</v>
      </c>
      <c r="C1531" s="3">
        <v>40720</v>
      </c>
      <c r="D1531" s="5" t="str">
        <f>ufc_fights5[[#This Row],[r_fighter_id]]&amp;"/"&amp;ufc_fights5[[#This Row],[b_fighter_id]]&amp;ufc_fights5[[#This Row],[date]]</f>
        <v>1735/120340720</v>
      </c>
      <c r="E1531">
        <f>COUNTIF(ufc_fights5[duplicitní texty],ufc_fights5[[#This Row],[duplicitní texty]])</f>
        <v>1</v>
      </c>
    </row>
    <row r="1532" spans="1:5">
      <c r="A1532">
        <v>375</v>
      </c>
      <c r="B1532">
        <v>1409</v>
      </c>
      <c r="C1532" s="3">
        <v>40720</v>
      </c>
      <c r="D1532" s="5" t="str">
        <f>ufc_fights5[[#This Row],[r_fighter_id]]&amp;"/"&amp;ufc_fights5[[#This Row],[b_fighter_id]]&amp;ufc_fights5[[#This Row],[date]]</f>
        <v>375/140940720</v>
      </c>
      <c r="E1532">
        <f>COUNTIF(ufc_fights5[duplicitní texty],ufc_fights5[[#This Row],[duplicitní texty]])</f>
        <v>1</v>
      </c>
    </row>
    <row r="1533" spans="1:5">
      <c r="A1533">
        <v>1682</v>
      </c>
      <c r="B1533">
        <v>222</v>
      </c>
      <c r="C1533" s="3">
        <v>40720</v>
      </c>
      <c r="D1533" s="5" t="str">
        <f>ufc_fights5[[#This Row],[r_fighter_id]]&amp;"/"&amp;ufc_fights5[[#This Row],[b_fighter_id]]&amp;ufc_fights5[[#This Row],[date]]</f>
        <v>1682/22240720</v>
      </c>
      <c r="E1533">
        <f>COUNTIF(ufc_fights5[duplicitní texty],ufc_fights5[[#This Row],[duplicitní texty]])</f>
        <v>1</v>
      </c>
    </row>
    <row r="1534" spans="1:5">
      <c r="A1534">
        <v>2189</v>
      </c>
      <c r="B1534">
        <v>2145</v>
      </c>
      <c r="C1534" s="3">
        <v>40720</v>
      </c>
      <c r="D1534" s="5" t="str">
        <f>ufc_fights5[[#This Row],[r_fighter_id]]&amp;"/"&amp;ufc_fights5[[#This Row],[b_fighter_id]]&amp;ufc_fights5[[#This Row],[date]]</f>
        <v>2189/214540720</v>
      </c>
      <c r="E1534">
        <f>COUNTIF(ufc_fights5[duplicitní texty],ufc_fights5[[#This Row],[duplicitní texty]])</f>
        <v>1</v>
      </c>
    </row>
    <row r="1535" spans="1:5">
      <c r="A1535">
        <v>2711</v>
      </c>
      <c r="B1535">
        <v>157</v>
      </c>
      <c r="C1535" s="3">
        <v>40720</v>
      </c>
      <c r="D1535" s="5" t="str">
        <f>ufc_fights5[[#This Row],[r_fighter_id]]&amp;"/"&amp;ufc_fights5[[#This Row],[b_fighter_id]]&amp;ufc_fights5[[#This Row],[date]]</f>
        <v>2711/15740720</v>
      </c>
      <c r="E1535">
        <f>COUNTIF(ufc_fights5[duplicitní texty],ufc_fights5[[#This Row],[duplicitní texty]])</f>
        <v>1</v>
      </c>
    </row>
    <row r="1536" spans="1:5">
      <c r="A1536">
        <v>354</v>
      </c>
      <c r="B1536">
        <v>3138</v>
      </c>
      <c r="C1536" s="3">
        <v>40720</v>
      </c>
      <c r="D1536" s="5" t="str">
        <f>ufc_fights5[[#This Row],[r_fighter_id]]&amp;"/"&amp;ufc_fights5[[#This Row],[b_fighter_id]]&amp;ufc_fights5[[#This Row],[date]]</f>
        <v>354/313840720</v>
      </c>
      <c r="E1536">
        <f>COUNTIF(ufc_fights5[duplicitní texty],ufc_fights5[[#This Row],[duplicitní texty]])</f>
        <v>1</v>
      </c>
    </row>
    <row r="1537" spans="1:5">
      <c r="A1537">
        <v>3121</v>
      </c>
      <c r="B1537">
        <v>3351</v>
      </c>
      <c r="C1537" s="3">
        <v>40720</v>
      </c>
      <c r="D1537" s="5" t="str">
        <f>ufc_fights5[[#This Row],[r_fighter_id]]&amp;"/"&amp;ufc_fights5[[#This Row],[b_fighter_id]]&amp;ufc_fights5[[#This Row],[date]]</f>
        <v>3121/335140720</v>
      </c>
      <c r="E1537">
        <f>COUNTIF(ufc_fights5[duplicitní texty],ufc_fights5[[#This Row],[duplicitní texty]])</f>
        <v>1</v>
      </c>
    </row>
    <row r="1538" spans="1:5">
      <c r="A1538">
        <v>659</v>
      </c>
      <c r="B1538">
        <v>928</v>
      </c>
      <c r="C1538" s="3">
        <v>40726</v>
      </c>
      <c r="D1538" s="5" t="str">
        <f>ufc_fights5[[#This Row],[r_fighter_id]]&amp;"/"&amp;ufc_fights5[[#This Row],[b_fighter_id]]&amp;ufc_fights5[[#This Row],[date]]</f>
        <v>659/92840726</v>
      </c>
      <c r="E1538">
        <f>COUNTIF(ufc_fights5[duplicitní texty],ufc_fights5[[#This Row],[duplicitní texty]])</f>
        <v>1</v>
      </c>
    </row>
    <row r="1539" spans="1:5">
      <c r="A1539">
        <v>337</v>
      </c>
      <c r="B1539">
        <v>2150</v>
      </c>
      <c r="C1539" s="3">
        <v>40726</v>
      </c>
      <c r="D1539" s="5" t="str">
        <f>ufc_fights5[[#This Row],[r_fighter_id]]&amp;"/"&amp;ufc_fights5[[#This Row],[b_fighter_id]]&amp;ufc_fights5[[#This Row],[date]]</f>
        <v>337/215040726</v>
      </c>
      <c r="E1539">
        <f>COUNTIF(ufc_fights5[duplicitní texty],ufc_fights5[[#This Row],[duplicitní texty]])</f>
        <v>1</v>
      </c>
    </row>
    <row r="1540" spans="1:5">
      <c r="A1540">
        <v>1227</v>
      </c>
      <c r="B1540">
        <v>2745</v>
      </c>
      <c r="C1540" s="3">
        <v>40726</v>
      </c>
      <c r="D1540" s="5" t="str">
        <f>ufc_fights5[[#This Row],[r_fighter_id]]&amp;"/"&amp;ufc_fights5[[#This Row],[b_fighter_id]]&amp;ufc_fights5[[#This Row],[date]]</f>
        <v>1227/274540726</v>
      </c>
      <c r="E1540">
        <f>COUNTIF(ufc_fights5[duplicitní texty],ufc_fights5[[#This Row],[duplicitní texty]])</f>
        <v>1</v>
      </c>
    </row>
    <row r="1541" spans="1:5">
      <c r="A1541">
        <v>2395</v>
      </c>
      <c r="B1541">
        <v>181</v>
      </c>
      <c r="C1541" s="3">
        <v>40726</v>
      </c>
      <c r="D1541" s="5" t="str">
        <f>ufc_fights5[[#This Row],[r_fighter_id]]&amp;"/"&amp;ufc_fights5[[#This Row],[b_fighter_id]]&amp;ufc_fights5[[#This Row],[date]]</f>
        <v>2395/18140726</v>
      </c>
      <c r="E1541">
        <f>COUNTIF(ufc_fights5[duplicitní texty],ufc_fights5[[#This Row],[duplicitní texty]])</f>
        <v>1</v>
      </c>
    </row>
    <row r="1542" spans="1:5">
      <c r="A1542">
        <v>3211</v>
      </c>
      <c r="B1542">
        <v>3004</v>
      </c>
      <c r="C1542" s="3">
        <v>40726</v>
      </c>
      <c r="D1542" s="5" t="str">
        <f>ufc_fights5[[#This Row],[r_fighter_id]]&amp;"/"&amp;ufc_fights5[[#This Row],[b_fighter_id]]&amp;ufc_fights5[[#This Row],[date]]</f>
        <v>3211/300440726</v>
      </c>
      <c r="E1542">
        <f>COUNTIF(ufc_fights5[duplicitní texty],ufc_fights5[[#This Row],[duplicitní texty]])</f>
        <v>1</v>
      </c>
    </row>
    <row r="1543" spans="1:5">
      <c r="A1543">
        <v>2982</v>
      </c>
      <c r="B1543">
        <v>1772</v>
      </c>
      <c r="C1543" s="3">
        <v>40726</v>
      </c>
      <c r="D1543" s="5" t="str">
        <f>ufc_fights5[[#This Row],[r_fighter_id]]&amp;"/"&amp;ufc_fights5[[#This Row],[b_fighter_id]]&amp;ufc_fights5[[#This Row],[date]]</f>
        <v>2982/177240726</v>
      </c>
      <c r="E1543">
        <f>COUNTIF(ufc_fights5[duplicitní texty],ufc_fights5[[#This Row],[duplicitní texty]])</f>
        <v>1</v>
      </c>
    </row>
    <row r="1544" spans="1:5">
      <c r="A1544">
        <v>596</v>
      </c>
      <c r="B1544">
        <v>1648</v>
      </c>
      <c r="C1544" s="3">
        <v>40726</v>
      </c>
      <c r="D1544" s="5" t="str">
        <f>ufc_fights5[[#This Row],[r_fighter_id]]&amp;"/"&amp;ufc_fights5[[#This Row],[b_fighter_id]]&amp;ufc_fights5[[#This Row],[date]]</f>
        <v>596/164840726</v>
      </c>
      <c r="E1544">
        <f>COUNTIF(ufc_fights5[duplicitní texty],ufc_fights5[[#This Row],[duplicitní texty]])</f>
        <v>1</v>
      </c>
    </row>
    <row r="1545" spans="1:5">
      <c r="A1545">
        <v>3067</v>
      </c>
      <c r="B1545">
        <v>808</v>
      </c>
      <c r="C1545" s="3">
        <v>40726</v>
      </c>
      <c r="D1545" s="5" t="str">
        <f>ufc_fights5[[#This Row],[r_fighter_id]]&amp;"/"&amp;ufc_fights5[[#This Row],[b_fighter_id]]&amp;ufc_fights5[[#This Row],[date]]</f>
        <v>3067/80840726</v>
      </c>
      <c r="E1545">
        <f>COUNTIF(ufc_fights5[duplicitní texty],ufc_fights5[[#This Row],[duplicitní texty]])</f>
        <v>1</v>
      </c>
    </row>
    <row r="1546" spans="1:5">
      <c r="A1546">
        <v>3018</v>
      </c>
      <c r="B1546">
        <v>3495</v>
      </c>
      <c r="C1546" s="3">
        <v>40726</v>
      </c>
      <c r="D1546" s="5" t="str">
        <f>ufc_fights5[[#This Row],[r_fighter_id]]&amp;"/"&amp;ufc_fights5[[#This Row],[b_fighter_id]]&amp;ufc_fights5[[#This Row],[date]]</f>
        <v>3018/349540726</v>
      </c>
      <c r="E1546">
        <f>COUNTIF(ufc_fights5[duplicitní texty],ufc_fights5[[#This Row],[duplicitní texty]])</f>
        <v>1</v>
      </c>
    </row>
    <row r="1547" spans="1:5">
      <c r="A1547">
        <v>2323</v>
      </c>
      <c r="B1547">
        <v>3499</v>
      </c>
      <c r="C1547" s="3">
        <v>40726</v>
      </c>
      <c r="D1547" s="5" t="str">
        <f>ufc_fights5[[#This Row],[r_fighter_id]]&amp;"/"&amp;ufc_fights5[[#This Row],[b_fighter_id]]&amp;ufc_fights5[[#This Row],[date]]</f>
        <v>2323/349940726</v>
      </c>
      <c r="E1547">
        <f>COUNTIF(ufc_fights5[duplicitní texty],ufc_fights5[[#This Row],[duplicitní texty]])</f>
        <v>1</v>
      </c>
    </row>
    <row r="1548" spans="1:5">
      <c r="A1548">
        <v>1404</v>
      </c>
      <c r="B1548">
        <v>3409</v>
      </c>
      <c r="C1548" s="3">
        <v>40726</v>
      </c>
      <c r="D1548" s="5" t="str">
        <f>ufc_fights5[[#This Row],[r_fighter_id]]&amp;"/"&amp;ufc_fights5[[#This Row],[b_fighter_id]]&amp;ufc_fights5[[#This Row],[date]]</f>
        <v>1404/340940726</v>
      </c>
      <c r="E1548">
        <f>COUNTIF(ufc_fights5[duplicitní texty],ufc_fights5[[#This Row],[duplicitní texty]])</f>
        <v>1</v>
      </c>
    </row>
    <row r="1549" spans="1:5">
      <c r="A1549">
        <v>1319</v>
      </c>
      <c r="B1549">
        <v>2539</v>
      </c>
      <c r="C1549" s="3">
        <v>40761</v>
      </c>
      <c r="D1549" s="5" t="str">
        <f>ufc_fights5[[#This Row],[r_fighter_id]]&amp;"/"&amp;ufc_fights5[[#This Row],[b_fighter_id]]&amp;ufc_fights5[[#This Row],[date]]</f>
        <v>1319/253940761</v>
      </c>
      <c r="E1549">
        <f>COUNTIF(ufc_fights5[duplicitní texty],ufc_fights5[[#This Row],[duplicitní texty]])</f>
        <v>1</v>
      </c>
    </row>
    <row r="1550" spans="1:5">
      <c r="A1550">
        <v>372</v>
      </c>
      <c r="B1550">
        <v>2527</v>
      </c>
      <c r="C1550" s="3">
        <v>40761</v>
      </c>
      <c r="D1550" s="5" t="str">
        <f>ufc_fights5[[#This Row],[r_fighter_id]]&amp;"/"&amp;ufc_fights5[[#This Row],[b_fighter_id]]&amp;ufc_fights5[[#This Row],[date]]</f>
        <v>372/252740761</v>
      </c>
      <c r="E1550">
        <f>COUNTIF(ufc_fights5[duplicitní texty],ufc_fights5[[#This Row],[duplicitní texty]])</f>
        <v>1</v>
      </c>
    </row>
    <row r="1551" spans="1:5">
      <c r="A1551">
        <v>2081</v>
      </c>
      <c r="B1551">
        <v>3525</v>
      </c>
      <c r="C1551" s="3">
        <v>40761</v>
      </c>
      <c r="D1551" s="5" t="str">
        <f>ufc_fights5[[#This Row],[r_fighter_id]]&amp;"/"&amp;ufc_fights5[[#This Row],[b_fighter_id]]&amp;ufc_fights5[[#This Row],[date]]</f>
        <v>2081/352540761</v>
      </c>
      <c r="E1551">
        <f>COUNTIF(ufc_fights5[duplicitní texty],ufc_fights5[[#This Row],[duplicitní texty]])</f>
        <v>1</v>
      </c>
    </row>
    <row r="1552" spans="1:5">
      <c r="A1552">
        <v>916</v>
      </c>
      <c r="B1552">
        <v>2395</v>
      </c>
      <c r="C1552" s="3">
        <v>40761</v>
      </c>
      <c r="D1552" s="5" t="str">
        <f>ufc_fights5[[#This Row],[r_fighter_id]]&amp;"/"&amp;ufc_fights5[[#This Row],[b_fighter_id]]&amp;ufc_fights5[[#This Row],[date]]</f>
        <v>916/239540761</v>
      </c>
      <c r="E1552">
        <f>COUNTIF(ufc_fights5[duplicitní texty],ufc_fights5[[#This Row],[duplicitní texty]])</f>
        <v>1</v>
      </c>
    </row>
    <row r="1553" spans="1:5">
      <c r="A1553">
        <v>1261</v>
      </c>
      <c r="B1553">
        <v>1235</v>
      </c>
      <c r="C1553" s="3">
        <v>40761</v>
      </c>
      <c r="D1553" s="5" t="str">
        <f>ufc_fights5[[#This Row],[r_fighter_id]]&amp;"/"&amp;ufc_fights5[[#This Row],[b_fighter_id]]&amp;ufc_fights5[[#This Row],[date]]</f>
        <v>1261/123540761</v>
      </c>
      <c r="E1553">
        <f>COUNTIF(ufc_fights5[duplicitní texty],ufc_fights5[[#This Row],[duplicitní texty]])</f>
        <v>1</v>
      </c>
    </row>
    <row r="1554" spans="1:5">
      <c r="A1554">
        <v>2277</v>
      </c>
      <c r="B1554">
        <v>342</v>
      </c>
      <c r="C1554" s="3">
        <v>40761</v>
      </c>
      <c r="D1554" s="5" t="str">
        <f>ufc_fights5[[#This Row],[r_fighter_id]]&amp;"/"&amp;ufc_fights5[[#This Row],[b_fighter_id]]&amp;ufc_fights5[[#This Row],[date]]</f>
        <v>2277/34240761</v>
      </c>
      <c r="E1554">
        <f>COUNTIF(ufc_fights5[duplicitní texty],ufc_fights5[[#This Row],[duplicitní texty]])</f>
        <v>1</v>
      </c>
    </row>
    <row r="1555" spans="1:5">
      <c r="A1555">
        <v>1892</v>
      </c>
      <c r="B1555">
        <v>2594</v>
      </c>
      <c r="C1555" s="3">
        <v>40761</v>
      </c>
      <c r="D1555" s="5" t="str">
        <f>ufc_fights5[[#This Row],[r_fighter_id]]&amp;"/"&amp;ufc_fights5[[#This Row],[b_fighter_id]]&amp;ufc_fights5[[#This Row],[date]]</f>
        <v>1892/259440761</v>
      </c>
      <c r="E1555">
        <f>COUNTIF(ufc_fights5[duplicitní texty],ufc_fights5[[#This Row],[duplicitní texty]])</f>
        <v>1</v>
      </c>
    </row>
    <row r="1556" spans="1:5">
      <c r="A1556">
        <v>2690</v>
      </c>
      <c r="B1556">
        <v>2529</v>
      </c>
      <c r="C1556" s="3">
        <v>40761</v>
      </c>
      <c r="D1556" s="5" t="str">
        <f>ufc_fights5[[#This Row],[r_fighter_id]]&amp;"/"&amp;ufc_fights5[[#This Row],[b_fighter_id]]&amp;ufc_fights5[[#This Row],[date]]</f>
        <v>2690/252940761</v>
      </c>
      <c r="E1556">
        <f>COUNTIF(ufc_fights5[duplicitní texty],ufc_fights5[[#This Row],[duplicitní texty]])</f>
        <v>1</v>
      </c>
    </row>
    <row r="1557" spans="1:5">
      <c r="A1557">
        <v>243</v>
      </c>
      <c r="B1557">
        <v>30</v>
      </c>
      <c r="C1557" s="3">
        <v>40761</v>
      </c>
      <c r="D1557" s="5" t="str">
        <f>ufc_fights5[[#This Row],[r_fighter_id]]&amp;"/"&amp;ufc_fights5[[#This Row],[b_fighter_id]]&amp;ufc_fights5[[#This Row],[date]]</f>
        <v>243/3040761</v>
      </c>
      <c r="E1557">
        <f>COUNTIF(ufc_fights5[duplicitní texty],ufc_fights5[[#This Row],[duplicitní texty]])</f>
        <v>1</v>
      </c>
    </row>
    <row r="1558" spans="1:5">
      <c r="A1558">
        <v>1251</v>
      </c>
      <c r="B1558">
        <v>851</v>
      </c>
      <c r="C1558" s="3">
        <v>40761</v>
      </c>
      <c r="D1558" s="5" t="str">
        <f>ufc_fights5[[#This Row],[r_fighter_id]]&amp;"/"&amp;ufc_fights5[[#This Row],[b_fighter_id]]&amp;ufc_fights5[[#This Row],[date]]</f>
        <v>1251/85140761</v>
      </c>
      <c r="E1558">
        <f>COUNTIF(ufc_fights5[duplicitní texty],ufc_fights5[[#This Row],[duplicitní texty]])</f>
        <v>1</v>
      </c>
    </row>
    <row r="1559" spans="1:5">
      <c r="A1559">
        <v>2086</v>
      </c>
      <c r="B1559">
        <v>2417</v>
      </c>
      <c r="C1559" s="3">
        <v>40761</v>
      </c>
      <c r="D1559" s="5" t="str">
        <f>ufc_fights5[[#This Row],[r_fighter_id]]&amp;"/"&amp;ufc_fights5[[#This Row],[b_fighter_id]]&amp;ufc_fights5[[#This Row],[date]]</f>
        <v>2086/241740761</v>
      </c>
      <c r="E1559">
        <f>COUNTIF(ufc_fights5[duplicitní texty],ufc_fights5[[#This Row],[duplicitní texty]])</f>
        <v>1</v>
      </c>
    </row>
    <row r="1560" spans="1:5">
      <c r="A1560">
        <v>3396</v>
      </c>
      <c r="B1560">
        <v>512</v>
      </c>
      <c r="C1560" s="3">
        <v>40769</v>
      </c>
      <c r="D1560" s="5" t="str">
        <f>ufc_fights5[[#This Row],[r_fighter_id]]&amp;"/"&amp;ufc_fights5[[#This Row],[b_fighter_id]]&amp;ufc_fights5[[#This Row],[date]]</f>
        <v>3396/51240769</v>
      </c>
      <c r="E1560">
        <f>COUNTIF(ufc_fights5[duplicitní texty],ufc_fights5[[#This Row],[duplicitní texty]])</f>
        <v>1</v>
      </c>
    </row>
    <row r="1561" spans="1:5">
      <c r="A1561">
        <v>247</v>
      </c>
      <c r="B1561">
        <v>3496</v>
      </c>
      <c r="C1561" s="3">
        <v>40769</v>
      </c>
      <c r="D1561" s="5" t="str">
        <f>ufc_fights5[[#This Row],[r_fighter_id]]&amp;"/"&amp;ufc_fights5[[#This Row],[b_fighter_id]]&amp;ufc_fights5[[#This Row],[date]]</f>
        <v>247/349640769</v>
      </c>
      <c r="E1561">
        <f>COUNTIF(ufc_fights5[duplicitní texty],ufc_fights5[[#This Row],[duplicitní texty]])</f>
        <v>1</v>
      </c>
    </row>
    <row r="1562" spans="1:5">
      <c r="A1562">
        <v>523</v>
      </c>
      <c r="B1562">
        <v>2376</v>
      </c>
      <c r="C1562" s="3">
        <v>40769</v>
      </c>
      <c r="D1562" s="5" t="str">
        <f>ufc_fights5[[#This Row],[r_fighter_id]]&amp;"/"&amp;ufc_fights5[[#This Row],[b_fighter_id]]&amp;ufc_fights5[[#This Row],[date]]</f>
        <v>523/237640769</v>
      </c>
      <c r="E1562">
        <f>COUNTIF(ufc_fights5[duplicitní texty],ufc_fights5[[#This Row],[duplicitní texty]])</f>
        <v>1</v>
      </c>
    </row>
    <row r="1563" spans="1:5">
      <c r="A1563">
        <v>961</v>
      </c>
      <c r="B1563">
        <v>2649</v>
      </c>
      <c r="C1563" s="3">
        <v>40769</v>
      </c>
      <c r="D1563" s="5" t="str">
        <f>ufc_fights5[[#This Row],[r_fighter_id]]&amp;"/"&amp;ufc_fights5[[#This Row],[b_fighter_id]]&amp;ufc_fights5[[#This Row],[date]]</f>
        <v>961/264940769</v>
      </c>
      <c r="E1563">
        <f>COUNTIF(ufc_fights5[duplicitní texty],ufc_fights5[[#This Row],[duplicitní texty]])</f>
        <v>1</v>
      </c>
    </row>
    <row r="1564" spans="1:5">
      <c r="A1564">
        <v>1327</v>
      </c>
      <c r="B1564">
        <v>2331</v>
      </c>
      <c r="C1564" s="3">
        <v>40769</v>
      </c>
      <c r="D1564" s="5" t="str">
        <f>ufc_fights5[[#This Row],[r_fighter_id]]&amp;"/"&amp;ufc_fights5[[#This Row],[b_fighter_id]]&amp;ufc_fights5[[#This Row],[date]]</f>
        <v>1327/233140769</v>
      </c>
      <c r="E1564">
        <f>COUNTIF(ufc_fights5[duplicitní texty],ufc_fights5[[#This Row],[duplicitní texty]])</f>
        <v>1</v>
      </c>
    </row>
    <row r="1565" spans="1:5">
      <c r="A1565">
        <v>1273</v>
      </c>
      <c r="B1565">
        <v>1887</v>
      </c>
      <c r="C1565" s="3">
        <v>40769</v>
      </c>
      <c r="D1565" s="5" t="str">
        <f>ufc_fights5[[#This Row],[r_fighter_id]]&amp;"/"&amp;ufc_fights5[[#This Row],[b_fighter_id]]&amp;ufc_fights5[[#This Row],[date]]</f>
        <v>1273/188740769</v>
      </c>
      <c r="E1565">
        <f>COUNTIF(ufc_fights5[duplicitní texty],ufc_fights5[[#This Row],[duplicitní texty]])</f>
        <v>1</v>
      </c>
    </row>
    <row r="1566" spans="1:5">
      <c r="A1566">
        <v>1348</v>
      </c>
      <c r="B1566">
        <v>435</v>
      </c>
      <c r="C1566" s="3">
        <v>40769</v>
      </c>
      <c r="D1566" s="5" t="str">
        <f>ufc_fights5[[#This Row],[r_fighter_id]]&amp;"/"&amp;ufc_fights5[[#This Row],[b_fighter_id]]&amp;ufc_fights5[[#This Row],[date]]</f>
        <v>1348/43540769</v>
      </c>
      <c r="E1566">
        <f>COUNTIF(ufc_fights5[duplicitní texty],ufc_fights5[[#This Row],[duplicitní texty]])</f>
        <v>1</v>
      </c>
    </row>
    <row r="1567" spans="1:5">
      <c r="A1567">
        <v>2111</v>
      </c>
      <c r="B1567">
        <v>2350</v>
      </c>
      <c r="C1567" s="3">
        <v>40769</v>
      </c>
      <c r="D1567" s="5" t="str">
        <f>ufc_fights5[[#This Row],[r_fighter_id]]&amp;"/"&amp;ufc_fights5[[#This Row],[b_fighter_id]]&amp;ufc_fights5[[#This Row],[date]]</f>
        <v>2111/235040769</v>
      </c>
      <c r="E1567">
        <f>COUNTIF(ufc_fights5[duplicitní texty],ufc_fights5[[#This Row],[duplicitní texty]])</f>
        <v>1</v>
      </c>
    </row>
    <row r="1568" spans="1:5">
      <c r="A1568">
        <v>2794</v>
      </c>
      <c r="B1568">
        <v>1876</v>
      </c>
      <c r="C1568" s="3">
        <v>40769</v>
      </c>
      <c r="D1568" s="5" t="str">
        <f>ufc_fights5[[#This Row],[r_fighter_id]]&amp;"/"&amp;ufc_fights5[[#This Row],[b_fighter_id]]&amp;ufc_fights5[[#This Row],[date]]</f>
        <v>2794/187640769</v>
      </c>
      <c r="E1568">
        <f>COUNTIF(ufc_fights5[duplicitní texty],ufc_fights5[[#This Row],[duplicitní texty]])</f>
        <v>1</v>
      </c>
    </row>
    <row r="1569" spans="1:5">
      <c r="A1569">
        <v>2113</v>
      </c>
      <c r="B1569">
        <v>1318</v>
      </c>
      <c r="C1569" s="3">
        <v>40769</v>
      </c>
      <c r="D1569" s="5" t="str">
        <f>ufc_fights5[[#This Row],[r_fighter_id]]&amp;"/"&amp;ufc_fights5[[#This Row],[b_fighter_id]]&amp;ufc_fights5[[#This Row],[date]]</f>
        <v>2113/131840769</v>
      </c>
      <c r="E1569">
        <f>COUNTIF(ufc_fights5[duplicitní texty],ufc_fights5[[#This Row],[duplicitní texty]])</f>
        <v>1</v>
      </c>
    </row>
    <row r="1570" spans="1:5">
      <c r="A1570">
        <v>797</v>
      </c>
      <c r="B1570">
        <v>1264</v>
      </c>
      <c r="C1570" s="3">
        <v>40769</v>
      </c>
      <c r="D1570" s="5" t="str">
        <f>ufc_fights5[[#This Row],[r_fighter_id]]&amp;"/"&amp;ufc_fights5[[#This Row],[b_fighter_id]]&amp;ufc_fights5[[#This Row],[date]]</f>
        <v>797/126440769</v>
      </c>
      <c r="E1570">
        <f>COUNTIF(ufc_fights5[duplicitní texty],ufc_fights5[[#This Row],[duplicitní texty]])</f>
        <v>1</v>
      </c>
    </row>
    <row r="1571" spans="1:5">
      <c r="A1571">
        <v>1954</v>
      </c>
      <c r="B1571">
        <v>3360</v>
      </c>
      <c r="C1571" s="3">
        <v>40769</v>
      </c>
      <c r="D1571" s="5" t="str">
        <f>ufc_fights5[[#This Row],[r_fighter_id]]&amp;"/"&amp;ufc_fights5[[#This Row],[b_fighter_id]]&amp;ufc_fights5[[#This Row],[date]]</f>
        <v>1954/336040769</v>
      </c>
      <c r="E1571">
        <f>COUNTIF(ufc_fights5[duplicitní texty],ufc_fights5[[#This Row],[duplicitní texty]])</f>
        <v>1</v>
      </c>
    </row>
    <row r="1572" spans="1:5">
      <c r="A1572">
        <v>2473</v>
      </c>
      <c r="B1572">
        <v>201</v>
      </c>
      <c r="C1572" s="3">
        <v>40782</v>
      </c>
      <c r="D1572" s="5" t="str">
        <f>ufc_fights5[[#This Row],[r_fighter_id]]&amp;"/"&amp;ufc_fights5[[#This Row],[b_fighter_id]]&amp;ufc_fights5[[#This Row],[date]]</f>
        <v>2473/20140782</v>
      </c>
      <c r="E1572">
        <f>COUNTIF(ufc_fights5[duplicitní texty],ufc_fights5[[#This Row],[duplicitní texty]])</f>
        <v>1</v>
      </c>
    </row>
    <row r="1573" spans="1:5">
      <c r="A1573">
        <v>45</v>
      </c>
      <c r="B1573">
        <v>128</v>
      </c>
      <c r="C1573" s="3">
        <v>40782</v>
      </c>
      <c r="D1573" s="5" t="str">
        <f>ufc_fights5[[#This Row],[r_fighter_id]]&amp;"/"&amp;ufc_fights5[[#This Row],[b_fighter_id]]&amp;ufc_fights5[[#This Row],[date]]</f>
        <v>45/12840782</v>
      </c>
      <c r="E1573">
        <f>COUNTIF(ufc_fights5[duplicitní texty],ufc_fights5[[#This Row],[duplicitní texty]])</f>
        <v>1</v>
      </c>
    </row>
    <row r="1574" spans="1:5">
      <c r="A1574">
        <v>155</v>
      </c>
      <c r="B1574">
        <v>854</v>
      </c>
      <c r="C1574" s="3">
        <v>40782</v>
      </c>
      <c r="D1574" s="5" t="str">
        <f>ufc_fights5[[#This Row],[r_fighter_id]]&amp;"/"&amp;ufc_fights5[[#This Row],[b_fighter_id]]&amp;ufc_fights5[[#This Row],[date]]</f>
        <v>155/85440782</v>
      </c>
      <c r="E1574">
        <f>COUNTIF(ufc_fights5[duplicitní texty],ufc_fights5[[#This Row],[duplicitní texty]])</f>
        <v>1</v>
      </c>
    </row>
    <row r="1575" spans="1:5">
      <c r="A1575">
        <v>2327</v>
      </c>
      <c r="B1575">
        <v>2892</v>
      </c>
      <c r="C1575" s="3">
        <v>40782</v>
      </c>
      <c r="D1575" s="5" t="str">
        <f>ufc_fights5[[#This Row],[r_fighter_id]]&amp;"/"&amp;ufc_fights5[[#This Row],[b_fighter_id]]&amp;ufc_fights5[[#This Row],[date]]</f>
        <v>2327/289240782</v>
      </c>
      <c r="E1575">
        <f>COUNTIF(ufc_fights5[duplicitní texty],ufc_fights5[[#This Row],[duplicitní texty]])</f>
        <v>1</v>
      </c>
    </row>
    <row r="1576" spans="1:5">
      <c r="A1576">
        <v>3209</v>
      </c>
      <c r="B1576">
        <v>972</v>
      </c>
      <c r="C1576" s="3">
        <v>40782</v>
      </c>
      <c r="D1576" s="5" t="str">
        <f>ufc_fights5[[#This Row],[r_fighter_id]]&amp;"/"&amp;ufc_fights5[[#This Row],[b_fighter_id]]&amp;ufc_fights5[[#This Row],[date]]</f>
        <v>3209/97240782</v>
      </c>
      <c r="E1576">
        <f>COUNTIF(ufc_fights5[duplicitní texty],ufc_fights5[[#This Row],[duplicitní texty]])</f>
        <v>1</v>
      </c>
    </row>
    <row r="1577" spans="1:5">
      <c r="A1577">
        <v>2981</v>
      </c>
      <c r="B1577">
        <v>2369</v>
      </c>
      <c r="C1577" s="3">
        <v>40782</v>
      </c>
      <c r="D1577" s="5" t="str">
        <f>ufc_fights5[[#This Row],[r_fighter_id]]&amp;"/"&amp;ufc_fights5[[#This Row],[b_fighter_id]]&amp;ufc_fights5[[#This Row],[date]]</f>
        <v>2981/236940782</v>
      </c>
      <c r="E1577">
        <f>COUNTIF(ufc_fights5[duplicitní texty],ufc_fights5[[#This Row],[duplicitní texty]])</f>
        <v>1</v>
      </c>
    </row>
    <row r="1578" spans="1:5">
      <c r="A1578">
        <v>3241</v>
      </c>
      <c r="B1578">
        <v>2138</v>
      </c>
      <c r="C1578" s="3">
        <v>40782</v>
      </c>
      <c r="D1578" s="5" t="str">
        <f>ufc_fights5[[#This Row],[r_fighter_id]]&amp;"/"&amp;ufc_fights5[[#This Row],[b_fighter_id]]&amp;ufc_fights5[[#This Row],[date]]</f>
        <v>3241/213840782</v>
      </c>
      <c r="E1578">
        <f>COUNTIF(ufc_fights5[duplicitní texty],ufc_fights5[[#This Row],[duplicitní texty]])</f>
        <v>1</v>
      </c>
    </row>
    <row r="1579" spans="1:5">
      <c r="A1579">
        <v>2434</v>
      </c>
      <c r="B1579">
        <v>2108</v>
      </c>
      <c r="C1579" s="3">
        <v>40782</v>
      </c>
      <c r="D1579" s="5" t="str">
        <f>ufc_fights5[[#This Row],[r_fighter_id]]&amp;"/"&amp;ufc_fights5[[#This Row],[b_fighter_id]]&amp;ufc_fights5[[#This Row],[date]]</f>
        <v>2434/210840782</v>
      </c>
      <c r="E1579">
        <f>COUNTIF(ufc_fights5[duplicitní texty],ufc_fights5[[#This Row],[duplicitní texty]])</f>
        <v>1</v>
      </c>
    </row>
    <row r="1580" spans="1:5">
      <c r="A1580">
        <v>2783</v>
      </c>
      <c r="B1580">
        <v>1206</v>
      </c>
      <c r="C1580" s="3">
        <v>40782</v>
      </c>
      <c r="D1580" s="5" t="str">
        <f>ufc_fights5[[#This Row],[r_fighter_id]]&amp;"/"&amp;ufc_fights5[[#This Row],[b_fighter_id]]&amp;ufc_fights5[[#This Row],[date]]</f>
        <v>2783/120640782</v>
      </c>
      <c r="E1580">
        <f>COUNTIF(ufc_fights5[duplicitní texty],ufc_fights5[[#This Row],[duplicitní texty]])</f>
        <v>1</v>
      </c>
    </row>
    <row r="1581" spans="1:5">
      <c r="A1581">
        <v>1474</v>
      </c>
      <c r="B1581">
        <v>1868</v>
      </c>
      <c r="C1581" s="3">
        <v>40782</v>
      </c>
      <c r="D1581" s="5" t="str">
        <f>ufc_fights5[[#This Row],[r_fighter_id]]&amp;"/"&amp;ufc_fights5[[#This Row],[b_fighter_id]]&amp;ufc_fights5[[#This Row],[date]]</f>
        <v>1474/186840782</v>
      </c>
      <c r="E1581">
        <f>COUNTIF(ufc_fights5[duplicitní texty],ufc_fights5[[#This Row],[duplicitní texty]])</f>
        <v>1</v>
      </c>
    </row>
    <row r="1582" spans="1:5">
      <c r="A1582">
        <v>2990</v>
      </c>
      <c r="B1582">
        <v>2620</v>
      </c>
      <c r="C1582" s="3">
        <v>40782</v>
      </c>
      <c r="D1582" s="5" t="str">
        <f>ufc_fights5[[#This Row],[r_fighter_id]]&amp;"/"&amp;ufc_fights5[[#This Row],[b_fighter_id]]&amp;ufc_fights5[[#This Row],[date]]</f>
        <v>2990/262040782</v>
      </c>
      <c r="E1582">
        <f>COUNTIF(ufc_fights5[duplicitní texty],ufc_fights5[[#This Row],[duplicitní texty]])</f>
        <v>1</v>
      </c>
    </row>
    <row r="1583" spans="1:5">
      <c r="A1583">
        <v>462</v>
      </c>
      <c r="B1583">
        <v>2288</v>
      </c>
      <c r="C1583" s="3">
        <v>40782</v>
      </c>
      <c r="D1583" s="5" t="str">
        <f>ufc_fights5[[#This Row],[r_fighter_id]]&amp;"/"&amp;ufc_fights5[[#This Row],[b_fighter_id]]&amp;ufc_fights5[[#This Row],[date]]</f>
        <v>462/228840782</v>
      </c>
      <c r="E1583">
        <f>COUNTIF(ufc_fights5[duplicitní texty],ufc_fights5[[#This Row],[duplicitní texty]])</f>
        <v>1</v>
      </c>
    </row>
    <row r="1584" spans="1:5">
      <c r="A1584">
        <v>839</v>
      </c>
      <c r="B1584">
        <v>190</v>
      </c>
      <c r="C1584" s="3">
        <v>40803</v>
      </c>
      <c r="D1584" s="5" t="str">
        <f>ufc_fights5[[#This Row],[r_fighter_id]]&amp;"/"&amp;ufc_fights5[[#This Row],[b_fighter_id]]&amp;ufc_fights5[[#This Row],[date]]</f>
        <v>839/19040803</v>
      </c>
      <c r="E1584">
        <f>COUNTIF(ufc_fights5[duplicitní texty],ufc_fights5[[#This Row],[duplicitní texty]])</f>
        <v>1</v>
      </c>
    </row>
    <row r="1585" spans="1:5">
      <c r="A1585">
        <v>366</v>
      </c>
      <c r="B1585">
        <v>1674</v>
      </c>
      <c r="C1585" s="3">
        <v>40803</v>
      </c>
      <c r="D1585" s="5" t="str">
        <f>ufc_fights5[[#This Row],[r_fighter_id]]&amp;"/"&amp;ufc_fights5[[#This Row],[b_fighter_id]]&amp;ufc_fights5[[#This Row],[date]]</f>
        <v>366/167440803</v>
      </c>
      <c r="E1585">
        <f>COUNTIF(ufc_fights5[duplicitní texty],ufc_fights5[[#This Row],[duplicitní texty]])</f>
        <v>1</v>
      </c>
    </row>
    <row r="1586" spans="1:5">
      <c r="A1586">
        <v>2957</v>
      </c>
      <c r="B1586">
        <v>871</v>
      </c>
      <c r="C1586" s="3">
        <v>40803</v>
      </c>
      <c r="D1586" s="5" t="str">
        <f>ufc_fights5[[#This Row],[r_fighter_id]]&amp;"/"&amp;ufc_fights5[[#This Row],[b_fighter_id]]&amp;ufc_fights5[[#This Row],[date]]</f>
        <v>2957/87140803</v>
      </c>
      <c r="E1586">
        <f>COUNTIF(ufc_fights5[duplicitní texty],ufc_fights5[[#This Row],[duplicitní texty]])</f>
        <v>1</v>
      </c>
    </row>
    <row r="1587" spans="1:5">
      <c r="A1587">
        <v>2494</v>
      </c>
      <c r="B1587">
        <v>1880</v>
      </c>
      <c r="C1587" s="3">
        <v>40803</v>
      </c>
      <c r="D1587" s="5" t="str">
        <f>ufc_fights5[[#This Row],[r_fighter_id]]&amp;"/"&amp;ufc_fights5[[#This Row],[b_fighter_id]]&amp;ufc_fights5[[#This Row],[date]]</f>
        <v>2494/188040803</v>
      </c>
      <c r="E1587">
        <f>COUNTIF(ufc_fights5[duplicitní texty],ufc_fights5[[#This Row],[duplicitní texty]])</f>
        <v>1</v>
      </c>
    </row>
    <row r="1588" spans="1:5">
      <c r="A1588">
        <v>2038</v>
      </c>
      <c r="B1588">
        <v>3538</v>
      </c>
      <c r="C1588" s="3">
        <v>40803</v>
      </c>
      <c r="D1588" s="5" t="str">
        <f>ufc_fights5[[#This Row],[r_fighter_id]]&amp;"/"&amp;ufc_fights5[[#This Row],[b_fighter_id]]&amp;ufc_fights5[[#This Row],[date]]</f>
        <v>2038/353840803</v>
      </c>
      <c r="E1588">
        <f>COUNTIF(ufc_fights5[duplicitní texty],ufc_fights5[[#This Row],[duplicitní texty]])</f>
        <v>1</v>
      </c>
    </row>
    <row r="1589" spans="1:5">
      <c r="A1589">
        <v>241</v>
      </c>
      <c r="B1589">
        <v>1890</v>
      </c>
      <c r="C1589" s="3">
        <v>40803</v>
      </c>
      <c r="D1589" s="5" t="str">
        <f>ufc_fights5[[#This Row],[r_fighter_id]]&amp;"/"&amp;ufc_fights5[[#This Row],[b_fighter_id]]&amp;ufc_fights5[[#This Row],[date]]</f>
        <v>241/189040803</v>
      </c>
      <c r="E1589">
        <f>COUNTIF(ufc_fights5[duplicitní texty],ufc_fights5[[#This Row],[duplicitní texty]])</f>
        <v>1</v>
      </c>
    </row>
    <row r="1590" spans="1:5">
      <c r="A1590">
        <v>3405</v>
      </c>
      <c r="B1590">
        <v>3153</v>
      </c>
      <c r="C1590" s="3">
        <v>40803</v>
      </c>
      <c r="D1590" s="5" t="str">
        <f>ufc_fights5[[#This Row],[r_fighter_id]]&amp;"/"&amp;ufc_fights5[[#This Row],[b_fighter_id]]&amp;ufc_fights5[[#This Row],[date]]</f>
        <v>3405/315340803</v>
      </c>
      <c r="E1590">
        <f>COUNTIF(ufc_fights5[duplicitní texty],ufc_fights5[[#This Row],[duplicitní texty]])</f>
        <v>1</v>
      </c>
    </row>
    <row r="1591" spans="1:5">
      <c r="A1591">
        <v>1287</v>
      </c>
      <c r="B1591">
        <v>180</v>
      </c>
      <c r="C1591" s="3">
        <v>40803</v>
      </c>
      <c r="D1591" s="5" t="str">
        <f>ufc_fights5[[#This Row],[r_fighter_id]]&amp;"/"&amp;ufc_fights5[[#This Row],[b_fighter_id]]&amp;ufc_fights5[[#This Row],[date]]</f>
        <v>1287/18040803</v>
      </c>
      <c r="E1591">
        <f>COUNTIF(ufc_fights5[duplicitní texty],ufc_fights5[[#This Row],[duplicitní texty]])</f>
        <v>1</v>
      </c>
    </row>
    <row r="1592" spans="1:5">
      <c r="A1592">
        <v>3134</v>
      </c>
      <c r="B1592">
        <v>3409</v>
      </c>
      <c r="C1592" s="3">
        <v>40803</v>
      </c>
      <c r="D1592" s="5" t="str">
        <f>ufc_fights5[[#This Row],[r_fighter_id]]&amp;"/"&amp;ufc_fights5[[#This Row],[b_fighter_id]]&amp;ufc_fights5[[#This Row],[date]]</f>
        <v>3134/340940803</v>
      </c>
      <c r="E1592">
        <f>COUNTIF(ufc_fights5[duplicitní texty],ufc_fights5[[#This Row],[duplicitní texty]])</f>
        <v>1</v>
      </c>
    </row>
    <row r="1593" spans="1:5">
      <c r="A1593">
        <v>862</v>
      </c>
      <c r="B1593">
        <v>1860</v>
      </c>
      <c r="C1593" s="3">
        <v>40803</v>
      </c>
      <c r="D1593" s="5" t="str">
        <f>ufc_fights5[[#This Row],[r_fighter_id]]&amp;"/"&amp;ufc_fights5[[#This Row],[b_fighter_id]]&amp;ufc_fights5[[#This Row],[date]]</f>
        <v>862/186040803</v>
      </c>
      <c r="E1593">
        <f>COUNTIF(ufc_fights5[duplicitní texty],ufc_fights5[[#This Row],[duplicitní texty]])</f>
        <v>1</v>
      </c>
    </row>
    <row r="1594" spans="1:5">
      <c r="A1594">
        <v>2677</v>
      </c>
      <c r="B1594">
        <v>254</v>
      </c>
      <c r="C1594" s="3">
        <v>40803</v>
      </c>
      <c r="D1594" s="5" t="str">
        <f>ufc_fights5[[#This Row],[r_fighter_id]]&amp;"/"&amp;ufc_fights5[[#This Row],[b_fighter_id]]&amp;ufc_fights5[[#This Row],[date]]</f>
        <v>2677/25440803</v>
      </c>
      <c r="E1594">
        <f>COUNTIF(ufc_fights5[duplicitní texty],ufc_fights5[[#This Row],[duplicitní texty]])</f>
        <v>1</v>
      </c>
    </row>
    <row r="1595" spans="1:5">
      <c r="A1595">
        <v>2050</v>
      </c>
      <c r="B1595">
        <v>2720</v>
      </c>
      <c r="C1595" s="3">
        <v>40803</v>
      </c>
      <c r="D1595" s="5" t="str">
        <f>ufc_fights5[[#This Row],[r_fighter_id]]&amp;"/"&amp;ufc_fights5[[#This Row],[b_fighter_id]]&amp;ufc_fights5[[#This Row],[date]]</f>
        <v>2050/272040803</v>
      </c>
      <c r="E1595">
        <f>COUNTIF(ufc_fights5[duplicitní texty],ufc_fights5[[#This Row],[duplicitní texty]])</f>
        <v>1</v>
      </c>
    </row>
    <row r="1596" spans="1:5">
      <c r="A1596">
        <v>948</v>
      </c>
      <c r="B1596">
        <v>2680</v>
      </c>
      <c r="C1596" s="3">
        <v>40810</v>
      </c>
      <c r="D1596" s="5" t="str">
        <f>ufc_fights5[[#This Row],[r_fighter_id]]&amp;"/"&amp;ufc_fights5[[#This Row],[b_fighter_id]]&amp;ufc_fights5[[#This Row],[date]]</f>
        <v>948/268040810</v>
      </c>
      <c r="E1596">
        <f>COUNTIF(ufc_fights5[duplicitní texty],ufc_fights5[[#This Row],[duplicitní texty]])</f>
        <v>1</v>
      </c>
    </row>
    <row r="1597" spans="1:5">
      <c r="A1597">
        <v>770</v>
      </c>
      <c r="B1597">
        <v>1139</v>
      </c>
      <c r="C1597" s="3">
        <v>40810</v>
      </c>
      <c r="D1597" s="5" t="str">
        <f>ufc_fights5[[#This Row],[r_fighter_id]]&amp;"/"&amp;ufc_fights5[[#This Row],[b_fighter_id]]&amp;ufc_fights5[[#This Row],[date]]</f>
        <v>770/113940810</v>
      </c>
      <c r="E1597">
        <f>COUNTIF(ufc_fights5[duplicitní texty],ufc_fights5[[#This Row],[duplicitní texty]])</f>
        <v>1</v>
      </c>
    </row>
    <row r="1598" spans="1:5">
      <c r="A1598">
        <v>382</v>
      </c>
      <c r="B1598">
        <v>369</v>
      </c>
      <c r="C1598" s="3">
        <v>40810</v>
      </c>
      <c r="D1598" s="5" t="str">
        <f>ufc_fights5[[#This Row],[r_fighter_id]]&amp;"/"&amp;ufc_fights5[[#This Row],[b_fighter_id]]&amp;ufc_fights5[[#This Row],[date]]</f>
        <v>382/36940810</v>
      </c>
      <c r="E1598">
        <f>COUNTIF(ufc_fights5[duplicitní texty],ufc_fights5[[#This Row],[duplicitní texty]])</f>
        <v>1</v>
      </c>
    </row>
    <row r="1599" spans="1:5">
      <c r="A1599">
        <v>1419</v>
      </c>
      <c r="B1599">
        <v>1690</v>
      </c>
      <c r="C1599" s="3">
        <v>40810</v>
      </c>
      <c r="D1599" s="5" t="str">
        <f>ufc_fights5[[#This Row],[r_fighter_id]]&amp;"/"&amp;ufc_fights5[[#This Row],[b_fighter_id]]&amp;ufc_fights5[[#This Row],[date]]</f>
        <v>1419/169040810</v>
      </c>
      <c r="E1599">
        <f>COUNTIF(ufc_fights5[duplicitní texty],ufc_fights5[[#This Row],[duplicitní texty]])</f>
        <v>1</v>
      </c>
    </row>
    <row r="1600" spans="1:5">
      <c r="A1600">
        <v>2150</v>
      </c>
      <c r="B1600">
        <v>904</v>
      </c>
      <c r="C1600" s="3">
        <v>40810</v>
      </c>
      <c r="D1600" s="5" t="str">
        <f>ufc_fights5[[#This Row],[r_fighter_id]]&amp;"/"&amp;ufc_fights5[[#This Row],[b_fighter_id]]&amp;ufc_fights5[[#This Row],[date]]</f>
        <v>2150/90440810</v>
      </c>
      <c r="E1600">
        <f>COUNTIF(ufc_fights5[duplicitní texty],ufc_fights5[[#This Row],[duplicitní texty]])</f>
        <v>1</v>
      </c>
    </row>
    <row r="1601" spans="1:5">
      <c r="A1601">
        <v>2683</v>
      </c>
      <c r="B1601">
        <v>306</v>
      </c>
      <c r="C1601" s="3">
        <v>40810</v>
      </c>
      <c r="D1601" s="5" t="str">
        <f>ufc_fights5[[#This Row],[r_fighter_id]]&amp;"/"&amp;ufc_fights5[[#This Row],[b_fighter_id]]&amp;ufc_fights5[[#This Row],[date]]</f>
        <v>2683/30640810</v>
      </c>
      <c r="E1601">
        <f>COUNTIF(ufc_fights5[duplicitní texty],ufc_fights5[[#This Row],[duplicitní texty]])</f>
        <v>1</v>
      </c>
    </row>
    <row r="1602" spans="1:5">
      <c r="A1602">
        <v>2769</v>
      </c>
      <c r="B1602">
        <v>1427</v>
      </c>
      <c r="C1602" s="3">
        <v>40810</v>
      </c>
      <c r="D1602" s="5" t="str">
        <f>ufc_fights5[[#This Row],[r_fighter_id]]&amp;"/"&amp;ufc_fights5[[#This Row],[b_fighter_id]]&amp;ufc_fights5[[#This Row],[date]]</f>
        <v>2769/142740810</v>
      </c>
      <c r="E1602">
        <f>COUNTIF(ufc_fights5[duplicitní texty],ufc_fights5[[#This Row],[duplicitní texty]])</f>
        <v>1</v>
      </c>
    </row>
    <row r="1603" spans="1:5">
      <c r="A1603">
        <v>154</v>
      </c>
      <c r="B1603">
        <v>3524</v>
      </c>
      <c r="C1603" s="3">
        <v>40810</v>
      </c>
      <c r="D1603" s="5" t="str">
        <f>ufc_fights5[[#This Row],[r_fighter_id]]&amp;"/"&amp;ufc_fights5[[#This Row],[b_fighter_id]]&amp;ufc_fights5[[#This Row],[date]]</f>
        <v>154/352440810</v>
      </c>
      <c r="E1603">
        <f>COUNTIF(ufc_fights5[duplicitní texty],ufc_fights5[[#This Row],[duplicitní texty]])</f>
        <v>1</v>
      </c>
    </row>
    <row r="1604" spans="1:5">
      <c r="A1604">
        <v>3219</v>
      </c>
      <c r="B1604">
        <v>2749</v>
      </c>
      <c r="C1604" s="3">
        <v>40810</v>
      </c>
      <c r="D1604" s="5" t="str">
        <f>ufc_fights5[[#This Row],[r_fighter_id]]&amp;"/"&amp;ufc_fights5[[#This Row],[b_fighter_id]]&amp;ufc_fights5[[#This Row],[date]]</f>
        <v>3219/274940810</v>
      </c>
      <c r="E1604">
        <f>COUNTIF(ufc_fights5[duplicitní texty],ufc_fights5[[#This Row],[duplicitní texty]])</f>
        <v>1</v>
      </c>
    </row>
    <row r="1605" spans="1:5">
      <c r="A1605">
        <v>659</v>
      </c>
      <c r="B1605">
        <v>1527</v>
      </c>
      <c r="C1605" s="3">
        <v>40817</v>
      </c>
      <c r="D1605" s="5" t="str">
        <f>ufc_fights5[[#This Row],[r_fighter_id]]&amp;"/"&amp;ufc_fights5[[#This Row],[b_fighter_id]]&amp;ufc_fights5[[#This Row],[date]]</f>
        <v>659/152740817</v>
      </c>
      <c r="E1605">
        <f>COUNTIF(ufc_fights5[duplicitní texty],ufc_fights5[[#This Row],[duplicitní texty]])</f>
        <v>1</v>
      </c>
    </row>
    <row r="1606" spans="1:5">
      <c r="A1606">
        <v>1533</v>
      </c>
      <c r="B1606">
        <v>354</v>
      </c>
      <c r="C1606" s="3">
        <v>40817</v>
      </c>
      <c r="D1606" s="5" t="str">
        <f>ufc_fights5[[#This Row],[r_fighter_id]]&amp;"/"&amp;ufc_fights5[[#This Row],[b_fighter_id]]&amp;ufc_fights5[[#This Row],[date]]</f>
        <v>1533/35440817</v>
      </c>
      <c r="E1606">
        <f>COUNTIF(ufc_fights5[duplicitní texty],ufc_fights5[[#This Row],[duplicitní texty]])</f>
        <v>1</v>
      </c>
    </row>
    <row r="1607" spans="1:5">
      <c r="A1607">
        <v>2290</v>
      </c>
      <c r="B1607">
        <v>3502</v>
      </c>
      <c r="C1607" s="3">
        <v>40817</v>
      </c>
      <c r="D1607" s="5" t="str">
        <f>ufc_fights5[[#This Row],[r_fighter_id]]&amp;"/"&amp;ufc_fights5[[#This Row],[b_fighter_id]]&amp;ufc_fights5[[#This Row],[date]]</f>
        <v>2290/350240817</v>
      </c>
      <c r="E1607">
        <f>COUNTIF(ufc_fights5[duplicitní texty],ufc_fights5[[#This Row],[duplicitní texty]])</f>
        <v>1</v>
      </c>
    </row>
    <row r="1608" spans="1:5">
      <c r="A1608">
        <v>1528</v>
      </c>
      <c r="B1608">
        <v>2877</v>
      </c>
      <c r="C1608" s="3">
        <v>40817</v>
      </c>
      <c r="D1608" s="5" t="str">
        <f>ufc_fights5[[#This Row],[r_fighter_id]]&amp;"/"&amp;ufc_fights5[[#This Row],[b_fighter_id]]&amp;ufc_fights5[[#This Row],[date]]</f>
        <v>1528/287740817</v>
      </c>
      <c r="E1608">
        <f>COUNTIF(ufc_fights5[duplicitní texty],ufc_fights5[[#This Row],[duplicitní texty]])</f>
        <v>1</v>
      </c>
    </row>
    <row r="1609" spans="1:5">
      <c r="A1609">
        <v>3495</v>
      </c>
      <c r="B1609">
        <v>697</v>
      </c>
      <c r="C1609" s="3">
        <v>40817</v>
      </c>
      <c r="D1609" s="5" t="str">
        <f>ufc_fights5[[#This Row],[r_fighter_id]]&amp;"/"&amp;ufc_fights5[[#This Row],[b_fighter_id]]&amp;ufc_fights5[[#This Row],[date]]</f>
        <v>3495/69740817</v>
      </c>
      <c r="E1609">
        <f>COUNTIF(ufc_fights5[duplicitní texty],ufc_fights5[[#This Row],[duplicitní texty]])</f>
        <v>1</v>
      </c>
    </row>
    <row r="1610" spans="1:5">
      <c r="A1610">
        <v>222</v>
      </c>
      <c r="B1610">
        <v>3152</v>
      </c>
      <c r="C1610" s="3">
        <v>40817</v>
      </c>
      <c r="D1610" s="5" t="str">
        <f>ufc_fights5[[#This Row],[r_fighter_id]]&amp;"/"&amp;ufc_fights5[[#This Row],[b_fighter_id]]&amp;ufc_fights5[[#This Row],[date]]</f>
        <v>222/315240817</v>
      </c>
      <c r="E1610">
        <f>COUNTIF(ufc_fights5[duplicitní texty],ufc_fights5[[#This Row],[duplicitní texty]])</f>
        <v>1</v>
      </c>
    </row>
    <row r="1611" spans="1:5">
      <c r="A1611">
        <v>847</v>
      </c>
      <c r="B1611">
        <v>297</v>
      </c>
      <c r="C1611" s="3">
        <v>40817</v>
      </c>
      <c r="D1611" s="5" t="str">
        <f>ufc_fights5[[#This Row],[r_fighter_id]]&amp;"/"&amp;ufc_fights5[[#This Row],[b_fighter_id]]&amp;ufc_fights5[[#This Row],[date]]</f>
        <v>847/29740817</v>
      </c>
      <c r="E1611">
        <f>COUNTIF(ufc_fights5[duplicitní texty],ufc_fights5[[#This Row],[duplicitní texty]])</f>
        <v>1</v>
      </c>
    </row>
    <row r="1612" spans="1:5">
      <c r="A1612">
        <v>864</v>
      </c>
      <c r="B1612">
        <v>2375</v>
      </c>
      <c r="C1612" s="3">
        <v>40817</v>
      </c>
      <c r="D1612" s="5" t="str">
        <f>ufc_fights5[[#This Row],[r_fighter_id]]&amp;"/"&amp;ufc_fights5[[#This Row],[b_fighter_id]]&amp;ufc_fights5[[#This Row],[date]]</f>
        <v>864/237540817</v>
      </c>
      <c r="E1612">
        <f>COUNTIF(ufc_fights5[duplicitní texty],ufc_fights5[[#This Row],[duplicitní texty]])</f>
        <v>1</v>
      </c>
    </row>
    <row r="1613" spans="1:5">
      <c r="A1613">
        <v>2745</v>
      </c>
      <c r="B1613">
        <v>1190</v>
      </c>
      <c r="C1613" s="3">
        <v>40817</v>
      </c>
      <c r="D1613" s="5" t="str">
        <f>ufc_fights5[[#This Row],[r_fighter_id]]&amp;"/"&amp;ufc_fights5[[#This Row],[b_fighter_id]]&amp;ufc_fights5[[#This Row],[date]]</f>
        <v>2745/119040817</v>
      </c>
      <c r="E1613">
        <f>COUNTIF(ufc_fights5[duplicitní texty],ufc_fights5[[#This Row],[duplicitní texty]])</f>
        <v>1</v>
      </c>
    </row>
    <row r="1614" spans="1:5">
      <c r="A1614">
        <v>3443</v>
      </c>
      <c r="B1614">
        <v>2840</v>
      </c>
      <c r="C1614" s="3">
        <v>40817</v>
      </c>
      <c r="D1614" s="5" t="str">
        <f>ufc_fights5[[#This Row],[r_fighter_id]]&amp;"/"&amp;ufc_fights5[[#This Row],[b_fighter_id]]&amp;ufc_fights5[[#This Row],[date]]</f>
        <v>3443/284040817</v>
      </c>
      <c r="E1614">
        <f>COUNTIF(ufc_fights5[duplicitní texty],ufc_fights5[[#This Row],[duplicitní texty]])</f>
        <v>1</v>
      </c>
    </row>
    <row r="1615" spans="1:5">
      <c r="A1615">
        <v>2520</v>
      </c>
      <c r="B1615">
        <v>3120</v>
      </c>
      <c r="C1615" s="3">
        <v>40824</v>
      </c>
      <c r="D1615" s="5" t="str">
        <f>ufc_fights5[[#This Row],[r_fighter_id]]&amp;"/"&amp;ufc_fights5[[#This Row],[b_fighter_id]]&amp;ufc_fights5[[#This Row],[date]]</f>
        <v>2520/312040824</v>
      </c>
      <c r="E1615">
        <f>COUNTIF(ufc_fights5[duplicitní texty],ufc_fights5[[#This Row],[duplicitní texty]])</f>
        <v>1</v>
      </c>
    </row>
    <row r="1616" spans="1:5">
      <c r="A1616">
        <v>1928</v>
      </c>
      <c r="B1616">
        <v>2852</v>
      </c>
      <c r="C1616" s="3">
        <v>40824</v>
      </c>
      <c r="D1616" s="5" t="str">
        <f>ufc_fights5[[#This Row],[r_fighter_id]]&amp;"/"&amp;ufc_fights5[[#This Row],[b_fighter_id]]&amp;ufc_fights5[[#This Row],[date]]</f>
        <v>1928/285240824</v>
      </c>
      <c r="E1616">
        <f>COUNTIF(ufc_fights5[duplicitní texty],ufc_fights5[[#This Row],[duplicitní texty]])</f>
        <v>1</v>
      </c>
    </row>
    <row r="1617" spans="1:5">
      <c r="A1617">
        <v>50</v>
      </c>
      <c r="B1617">
        <v>986</v>
      </c>
      <c r="C1617" s="3">
        <v>40824</v>
      </c>
      <c r="D1617" s="5" t="str">
        <f>ufc_fights5[[#This Row],[r_fighter_id]]&amp;"/"&amp;ufc_fights5[[#This Row],[b_fighter_id]]&amp;ufc_fights5[[#This Row],[date]]</f>
        <v>50/98640824</v>
      </c>
      <c r="E1617">
        <f>COUNTIF(ufc_fights5[duplicitní texty],ufc_fights5[[#This Row],[duplicitní texty]])</f>
        <v>1</v>
      </c>
    </row>
    <row r="1618" spans="1:5">
      <c r="A1618">
        <v>3056</v>
      </c>
      <c r="B1618">
        <v>3103</v>
      </c>
      <c r="C1618" s="3">
        <v>40824</v>
      </c>
      <c r="D1618" s="5" t="str">
        <f>ufc_fights5[[#This Row],[r_fighter_id]]&amp;"/"&amp;ufc_fights5[[#This Row],[b_fighter_id]]&amp;ufc_fights5[[#This Row],[date]]</f>
        <v>3056/310340824</v>
      </c>
      <c r="E1618">
        <f>COUNTIF(ufc_fights5[duplicitní texty],ufc_fights5[[#This Row],[duplicitní texty]])</f>
        <v>1</v>
      </c>
    </row>
    <row r="1619" spans="1:5">
      <c r="A1619">
        <v>856</v>
      </c>
      <c r="B1619">
        <v>2016</v>
      </c>
      <c r="C1619" s="3">
        <v>40824</v>
      </c>
      <c r="D1619" s="5" t="str">
        <f>ufc_fights5[[#This Row],[r_fighter_id]]&amp;"/"&amp;ufc_fights5[[#This Row],[b_fighter_id]]&amp;ufc_fights5[[#This Row],[date]]</f>
        <v>856/201640824</v>
      </c>
      <c r="E1619">
        <f>COUNTIF(ufc_fights5[duplicitní texty],ufc_fights5[[#This Row],[duplicitní texty]])</f>
        <v>1</v>
      </c>
    </row>
    <row r="1620" spans="1:5">
      <c r="A1620">
        <v>244</v>
      </c>
      <c r="B1620">
        <v>2121</v>
      </c>
      <c r="C1620" s="3">
        <v>40824</v>
      </c>
      <c r="D1620" s="5" t="str">
        <f>ufc_fights5[[#This Row],[r_fighter_id]]&amp;"/"&amp;ufc_fights5[[#This Row],[b_fighter_id]]&amp;ufc_fights5[[#This Row],[date]]</f>
        <v>244/212140824</v>
      </c>
      <c r="E1620">
        <f>COUNTIF(ufc_fights5[duplicitní texty],ufc_fights5[[#This Row],[duplicitní texty]])</f>
        <v>1</v>
      </c>
    </row>
    <row r="1621" spans="1:5">
      <c r="A1621">
        <v>3004</v>
      </c>
      <c r="B1621">
        <v>2891</v>
      </c>
      <c r="C1621" s="3">
        <v>40824</v>
      </c>
      <c r="D1621" s="5" t="str">
        <f>ufc_fights5[[#This Row],[r_fighter_id]]&amp;"/"&amp;ufc_fights5[[#This Row],[b_fighter_id]]&amp;ufc_fights5[[#This Row],[date]]</f>
        <v>3004/289140824</v>
      </c>
      <c r="E1621">
        <f>COUNTIF(ufc_fights5[duplicitní texty],ufc_fights5[[#This Row],[duplicitní texty]])</f>
        <v>1</v>
      </c>
    </row>
    <row r="1622" spans="1:5">
      <c r="A1622">
        <v>1227</v>
      </c>
      <c r="B1622">
        <v>1753</v>
      </c>
      <c r="C1622" s="3">
        <v>40824</v>
      </c>
      <c r="D1622" s="5" t="str">
        <f>ufc_fights5[[#This Row],[r_fighter_id]]&amp;"/"&amp;ufc_fights5[[#This Row],[b_fighter_id]]&amp;ufc_fights5[[#This Row],[date]]</f>
        <v>1227/175340824</v>
      </c>
      <c r="E1622">
        <f>COUNTIF(ufc_fights5[duplicitní texty],ufc_fights5[[#This Row],[duplicitní texty]])</f>
        <v>1</v>
      </c>
    </row>
    <row r="1623" spans="1:5">
      <c r="A1623">
        <v>3592</v>
      </c>
      <c r="B1623">
        <v>872</v>
      </c>
      <c r="C1623" s="3">
        <v>40824</v>
      </c>
      <c r="D1623" s="5" t="str">
        <f>ufc_fights5[[#This Row],[r_fighter_id]]&amp;"/"&amp;ufc_fights5[[#This Row],[b_fighter_id]]&amp;ufc_fights5[[#This Row],[date]]</f>
        <v>3592/87240824</v>
      </c>
      <c r="E1623">
        <f>COUNTIF(ufc_fights5[duplicitní texty],ufc_fights5[[#This Row],[duplicitní texty]])</f>
        <v>1</v>
      </c>
    </row>
    <row r="1624" spans="1:5">
      <c r="A1624">
        <v>1069</v>
      </c>
      <c r="B1624">
        <v>2527</v>
      </c>
      <c r="C1624" s="3">
        <v>40824</v>
      </c>
      <c r="D1624" s="5" t="str">
        <f>ufc_fights5[[#This Row],[r_fighter_id]]&amp;"/"&amp;ufc_fights5[[#This Row],[b_fighter_id]]&amp;ufc_fights5[[#This Row],[date]]</f>
        <v>1069/252740824</v>
      </c>
      <c r="E1624">
        <f>COUNTIF(ufc_fights5[duplicitní texty],ufc_fights5[[#This Row],[duplicitní texty]])</f>
        <v>1</v>
      </c>
    </row>
    <row r="1625" spans="1:5">
      <c r="A1625">
        <v>468</v>
      </c>
      <c r="B1625">
        <v>1991</v>
      </c>
      <c r="C1625" s="3">
        <v>40824</v>
      </c>
      <c r="D1625" s="5" t="str">
        <f>ufc_fights5[[#This Row],[r_fighter_id]]&amp;"/"&amp;ufc_fights5[[#This Row],[b_fighter_id]]&amp;ufc_fights5[[#This Row],[date]]</f>
        <v>468/199140824</v>
      </c>
      <c r="E1625">
        <f>COUNTIF(ufc_fights5[duplicitní texty],ufc_fights5[[#This Row],[duplicitní texty]])</f>
        <v>1</v>
      </c>
    </row>
    <row r="1626" spans="1:5">
      <c r="A1626">
        <v>3018</v>
      </c>
      <c r="B1626">
        <v>523</v>
      </c>
      <c r="C1626" s="3">
        <v>40845</v>
      </c>
      <c r="D1626" s="5" t="str">
        <f>ufc_fights5[[#This Row],[r_fighter_id]]&amp;"/"&amp;ufc_fights5[[#This Row],[b_fighter_id]]&amp;ufc_fights5[[#This Row],[date]]</f>
        <v>3018/52340845</v>
      </c>
      <c r="E1626">
        <f>COUNTIF(ufc_fights5[duplicitní texty],ufc_fights5[[#This Row],[duplicitní texty]])</f>
        <v>1</v>
      </c>
    </row>
    <row r="1627" spans="1:5">
      <c r="A1627">
        <v>1485</v>
      </c>
      <c r="B1627">
        <v>3108</v>
      </c>
      <c r="C1627" s="3">
        <v>40845</v>
      </c>
      <c r="D1627" s="5" t="str">
        <f>ufc_fights5[[#This Row],[r_fighter_id]]&amp;"/"&amp;ufc_fights5[[#This Row],[b_fighter_id]]&amp;ufc_fights5[[#This Row],[date]]</f>
        <v>1485/310840845</v>
      </c>
      <c r="E1627">
        <f>COUNTIF(ufc_fights5[duplicitní texty],ufc_fights5[[#This Row],[duplicitní texty]])</f>
        <v>1</v>
      </c>
    </row>
    <row r="1628" spans="1:5">
      <c r="A1628">
        <v>968</v>
      </c>
      <c r="B1628">
        <v>2294</v>
      </c>
      <c r="C1628" s="3">
        <v>40845</v>
      </c>
      <c r="D1628" s="5" t="str">
        <f>ufc_fights5[[#This Row],[r_fighter_id]]&amp;"/"&amp;ufc_fights5[[#This Row],[b_fighter_id]]&amp;ufc_fights5[[#This Row],[date]]</f>
        <v>968/229440845</v>
      </c>
      <c r="E1628">
        <f>COUNTIF(ufc_fights5[duplicitní texty],ufc_fights5[[#This Row],[duplicitní texty]])</f>
        <v>1</v>
      </c>
    </row>
    <row r="1629" spans="1:5">
      <c r="A1629">
        <v>3364</v>
      </c>
      <c r="B1629">
        <v>1965</v>
      </c>
      <c r="C1629" s="3">
        <v>40845</v>
      </c>
      <c r="D1629" s="5" t="str">
        <f>ufc_fights5[[#This Row],[r_fighter_id]]&amp;"/"&amp;ufc_fights5[[#This Row],[b_fighter_id]]&amp;ufc_fights5[[#This Row],[date]]</f>
        <v>3364/196540845</v>
      </c>
      <c r="E1629">
        <f>COUNTIF(ufc_fights5[duplicitní texty],ufc_fights5[[#This Row],[duplicitní texty]])</f>
        <v>1</v>
      </c>
    </row>
    <row r="1630" spans="1:5">
      <c r="A1630">
        <v>1359</v>
      </c>
      <c r="B1630">
        <v>2756</v>
      </c>
      <c r="C1630" s="3">
        <v>40845</v>
      </c>
      <c r="D1630" s="5" t="str">
        <f>ufc_fights5[[#This Row],[r_fighter_id]]&amp;"/"&amp;ufc_fights5[[#This Row],[b_fighter_id]]&amp;ufc_fights5[[#This Row],[date]]</f>
        <v>1359/275640845</v>
      </c>
      <c r="E1630">
        <f>COUNTIF(ufc_fights5[duplicitní texty],ufc_fights5[[#This Row],[duplicitní texty]])</f>
        <v>1</v>
      </c>
    </row>
    <row r="1631" spans="1:5">
      <c r="A1631">
        <v>1682</v>
      </c>
      <c r="B1631">
        <v>2145</v>
      </c>
      <c r="C1631" s="3">
        <v>40845</v>
      </c>
      <c r="D1631" s="5" t="str">
        <f>ufc_fights5[[#This Row],[r_fighter_id]]&amp;"/"&amp;ufc_fights5[[#This Row],[b_fighter_id]]&amp;ufc_fights5[[#This Row],[date]]</f>
        <v>1682/214540845</v>
      </c>
      <c r="E1631">
        <f>COUNTIF(ufc_fights5[duplicitní texty],ufc_fights5[[#This Row],[duplicitní texty]])</f>
        <v>1</v>
      </c>
    </row>
    <row r="1632" spans="1:5">
      <c r="A1632">
        <v>2485</v>
      </c>
      <c r="B1632">
        <v>769</v>
      </c>
      <c r="C1632" s="3">
        <v>40845</v>
      </c>
      <c r="D1632" s="5" t="str">
        <f>ufc_fights5[[#This Row],[r_fighter_id]]&amp;"/"&amp;ufc_fights5[[#This Row],[b_fighter_id]]&amp;ufc_fights5[[#This Row],[date]]</f>
        <v>2485/76940845</v>
      </c>
      <c r="E1632">
        <f>COUNTIF(ufc_fights5[duplicitní texty],ufc_fights5[[#This Row],[duplicitní texty]])</f>
        <v>1</v>
      </c>
    </row>
    <row r="1633" spans="1:5">
      <c r="A1633">
        <v>447</v>
      </c>
      <c r="B1633">
        <v>482</v>
      </c>
      <c r="C1633" s="3">
        <v>40845</v>
      </c>
      <c r="D1633" s="5" t="str">
        <f>ufc_fights5[[#This Row],[r_fighter_id]]&amp;"/"&amp;ufc_fights5[[#This Row],[b_fighter_id]]&amp;ufc_fights5[[#This Row],[date]]</f>
        <v>447/48240845</v>
      </c>
      <c r="E1633">
        <f>COUNTIF(ufc_fights5[duplicitní texty],ufc_fights5[[#This Row],[duplicitní texty]])</f>
        <v>1</v>
      </c>
    </row>
    <row r="1634" spans="1:5">
      <c r="A1634">
        <v>1200</v>
      </c>
      <c r="B1634">
        <v>2433</v>
      </c>
      <c r="C1634" s="3">
        <v>40845</v>
      </c>
      <c r="D1634" s="5" t="str">
        <f>ufc_fights5[[#This Row],[r_fighter_id]]&amp;"/"&amp;ufc_fights5[[#This Row],[b_fighter_id]]&amp;ufc_fights5[[#This Row],[date]]</f>
        <v>1200/243340845</v>
      </c>
      <c r="E1634">
        <f>COUNTIF(ufc_fights5[duplicitní texty],ufc_fights5[[#This Row],[duplicitní texty]])</f>
        <v>1</v>
      </c>
    </row>
    <row r="1635" spans="1:5">
      <c r="A1635">
        <v>2313</v>
      </c>
      <c r="B1635">
        <v>817</v>
      </c>
      <c r="C1635" s="3">
        <v>40845</v>
      </c>
      <c r="D1635" s="5" t="str">
        <f>ufc_fights5[[#This Row],[r_fighter_id]]&amp;"/"&amp;ufc_fights5[[#This Row],[b_fighter_id]]&amp;ufc_fights5[[#This Row],[date]]</f>
        <v>2313/81740845</v>
      </c>
      <c r="E1635">
        <f>COUNTIF(ufc_fights5[duplicitní texty],ufc_fights5[[#This Row],[duplicitní texty]])</f>
        <v>1</v>
      </c>
    </row>
    <row r="1636" spans="1:5">
      <c r="A1636">
        <v>1562</v>
      </c>
      <c r="B1636">
        <v>672</v>
      </c>
      <c r="C1636" s="3">
        <v>40845</v>
      </c>
      <c r="D1636" s="5" t="str">
        <f>ufc_fights5[[#This Row],[r_fighter_id]]&amp;"/"&amp;ufc_fights5[[#This Row],[b_fighter_id]]&amp;ufc_fights5[[#This Row],[date]]</f>
        <v>1562/67240845</v>
      </c>
      <c r="E1636">
        <f>COUNTIF(ufc_fights5[duplicitní texty],ufc_fights5[[#This Row],[duplicitní texty]])</f>
        <v>1</v>
      </c>
    </row>
    <row r="1637" spans="1:5">
      <c r="A1637">
        <v>2540</v>
      </c>
      <c r="B1637">
        <v>200</v>
      </c>
      <c r="C1637" s="3">
        <v>40852</v>
      </c>
      <c r="D1637" s="5" t="str">
        <f>ufc_fights5[[#This Row],[r_fighter_id]]&amp;"/"&amp;ufc_fights5[[#This Row],[b_fighter_id]]&amp;ufc_fights5[[#This Row],[date]]</f>
        <v>2540/20040852</v>
      </c>
      <c r="E1637">
        <f>COUNTIF(ufc_fights5[duplicitní texty],ufc_fights5[[#This Row],[duplicitní texty]])</f>
        <v>1</v>
      </c>
    </row>
    <row r="1638" spans="1:5">
      <c r="A1638">
        <v>84</v>
      </c>
      <c r="B1638">
        <v>2</v>
      </c>
      <c r="C1638" s="3">
        <v>40852</v>
      </c>
      <c r="D1638" s="5" t="str">
        <f>ufc_fights5[[#This Row],[r_fighter_id]]&amp;"/"&amp;ufc_fights5[[#This Row],[b_fighter_id]]&amp;ufc_fights5[[#This Row],[date]]</f>
        <v>84/240852</v>
      </c>
      <c r="E1638">
        <f>COUNTIF(ufc_fights5[duplicitní texty],ufc_fights5[[#This Row],[duplicitní texty]])</f>
        <v>1</v>
      </c>
    </row>
    <row r="1639" spans="1:5">
      <c r="A1639">
        <v>1772</v>
      </c>
      <c r="B1639">
        <v>2226</v>
      </c>
      <c r="C1639" s="3">
        <v>40852</v>
      </c>
      <c r="D1639" s="5" t="str">
        <f>ufc_fights5[[#This Row],[r_fighter_id]]&amp;"/"&amp;ufc_fights5[[#This Row],[b_fighter_id]]&amp;ufc_fights5[[#This Row],[date]]</f>
        <v>1772/222640852</v>
      </c>
      <c r="E1639">
        <f>COUNTIF(ufc_fights5[duplicitní texty],ufc_fights5[[#This Row],[duplicitní texty]])</f>
        <v>1</v>
      </c>
    </row>
    <row r="1640" spans="1:5">
      <c r="A1640">
        <v>369</v>
      </c>
      <c r="B1640">
        <v>722</v>
      </c>
      <c r="C1640" s="3">
        <v>40852</v>
      </c>
      <c r="D1640" s="5" t="str">
        <f>ufc_fights5[[#This Row],[r_fighter_id]]&amp;"/"&amp;ufc_fights5[[#This Row],[b_fighter_id]]&amp;ufc_fights5[[#This Row],[date]]</f>
        <v>369/72240852</v>
      </c>
      <c r="E1640">
        <f>COUNTIF(ufc_fights5[duplicitní texty],ufc_fights5[[#This Row],[duplicitní texty]])</f>
        <v>1</v>
      </c>
    </row>
    <row r="1641" spans="1:5">
      <c r="A1641">
        <v>476</v>
      </c>
      <c r="B1641">
        <v>1782</v>
      </c>
      <c r="C1641" s="3">
        <v>40852</v>
      </c>
      <c r="D1641" s="5" t="str">
        <f>ufc_fights5[[#This Row],[r_fighter_id]]&amp;"/"&amp;ufc_fights5[[#This Row],[b_fighter_id]]&amp;ufc_fights5[[#This Row],[date]]</f>
        <v>476/178240852</v>
      </c>
      <c r="E1641">
        <f>COUNTIF(ufc_fights5[duplicitní texty],ufc_fights5[[#This Row],[duplicitní texty]])</f>
        <v>1</v>
      </c>
    </row>
    <row r="1642" spans="1:5">
      <c r="A1642">
        <v>912</v>
      </c>
      <c r="B1642">
        <v>924</v>
      </c>
      <c r="C1642" s="3">
        <v>40852</v>
      </c>
      <c r="D1642" s="5" t="str">
        <f>ufc_fights5[[#This Row],[r_fighter_id]]&amp;"/"&amp;ufc_fights5[[#This Row],[b_fighter_id]]&amp;ufc_fights5[[#This Row],[date]]</f>
        <v>912/92440852</v>
      </c>
      <c r="E1642">
        <f>COUNTIF(ufc_fights5[duplicitní texty],ufc_fights5[[#This Row],[duplicitní texty]])</f>
        <v>1</v>
      </c>
    </row>
    <row r="1643" spans="1:5">
      <c r="A1643">
        <v>761</v>
      </c>
      <c r="B1643">
        <v>2507</v>
      </c>
      <c r="C1643" s="3">
        <v>40852</v>
      </c>
      <c r="D1643" s="5" t="str">
        <f>ufc_fights5[[#This Row],[r_fighter_id]]&amp;"/"&amp;ufc_fights5[[#This Row],[b_fighter_id]]&amp;ufc_fights5[[#This Row],[date]]</f>
        <v>761/250740852</v>
      </c>
      <c r="E1643">
        <f>COUNTIF(ufc_fights5[duplicitní texty],ufc_fights5[[#This Row],[duplicitní texty]])</f>
        <v>1</v>
      </c>
    </row>
    <row r="1644" spans="1:5">
      <c r="A1644">
        <v>1918</v>
      </c>
      <c r="B1644">
        <v>862</v>
      </c>
      <c r="C1644" s="3">
        <v>40852</v>
      </c>
      <c r="D1644" s="5" t="str">
        <f>ufc_fights5[[#This Row],[r_fighter_id]]&amp;"/"&amp;ufc_fights5[[#This Row],[b_fighter_id]]&amp;ufc_fights5[[#This Row],[date]]</f>
        <v>1918/86240852</v>
      </c>
      <c r="E1644">
        <f>COUNTIF(ufc_fights5[duplicitní texty],ufc_fights5[[#This Row],[duplicitní texty]])</f>
        <v>1</v>
      </c>
    </row>
    <row r="1645" spans="1:5">
      <c r="A1645">
        <v>616</v>
      </c>
      <c r="B1645">
        <v>2117</v>
      </c>
      <c r="C1645" s="3">
        <v>40852</v>
      </c>
      <c r="D1645" s="5" t="str">
        <f>ufc_fights5[[#This Row],[r_fighter_id]]&amp;"/"&amp;ufc_fights5[[#This Row],[b_fighter_id]]&amp;ufc_fights5[[#This Row],[date]]</f>
        <v>616/211740852</v>
      </c>
      <c r="E1645">
        <f>COUNTIF(ufc_fights5[duplicitní texty],ufc_fights5[[#This Row],[duplicitní texty]])</f>
        <v>1</v>
      </c>
    </row>
    <row r="1646" spans="1:5">
      <c r="A1646">
        <v>2389</v>
      </c>
      <c r="B1646">
        <v>3561</v>
      </c>
      <c r="C1646" s="3">
        <v>40852</v>
      </c>
      <c r="D1646" s="5" t="str">
        <f>ufc_fights5[[#This Row],[r_fighter_id]]&amp;"/"&amp;ufc_fights5[[#This Row],[b_fighter_id]]&amp;ufc_fights5[[#This Row],[date]]</f>
        <v>2389/356140852</v>
      </c>
      <c r="E1646">
        <f>COUNTIF(ufc_fights5[duplicitní texty],ufc_fights5[[#This Row],[duplicitní texty]])</f>
        <v>1</v>
      </c>
    </row>
    <row r="1647" spans="1:5">
      <c r="A1647">
        <v>435</v>
      </c>
      <c r="B1647">
        <v>904</v>
      </c>
      <c r="C1647" s="3">
        <v>40859</v>
      </c>
      <c r="D1647" s="5" t="str">
        <f>ufc_fights5[[#This Row],[r_fighter_id]]&amp;"/"&amp;ufc_fights5[[#This Row],[b_fighter_id]]&amp;ufc_fights5[[#This Row],[date]]</f>
        <v>435/90440859</v>
      </c>
      <c r="E1647">
        <f>COUNTIF(ufc_fights5[duplicitní texty],ufc_fights5[[#This Row],[duplicitní texty]])</f>
        <v>1</v>
      </c>
    </row>
    <row r="1648" spans="1:5">
      <c r="A1648">
        <v>3359</v>
      </c>
      <c r="B1648">
        <v>807</v>
      </c>
      <c r="C1648" s="3">
        <v>40859</v>
      </c>
      <c r="D1648" s="5" t="str">
        <f>ufc_fights5[[#This Row],[r_fighter_id]]&amp;"/"&amp;ufc_fights5[[#This Row],[b_fighter_id]]&amp;ufc_fights5[[#This Row],[date]]</f>
        <v>3359/80740859</v>
      </c>
      <c r="E1648">
        <f>COUNTIF(ufc_fights5[duplicitní texty],ufc_fights5[[#This Row],[duplicitní texty]])</f>
        <v>1</v>
      </c>
    </row>
    <row r="1649" spans="1:5">
      <c r="A1649">
        <v>2556</v>
      </c>
      <c r="B1649">
        <v>1079</v>
      </c>
      <c r="C1649" s="3">
        <v>40859</v>
      </c>
      <c r="D1649" s="5" t="str">
        <f>ufc_fights5[[#This Row],[r_fighter_id]]&amp;"/"&amp;ufc_fights5[[#This Row],[b_fighter_id]]&amp;ufc_fights5[[#This Row],[date]]</f>
        <v>2556/107940859</v>
      </c>
      <c r="E1649">
        <f>COUNTIF(ufc_fights5[duplicitní texty],ufc_fights5[[#This Row],[duplicitní texty]])</f>
        <v>1</v>
      </c>
    </row>
    <row r="1650" spans="1:5">
      <c r="A1650">
        <v>3170</v>
      </c>
      <c r="B1650">
        <v>1735</v>
      </c>
      <c r="C1650" s="3">
        <v>40859</v>
      </c>
      <c r="D1650" s="5" t="str">
        <f>ufc_fights5[[#This Row],[r_fighter_id]]&amp;"/"&amp;ufc_fights5[[#This Row],[b_fighter_id]]&amp;ufc_fights5[[#This Row],[date]]</f>
        <v>3170/173540859</v>
      </c>
      <c r="E1650">
        <f>COUNTIF(ufc_fights5[duplicitní texty],ufc_fights5[[#This Row],[duplicitní texty]])</f>
        <v>1</v>
      </c>
    </row>
    <row r="1651" spans="1:5">
      <c r="A1651">
        <v>2539</v>
      </c>
      <c r="B1651">
        <v>342</v>
      </c>
      <c r="C1651" s="3">
        <v>40859</v>
      </c>
      <c r="D1651" s="5" t="str">
        <f>ufc_fights5[[#This Row],[r_fighter_id]]&amp;"/"&amp;ufc_fights5[[#This Row],[b_fighter_id]]&amp;ufc_fights5[[#This Row],[date]]</f>
        <v>2539/34240859</v>
      </c>
      <c r="E1651">
        <f>COUNTIF(ufc_fights5[duplicitní texty],ufc_fights5[[#This Row],[duplicitní texty]])</f>
        <v>1</v>
      </c>
    </row>
    <row r="1652" spans="1:5">
      <c r="A1652">
        <v>1226</v>
      </c>
      <c r="B1652">
        <v>1318</v>
      </c>
      <c r="C1652" s="3">
        <v>40859</v>
      </c>
      <c r="D1652" s="5" t="str">
        <f>ufc_fights5[[#This Row],[r_fighter_id]]&amp;"/"&amp;ufc_fights5[[#This Row],[b_fighter_id]]&amp;ufc_fights5[[#This Row],[date]]</f>
        <v>1226/131840859</v>
      </c>
      <c r="E1652">
        <f>COUNTIF(ufc_fights5[duplicitní texty],ufc_fights5[[#This Row],[duplicitní texty]])</f>
        <v>1</v>
      </c>
    </row>
    <row r="1653" spans="1:5">
      <c r="A1653">
        <v>3531</v>
      </c>
      <c r="B1653">
        <v>3325</v>
      </c>
      <c r="C1653" s="3">
        <v>40859</v>
      </c>
      <c r="D1653" s="5" t="str">
        <f>ufc_fights5[[#This Row],[r_fighter_id]]&amp;"/"&amp;ufc_fights5[[#This Row],[b_fighter_id]]&amp;ufc_fights5[[#This Row],[date]]</f>
        <v>3531/332540859</v>
      </c>
      <c r="E1653">
        <f>COUNTIF(ufc_fights5[duplicitní texty],ufc_fights5[[#This Row],[duplicitní texty]])</f>
        <v>1</v>
      </c>
    </row>
    <row r="1654" spans="1:5">
      <c r="A1654">
        <v>1521</v>
      </c>
      <c r="B1654">
        <v>1287</v>
      </c>
      <c r="C1654" s="3">
        <v>40859</v>
      </c>
      <c r="D1654" s="5" t="str">
        <f>ufc_fights5[[#This Row],[r_fighter_id]]&amp;"/"&amp;ufc_fights5[[#This Row],[b_fighter_id]]&amp;ufc_fights5[[#This Row],[date]]</f>
        <v>1521/128740859</v>
      </c>
      <c r="E1654">
        <f>COUNTIF(ufc_fights5[duplicitní texty],ufc_fights5[[#This Row],[duplicitní texty]])</f>
        <v>1</v>
      </c>
    </row>
    <row r="1655" spans="1:5">
      <c r="A1655">
        <v>2757</v>
      </c>
      <c r="B1655">
        <v>1872</v>
      </c>
      <c r="C1655" s="3">
        <v>40859</v>
      </c>
      <c r="D1655" s="5" t="str">
        <f>ufc_fights5[[#This Row],[r_fighter_id]]&amp;"/"&amp;ufc_fights5[[#This Row],[b_fighter_id]]&amp;ufc_fights5[[#This Row],[date]]</f>
        <v>2757/187240859</v>
      </c>
      <c r="E1655">
        <f>COUNTIF(ufc_fights5[duplicitní texty],ufc_fights5[[#This Row],[duplicitní texty]])</f>
        <v>1</v>
      </c>
    </row>
    <row r="1656" spans="1:5">
      <c r="A1656">
        <v>1757</v>
      </c>
      <c r="B1656">
        <v>3452</v>
      </c>
      <c r="C1656" s="3">
        <v>40866</v>
      </c>
      <c r="D1656" s="5" t="str">
        <f>ufc_fights5[[#This Row],[r_fighter_id]]&amp;"/"&amp;ufc_fights5[[#This Row],[b_fighter_id]]&amp;ufc_fights5[[#This Row],[date]]</f>
        <v>1757/345240866</v>
      </c>
      <c r="E1656">
        <f>COUNTIF(ufc_fights5[duplicitní texty],ufc_fights5[[#This Row],[duplicitní texty]])</f>
        <v>1</v>
      </c>
    </row>
    <row r="1657" spans="1:5">
      <c r="A1657">
        <v>2028</v>
      </c>
      <c r="B1657">
        <v>3068</v>
      </c>
      <c r="C1657" s="3">
        <v>40866</v>
      </c>
      <c r="D1657" s="5" t="str">
        <f>ufc_fights5[[#This Row],[r_fighter_id]]&amp;"/"&amp;ufc_fights5[[#This Row],[b_fighter_id]]&amp;ufc_fights5[[#This Row],[date]]</f>
        <v>2028/306840866</v>
      </c>
      <c r="E1657">
        <f>COUNTIF(ufc_fights5[duplicitní texty],ufc_fights5[[#This Row],[duplicitní texty]])</f>
        <v>1</v>
      </c>
    </row>
    <row r="1658" spans="1:5">
      <c r="A1658">
        <v>928</v>
      </c>
      <c r="B1658">
        <v>337</v>
      </c>
      <c r="C1658" s="3">
        <v>40866</v>
      </c>
      <c r="D1658" s="5" t="str">
        <f>ufc_fights5[[#This Row],[r_fighter_id]]&amp;"/"&amp;ufc_fights5[[#This Row],[b_fighter_id]]&amp;ufc_fights5[[#This Row],[date]]</f>
        <v>928/33740866</v>
      </c>
      <c r="E1658">
        <f>COUNTIF(ufc_fights5[duplicitní texty],ufc_fights5[[#This Row],[duplicitní texty]])</f>
        <v>1</v>
      </c>
    </row>
    <row r="1659" spans="1:5">
      <c r="A1659">
        <v>512</v>
      </c>
      <c r="B1659">
        <v>190</v>
      </c>
      <c r="C1659" s="3">
        <v>40866</v>
      </c>
      <c r="D1659" s="5" t="str">
        <f>ufc_fights5[[#This Row],[r_fighter_id]]&amp;"/"&amp;ufc_fights5[[#This Row],[b_fighter_id]]&amp;ufc_fights5[[#This Row],[date]]</f>
        <v>512/19040866</v>
      </c>
      <c r="E1659">
        <f>COUNTIF(ufc_fights5[duplicitní texty],ufc_fights5[[#This Row],[duplicitní texty]])</f>
        <v>1</v>
      </c>
    </row>
    <row r="1660" spans="1:5">
      <c r="A1660">
        <v>3250</v>
      </c>
      <c r="B1660">
        <v>808</v>
      </c>
      <c r="C1660" s="3">
        <v>40866</v>
      </c>
      <c r="D1660" s="5" t="str">
        <f>ufc_fights5[[#This Row],[r_fighter_id]]&amp;"/"&amp;ufc_fights5[[#This Row],[b_fighter_id]]&amp;ufc_fights5[[#This Row],[date]]</f>
        <v>3250/80840866</v>
      </c>
      <c r="E1660">
        <f>COUNTIF(ufc_fights5[duplicitní texty],ufc_fights5[[#This Row],[duplicitní texty]])</f>
        <v>1</v>
      </c>
    </row>
    <row r="1661" spans="1:5">
      <c r="A1661">
        <v>3138</v>
      </c>
      <c r="B1661">
        <v>1588</v>
      </c>
      <c r="C1661" s="3">
        <v>40866</v>
      </c>
      <c r="D1661" s="5" t="str">
        <f>ufc_fights5[[#This Row],[r_fighter_id]]&amp;"/"&amp;ufc_fights5[[#This Row],[b_fighter_id]]&amp;ufc_fights5[[#This Row],[date]]</f>
        <v>3138/158840866</v>
      </c>
      <c r="E1661">
        <f>COUNTIF(ufc_fights5[duplicitní texty],ufc_fights5[[#This Row],[duplicitní texty]])</f>
        <v>1</v>
      </c>
    </row>
    <row r="1662" spans="1:5">
      <c r="A1662">
        <v>318</v>
      </c>
      <c r="B1662">
        <v>1657</v>
      </c>
      <c r="C1662" s="3">
        <v>40866</v>
      </c>
      <c r="D1662" s="5" t="str">
        <f>ufc_fights5[[#This Row],[r_fighter_id]]&amp;"/"&amp;ufc_fights5[[#This Row],[b_fighter_id]]&amp;ufc_fights5[[#This Row],[date]]</f>
        <v>318/165740866</v>
      </c>
      <c r="E1662">
        <f>COUNTIF(ufc_fights5[duplicitní texty],ufc_fights5[[#This Row],[duplicitní texty]])</f>
        <v>1</v>
      </c>
    </row>
    <row r="1663" spans="1:5">
      <c r="A1663">
        <v>2783</v>
      </c>
      <c r="B1663">
        <v>1320</v>
      </c>
      <c r="C1663" s="3">
        <v>40866</v>
      </c>
      <c r="D1663" s="5" t="str">
        <f>ufc_fights5[[#This Row],[r_fighter_id]]&amp;"/"&amp;ufc_fights5[[#This Row],[b_fighter_id]]&amp;ufc_fights5[[#This Row],[date]]</f>
        <v>2783/132040866</v>
      </c>
      <c r="E1663">
        <f>COUNTIF(ufc_fights5[duplicitní texty],ufc_fights5[[#This Row],[duplicitní texty]])</f>
        <v>1</v>
      </c>
    </row>
    <row r="1664" spans="1:5">
      <c r="A1664">
        <v>2982</v>
      </c>
      <c r="B1664">
        <v>1766</v>
      </c>
      <c r="C1664" s="3">
        <v>40866</v>
      </c>
      <c r="D1664" s="5" t="str">
        <f>ufc_fights5[[#This Row],[r_fighter_id]]&amp;"/"&amp;ufc_fights5[[#This Row],[b_fighter_id]]&amp;ufc_fights5[[#This Row],[date]]</f>
        <v>2982/176640866</v>
      </c>
      <c r="E1664">
        <f>COUNTIF(ufc_fights5[duplicitní texty],ufc_fights5[[#This Row],[duplicitní texty]])</f>
        <v>1</v>
      </c>
    </row>
    <row r="1665" spans="1:5">
      <c r="A1665">
        <v>181</v>
      </c>
      <c r="B1665">
        <v>358</v>
      </c>
      <c r="C1665" s="3">
        <v>40866</v>
      </c>
      <c r="D1665" s="5" t="str">
        <f>ufc_fights5[[#This Row],[r_fighter_id]]&amp;"/"&amp;ufc_fights5[[#This Row],[b_fighter_id]]&amp;ufc_fights5[[#This Row],[date]]</f>
        <v>181/35840866</v>
      </c>
      <c r="E1665">
        <f>COUNTIF(ufc_fights5[duplicitní texty],ufc_fights5[[#This Row],[duplicitní texty]])</f>
        <v>1</v>
      </c>
    </row>
    <row r="1666" spans="1:5">
      <c r="A1666">
        <v>3268</v>
      </c>
      <c r="B1666">
        <v>2417</v>
      </c>
      <c r="C1666" s="3">
        <v>40866</v>
      </c>
      <c r="D1666" s="5" t="str">
        <f>ufc_fights5[[#This Row],[r_fighter_id]]&amp;"/"&amp;ufc_fights5[[#This Row],[b_fighter_id]]&amp;ufc_fights5[[#This Row],[date]]</f>
        <v>3268/241740866</v>
      </c>
      <c r="E1666">
        <f>COUNTIF(ufc_fights5[duplicitní texty],ufc_fights5[[#This Row],[duplicitní texty]])</f>
        <v>1</v>
      </c>
    </row>
    <row r="1667" spans="1:5">
      <c r="A1667">
        <v>375</v>
      </c>
      <c r="B1667">
        <v>180</v>
      </c>
      <c r="C1667" s="3">
        <v>40866</v>
      </c>
      <c r="D1667" s="5" t="str">
        <f>ufc_fights5[[#This Row],[r_fighter_id]]&amp;"/"&amp;ufc_fights5[[#This Row],[b_fighter_id]]&amp;ufc_fights5[[#This Row],[date]]</f>
        <v>375/18040866</v>
      </c>
      <c r="E1667">
        <f>COUNTIF(ufc_fights5[duplicitní texty],ufc_fights5[[#This Row],[duplicitní texty]])</f>
        <v>1</v>
      </c>
    </row>
    <row r="1668" spans="1:5">
      <c r="A1668">
        <v>948</v>
      </c>
      <c r="B1668">
        <v>864</v>
      </c>
      <c r="C1668" s="3">
        <v>40880</v>
      </c>
      <c r="D1668" s="5" t="str">
        <f>ufc_fights5[[#This Row],[r_fighter_id]]&amp;"/"&amp;ufc_fights5[[#This Row],[b_fighter_id]]&amp;ufc_fights5[[#This Row],[date]]</f>
        <v>948/86440880</v>
      </c>
      <c r="E1668">
        <f>COUNTIF(ufc_fights5[duplicitní texty],ufc_fights5[[#This Row],[duplicitní texty]])</f>
        <v>1</v>
      </c>
    </row>
    <row r="1669" spans="1:5">
      <c r="A1669">
        <v>1084</v>
      </c>
      <c r="B1669">
        <v>238</v>
      </c>
      <c r="C1669" s="3">
        <v>40880</v>
      </c>
      <c r="D1669" s="5" t="str">
        <f>ufc_fights5[[#This Row],[r_fighter_id]]&amp;"/"&amp;ufc_fights5[[#This Row],[b_fighter_id]]&amp;ufc_fights5[[#This Row],[date]]</f>
        <v>1084/23840880</v>
      </c>
      <c r="E1669">
        <f>COUNTIF(ufc_fights5[duplicitní texty],ufc_fights5[[#This Row],[duplicitní texty]])</f>
        <v>1</v>
      </c>
    </row>
    <row r="1670" spans="1:5">
      <c r="A1670">
        <v>2973</v>
      </c>
      <c r="B1670">
        <v>576</v>
      </c>
      <c r="C1670" s="3">
        <v>40880</v>
      </c>
      <c r="D1670" s="5" t="str">
        <f>ufc_fights5[[#This Row],[r_fighter_id]]&amp;"/"&amp;ufc_fights5[[#This Row],[b_fighter_id]]&amp;ufc_fights5[[#This Row],[date]]</f>
        <v>2973/57640880</v>
      </c>
      <c r="E1670">
        <f>COUNTIF(ufc_fights5[duplicitní texty],ufc_fights5[[#This Row],[duplicitní texty]])</f>
        <v>1</v>
      </c>
    </row>
    <row r="1671" spans="1:5">
      <c r="A1671">
        <v>474</v>
      </c>
      <c r="B1671">
        <v>2285</v>
      </c>
      <c r="C1671" s="3">
        <v>40880</v>
      </c>
      <c r="D1671" s="5" t="str">
        <f>ufc_fights5[[#This Row],[r_fighter_id]]&amp;"/"&amp;ufc_fights5[[#This Row],[b_fighter_id]]&amp;ufc_fights5[[#This Row],[date]]</f>
        <v>474/228540880</v>
      </c>
      <c r="E1671">
        <f>COUNTIF(ufc_fights5[duplicitní texty],ufc_fights5[[#This Row],[duplicitní texty]])</f>
        <v>1</v>
      </c>
    </row>
    <row r="1672" spans="1:5">
      <c r="A1672">
        <v>286</v>
      </c>
      <c r="B1672">
        <v>2107</v>
      </c>
      <c r="C1672" s="3">
        <v>40880</v>
      </c>
      <c r="D1672" s="5" t="str">
        <f>ufc_fights5[[#This Row],[r_fighter_id]]&amp;"/"&amp;ufc_fights5[[#This Row],[b_fighter_id]]&amp;ufc_fights5[[#This Row],[date]]</f>
        <v>286/210740880</v>
      </c>
      <c r="E1672">
        <f>COUNTIF(ufc_fights5[duplicitní texty],ufc_fights5[[#This Row],[duplicitní texty]])</f>
        <v>1</v>
      </c>
    </row>
    <row r="1673" spans="1:5">
      <c r="A1673">
        <v>744</v>
      </c>
      <c r="B1673">
        <v>946</v>
      </c>
      <c r="C1673" s="3">
        <v>40880</v>
      </c>
      <c r="D1673" s="5" t="str">
        <f>ufc_fights5[[#This Row],[r_fighter_id]]&amp;"/"&amp;ufc_fights5[[#This Row],[b_fighter_id]]&amp;ufc_fights5[[#This Row],[date]]</f>
        <v>744/94640880</v>
      </c>
      <c r="E1673">
        <f>COUNTIF(ufc_fights5[duplicitní texty],ufc_fights5[[#This Row],[duplicitní texty]])</f>
        <v>1</v>
      </c>
    </row>
    <row r="1674" spans="1:5">
      <c r="A1674">
        <v>359</v>
      </c>
      <c r="B1674">
        <v>221</v>
      </c>
      <c r="C1674" s="3">
        <v>40880</v>
      </c>
      <c r="D1674" s="5" t="str">
        <f>ufc_fights5[[#This Row],[r_fighter_id]]&amp;"/"&amp;ufc_fights5[[#This Row],[b_fighter_id]]&amp;ufc_fights5[[#This Row],[date]]</f>
        <v>359/22140880</v>
      </c>
      <c r="E1674">
        <f>COUNTIF(ufc_fights5[duplicitní texty],ufc_fights5[[#This Row],[duplicitní texty]])</f>
        <v>1</v>
      </c>
    </row>
    <row r="1675" spans="1:5">
      <c r="A1675">
        <v>2425</v>
      </c>
      <c r="B1675">
        <v>38</v>
      </c>
      <c r="C1675" s="3">
        <v>40880</v>
      </c>
      <c r="D1675" s="5" t="str">
        <f>ufc_fights5[[#This Row],[r_fighter_id]]&amp;"/"&amp;ufc_fights5[[#This Row],[b_fighter_id]]&amp;ufc_fights5[[#This Row],[date]]</f>
        <v>2425/3840880</v>
      </c>
      <c r="E1675">
        <f>COUNTIF(ufc_fights5[duplicitní texty],ufc_fights5[[#This Row],[duplicitní texty]])</f>
        <v>1</v>
      </c>
    </row>
    <row r="1676" spans="1:5">
      <c r="A1676">
        <v>2129</v>
      </c>
      <c r="B1676">
        <v>2327</v>
      </c>
      <c r="C1676" s="3">
        <v>40887</v>
      </c>
      <c r="D1676" s="5" t="str">
        <f>ufc_fights5[[#This Row],[r_fighter_id]]&amp;"/"&amp;ufc_fights5[[#This Row],[b_fighter_id]]&amp;ufc_fights5[[#This Row],[date]]</f>
        <v>2129/232740887</v>
      </c>
      <c r="E1676">
        <f>COUNTIF(ufc_fights5[duplicitní texty],ufc_fights5[[#This Row],[duplicitní texty]])</f>
        <v>1</v>
      </c>
    </row>
    <row r="1677" spans="1:5">
      <c r="A1677">
        <v>2395</v>
      </c>
      <c r="B1677">
        <v>2328</v>
      </c>
      <c r="C1677" s="3">
        <v>40887</v>
      </c>
      <c r="D1677" s="5" t="str">
        <f>ufc_fights5[[#This Row],[r_fighter_id]]&amp;"/"&amp;ufc_fights5[[#This Row],[b_fighter_id]]&amp;ufc_fights5[[#This Row],[date]]</f>
        <v>2395/232840887</v>
      </c>
      <c r="E1677">
        <f>COUNTIF(ufc_fights5[duplicitní texty],ufc_fights5[[#This Row],[duplicitní texty]])</f>
        <v>1</v>
      </c>
    </row>
    <row r="1678" spans="1:5">
      <c r="A1678">
        <v>1264</v>
      </c>
      <c r="B1678">
        <v>2529</v>
      </c>
      <c r="C1678" s="3">
        <v>40887</v>
      </c>
      <c r="D1678" s="5" t="str">
        <f>ufc_fights5[[#This Row],[r_fighter_id]]&amp;"/"&amp;ufc_fights5[[#This Row],[b_fighter_id]]&amp;ufc_fights5[[#This Row],[date]]</f>
        <v>1264/252940887</v>
      </c>
      <c r="E1678">
        <f>COUNTIF(ufc_fights5[duplicitní texty],ufc_fights5[[#This Row],[duplicitní texty]])</f>
        <v>1</v>
      </c>
    </row>
    <row r="1679" spans="1:5">
      <c r="A1679">
        <v>301</v>
      </c>
      <c r="B1679">
        <v>1798</v>
      </c>
      <c r="C1679" s="3">
        <v>40887</v>
      </c>
      <c r="D1679" s="5" t="str">
        <f>ufc_fights5[[#This Row],[r_fighter_id]]&amp;"/"&amp;ufc_fights5[[#This Row],[b_fighter_id]]&amp;ufc_fights5[[#This Row],[date]]</f>
        <v>301/179840887</v>
      </c>
      <c r="E1679">
        <f>COUNTIF(ufc_fights5[duplicitní texty],ufc_fights5[[#This Row],[duplicitní texty]])</f>
        <v>1</v>
      </c>
    </row>
    <row r="1680" spans="1:5">
      <c r="A1680">
        <v>2459</v>
      </c>
      <c r="B1680">
        <v>851</v>
      </c>
      <c r="C1680" s="3">
        <v>40887</v>
      </c>
      <c r="D1680" s="5" t="str">
        <f>ufc_fights5[[#This Row],[r_fighter_id]]&amp;"/"&amp;ufc_fights5[[#This Row],[b_fighter_id]]&amp;ufc_fights5[[#This Row],[date]]</f>
        <v>2459/85140887</v>
      </c>
      <c r="E1680">
        <f>COUNTIF(ufc_fights5[duplicitní texty],ufc_fights5[[#This Row],[duplicitní texty]])</f>
        <v>1</v>
      </c>
    </row>
    <row r="1681" spans="1:5">
      <c r="A1681">
        <v>1387</v>
      </c>
      <c r="B1681">
        <v>1576</v>
      </c>
      <c r="C1681" s="3">
        <v>40887</v>
      </c>
      <c r="D1681" s="5" t="str">
        <f>ufc_fights5[[#This Row],[r_fighter_id]]&amp;"/"&amp;ufc_fights5[[#This Row],[b_fighter_id]]&amp;ufc_fights5[[#This Row],[date]]</f>
        <v>1387/157640887</v>
      </c>
      <c r="E1681">
        <f>COUNTIF(ufc_fights5[duplicitní texty],ufc_fights5[[#This Row],[duplicitní texty]])</f>
        <v>1</v>
      </c>
    </row>
    <row r="1682" spans="1:5">
      <c r="A1682">
        <v>3443</v>
      </c>
      <c r="B1682">
        <v>1474</v>
      </c>
      <c r="C1682" s="3">
        <v>40887</v>
      </c>
      <c r="D1682" s="5" t="str">
        <f>ufc_fights5[[#This Row],[r_fighter_id]]&amp;"/"&amp;ufc_fights5[[#This Row],[b_fighter_id]]&amp;ufc_fights5[[#This Row],[date]]</f>
        <v>3443/147440887</v>
      </c>
      <c r="E1682">
        <f>COUNTIF(ufc_fights5[duplicitní texty],ufc_fights5[[#This Row],[duplicitní texty]])</f>
        <v>1</v>
      </c>
    </row>
    <row r="1683" spans="1:5">
      <c r="A1683">
        <v>3069</v>
      </c>
      <c r="B1683">
        <v>2555</v>
      </c>
      <c r="C1683" s="3">
        <v>40887</v>
      </c>
      <c r="D1683" s="5" t="str">
        <f>ufc_fights5[[#This Row],[r_fighter_id]]&amp;"/"&amp;ufc_fights5[[#This Row],[b_fighter_id]]&amp;ufc_fights5[[#This Row],[date]]</f>
        <v>3069/255540887</v>
      </c>
      <c r="E1683">
        <f>COUNTIF(ufc_fights5[duplicitní texty],ufc_fights5[[#This Row],[duplicitní texty]])</f>
        <v>1</v>
      </c>
    </row>
    <row r="1684" spans="1:5">
      <c r="A1684">
        <v>1927</v>
      </c>
      <c r="B1684">
        <v>1251</v>
      </c>
      <c r="C1684" s="3">
        <v>40887</v>
      </c>
      <c r="D1684" s="5" t="str">
        <f>ufc_fights5[[#This Row],[r_fighter_id]]&amp;"/"&amp;ufc_fights5[[#This Row],[b_fighter_id]]&amp;ufc_fights5[[#This Row],[date]]</f>
        <v>1927/125140887</v>
      </c>
      <c r="E1684">
        <f>COUNTIF(ufc_fights5[duplicitní texty],ufc_fights5[[#This Row],[duplicitní texty]])</f>
        <v>1</v>
      </c>
    </row>
    <row r="1685" spans="1:5">
      <c r="A1685">
        <v>573</v>
      </c>
      <c r="B1685">
        <v>547</v>
      </c>
      <c r="C1685" s="3">
        <v>40887</v>
      </c>
      <c r="D1685" s="5" t="str">
        <f>ufc_fights5[[#This Row],[r_fighter_id]]&amp;"/"&amp;ufc_fights5[[#This Row],[b_fighter_id]]&amp;ufc_fights5[[#This Row],[date]]</f>
        <v>573/54740887</v>
      </c>
      <c r="E1685">
        <f>COUNTIF(ufc_fights5[duplicitní texty],ufc_fights5[[#This Row],[duplicitní texty]])</f>
        <v>1</v>
      </c>
    </row>
    <row r="1686" spans="1:5">
      <c r="A1686">
        <v>157</v>
      </c>
      <c r="B1686">
        <v>1314</v>
      </c>
      <c r="C1686" s="3">
        <v>40887</v>
      </c>
      <c r="D1686" s="5" t="str">
        <f>ufc_fights5[[#This Row],[r_fighter_id]]&amp;"/"&amp;ufc_fights5[[#This Row],[b_fighter_id]]&amp;ufc_fights5[[#This Row],[date]]</f>
        <v>157/131440887</v>
      </c>
      <c r="E1686">
        <f>COUNTIF(ufc_fights5[duplicitní texty],ufc_fights5[[#This Row],[duplicitní texty]])</f>
        <v>1</v>
      </c>
    </row>
    <row r="1687" spans="1:5">
      <c r="A1687">
        <v>3396</v>
      </c>
      <c r="B1687">
        <v>906</v>
      </c>
      <c r="C1687" s="3">
        <v>40907</v>
      </c>
      <c r="D1687" s="5" t="str">
        <f>ufc_fights5[[#This Row],[r_fighter_id]]&amp;"/"&amp;ufc_fights5[[#This Row],[b_fighter_id]]&amp;ufc_fights5[[#This Row],[date]]</f>
        <v>3396/90640907</v>
      </c>
      <c r="E1687">
        <f>COUNTIF(ufc_fights5[duplicitní texty],ufc_fights5[[#This Row],[duplicitní texty]])</f>
        <v>1</v>
      </c>
    </row>
    <row r="1688" spans="1:5">
      <c r="A1688">
        <v>770</v>
      </c>
      <c r="B1688">
        <v>523</v>
      </c>
      <c r="C1688" s="3">
        <v>40907</v>
      </c>
      <c r="D1688" s="5" t="str">
        <f>ufc_fights5[[#This Row],[r_fighter_id]]&amp;"/"&amp;ufc_fights5[[#This Row],[b_fighter_id]]&amp;ufc_fights5[[#This Row],[date]]</f>
        <v>770/52340907</v>
      </c>
      <c r="E1688">
        <f>COUNTIF(ufc_fights5[duplicitní texty],ufc_fights5[[#This Row],[duplicitní texty]])</f>
        <v>1</v>
      </c>
    </row>
    <row r="1689" spans="1:5">
      <c r="A1689">
        <v>1806</v>
      </c>
      <c r="B1689">
        <v>2411</v>
      </c>
      <c r="C1689" s="3">
        <v>40907</v>
      </c>
      <c r="D1689" s="5" t="str">
        <f>ufc_fights5[[#This Row],[r_fighter_id]]&amp;"/"&amp;ufc_fights5[[#This Row],[b_fighter_id]]&amp;ufc_fights5[[#This Row],[date]]</f>
        <v>1806/241140907</v>
      </c>
      <c r="E1689">
        <f>COUNTIF(ufc_fights5[duplicitní texty],ufc_fights5[[#This Row],[duplicitní texty]])</f>
        <v>1</v>
      </c>
    </row>
    <row r="1690" spans="1:5">
      <c r="A1690">
        <v>2323</v>
      </c>
      <c r="B1690">
        <v>512</v>
      </c>
      <c r="C1690" s="3">
        <v>40907</v>
      </c>
      <c r="D1690" s="5" t="str">
        <f>ufc_fights5[[#This Row],[r_fighter_id]]&amp;"/"&amp;ufc_fights5[[#This Row],[b_fighter_id]]&amp;ufc_fights5[[#This Row],[date]]</f>
        <v>2323/51240907</v>
      </c>
      <c r="E1690">
        <f>COUNTIF(ufc_fights5[duplicitní texty],ufc_fights5[[#This Row],[duplicitní texty]])</f>
        <v>1</v>
      </c>
    </row>
    <row r="1691" spans="1:5">
      <c r="A1691">
        <v>982</v>
      </c>
      <c r="B1691">
        <v>1319</v>
      </c>
      <c r="C1691" s="3">
        <v>40907</v>
      </c>
      <c r="D1691" s="5" t="str">
        <f>ufc_fights5[[#This Row],[r_fighter_id]]&amp;"/"&amp;ufc_fights5[[#This Row],[b_fighter_id]]&amp;ufc_fights5[[#This Row],[date]]</f>
        <v>982/131940907</v>
      </c>
      <c r="E1691">
        <f>COUNTIF(ufc_fights5[duplicitní texty],ufc_fights5[[#This Row],[duplicitní texty]])</f>
        <v>1</v>
      </c>
    </row>
    <row r="1692" spans="1:5">
      <c r="A1692">
        <v>1648</v>
      </c>
      <c r="B1692">
        <v>2542</v>
      </c>
      <c r="C1692" s="3">
        <v>40907</v>
      </c>
      <c r="D1692" s="5" t="str">
        <f>ufc_fights5[[#This Row],[r_fighter_id]]&amp;"/"&amp;ufc_fights5[[#This Row],[b_fighter_id]]&amp;ufc_fights5[[#This Row],[date]]</f>
        <v>1648/254240907</v>
      </c>
      <c r="E1692">
        <f>COUNTIF(ufc_fights5[duplicitní texty],ufc_fights5[[#This Row],[duplicitní texty]])</f>
        <v>1</v>
      </c>
    </row>
    <row r="1693" spans="1:5">
      <c r="A1693">
        <v>2008</v>
      </c>
      <c r="B1693">
        <v>1235</v>
      </c>
      <c r="C1693" s="3">
        <v>40907</v>
      </c>
      <c r="D1693" s="5" t="str">
        <f>ufc_fights5[[#This Row],[r_fighter_id]]&amp;"/"&amp;ufc_fights5[[#This Row],[b_fighter_id]]&amp;ufc_fights5[[#This Row],[date]]</f>
        <v>2008/123540907</v>
      </c>
      <c r="E1693">
        <f>COUNTIF(ufc_fights5[duplicitní texty],ufc_fights5[[#This Row],[duplicitní texty]])</f>
        <v>1</v>
      </c>
    </row>
    <row r="1694" spans="1:5">
      <c r="A1694">
        <v>2473</v>
      </c>
      <c r="B1694">
        <v>154</v>
      </c>
      <c r="C1694" s="3">
        <v>40907</v>
      </c>
      <c r="D1694" s="5" t="str">
        <f>ufc_fights5[[#This Row],[r_fighter_id]]&amp;"/"&amp;ufc_fights5[[#This Row],[b_fighter_id]]&amp;ufc_fights5[[#This Row],[date]]</f>
        <v>2473/15440907</v>
      </c>
      <c r="E1694">
        <f>COUNTIF(ufc_fights5[duplicitní texty],ufc_fights5[[#This Row],[duplicitní texty]])</f>
        <v>1</v>
      </c>
    </row>
    <row r="1695" spans="1:5">
      <c r="A1695">
        <v>2527</v>
      </c>
      <c r="B1695">
        <v>1348</v>
      </c>
      <c r="C1695" s="3">
        <v>40907</v>
      </c>
      <c r="D1695" s="5" t="str">
        <f>ufc_fights5[[#This Row],[r_fighter_id]]&amp;"/"&amp;ufc_fights5[[#This Row],[b_fighter_id]]&amp;ufc_fights5[[#This Row],[date]]</f>
        <v>2527/134840907</v>
      </c>
      <c r="E1695">
        <f>COUNTIF(ufc_fights5[duplicitní texty],ufc_fights5[[#This Row],[duplicitní texty]])</f>
        <v>1</v>
      </c>
    </row>
    <row r="1696" spans="1:5">
      <c r="A1696">
        <v>1063</v>
      </c>
      <c r="B1696">
        <v>2339</v>
      </c>
      <c r="C1696" s="3">
        <v>40907</v>
      </c>
      <c r="D1696" s="5" t="str">
        <f>ufc_fights5[[#This Row],[r_fighter_id]]&amp;"/"&amp;ufc_fights5[[#This Row],[b_fighter_id]]&amp;ufc_fights5[[#This Row],[date]]</f>
        <v>1063/233940907</v>
      </c>
      <c r="E1696">
        <f>COUNTIF(ufc_fights5[duplicitní texty],ufc_fights5[[#This Row],[duplicitní texty]])</f>
        <v>1</v>
      </c>
    </row>
    <row r="1697" spans="1:5">
      <c r="A1697">
        <v>201</v>
      </c>
      <c r="B1697">
        <v>912</v>
      </c>
      <c r="C1697" s="3">
        <v>40922</v>
      </c>
      <c r="D1697" s="5" t="str">
        <f>ufc_fights5[[#This Row],[r_fighter_id]]&amp;"/"&amp;ufc_fights5[[#This Row],[b_fighter_id]]&amp;ufc_fights5[[#This Row],[date]]</f>
        <v>201/91240922</v>
      </c>
      <c r="E1697">
        <f>COUNTIF(ufc_fights5[duplicitní texty],ufc_fights5[[#This Row],[duplicitní texty]])</f>
        <v>1</v>
      </c>
    </row>
    <row r="1698" spans="1:5">
      <c r="A1698">
        <v>45</v>
      </c>
      <c r="B1698">
        <v>2389</v>
      </c>
      <c r="C1698" s="3">
        <v>40922</v>
      </c>
      <c r="D1698" s="5" t="str">
        <f>ufc_fights5[[#This Row],[r_fighter_id]]&amp;"/"&amp;ufc_fights5[[#This Row],[b_fighter_id]]&amp;ufc_fights5[[#This Row],[date]]</f>
        <v>45/238940922</v>
      </c>
      <c r="E1698">
        <f>COUNTIF(ufc_fights5[duplicitní texty],ufc_fights5[[#This Row],[duplicitní texty]])</f>
        <v>1</v>
      </c>
    </row>
    <row r="1699" spans="1:5">
      <c r="A1699">
        <v>50</v>
      </c>
      <c r="B1699">
        <v>2081</v>
      </c>
      <c r="C1699" s="3">
        <v>40922</v>
      </c>
      <c r="D1699" s="5" t="str">
        <f>ufc_fights5[[#This Row],[r_fighter_id]]&amp;"/"&amp;ufc_fights5[[#This Row],[b_fighter_id]]&amp;ufc_fights5[[#This Row],[date]]</f>
        <v>50/208140922</v>
      </c>
      <c r="E1699">
        <f>COUNTIF(ufc_fights5[duplicitní texty],ufc_fights5[[#This Row],[duplicitní texty]])</f>
        <v>1</v>
      </c>
    </row>
    <row r="1700" spans="1:5">
      <c r="A1700">
        <v>128</v>
      </c>
      <c r="B1700">
        <v>496</v>
      </c>
      <c r="C1700" s="3">
        <v>40922</v>
      </c>
      <c r="D1700" s="5" t="str">
        <f>ufc_fights5[[#This Row],[r_fighter_id]]&amp;"/"&amp;ufc_fights5[[#This Row],[b_fighter_id]]&amp;ufc_fights5[[#This Row],[date]]</f>
        <v>128/49640922</v>
      </c>
      <c r="E1700">
        <f>COUNTIF(ufc_fights5[duplicitní texty],ufc_fights5[[#This Row],[duplicitní texty]])</f>
        <v>1</v>
      </c>
    </row>
    <row r="1701" spans="1:5">
      <c r="A1701">
        <v>1038</v>
      </c>
      <c r="B1701">
        <v>2594</v>
      </c>
      <c r="C1701" s="3">
        <v>40922</v>
      </c>
      <c r="D1701" s="5" t="str">
        <f>ufc_fights5[[#This Row],[r_fighter_id]]&amp;"/"&amp;ufc_fights5[[#This Row],[b_fighter_id]]&amp;ufc_fights5[[#This Row],[date]]</f>
        <v>1038/259440922</v>
      </c>
      <c r="E1701">
        <f>COUNTIF(ufc_fights5[duplicitní texty],ufc_fights5[[#This Row],[duplicitní texty]])</f>
        <v>1</v>
      </c>
    </row>
    <row r="1702" spans="1:5">
      <c r="A1702">
        <v>3209</v>
      </c>
      <c r="B1702">
        <v>3142</v>
      </c>
      <c r="C1702" s="3">
        <v>40922</v>
      </c>
      <c r="D1702" s="5" t="str">
        <f>ufc_fights5[[#This Row],[r_fighter_id]]&amp;"/"&amp;ufc_fights5[[#This Row],[b_fighter_id]]&amp;ufc_fights5[[#This Row],[date]]</f>
        <v>3209/314240922</v>
      </c>
      <c r="E1702">
        <f>COUNTIF(ufc_fights5[duplicitní texty],ufc_fights5[[#This Row],[duplicitní texty]])</f>
        <v>1</v>
      </c>
    </row>
    <row r="1703" spans="1:5">
      <c r="A1703">
        <v>1140</v>
      </c>
      <c r="B1703">
        <v>2377</v>
      </c>
      <c r="C1703" s="3">
        <v>40922</v>
      </c>
      <c r="D1703" s="5" t="str">
        <f>ufc_fights5[[#This Row],[r_fighter_id]]&amp;"/"&amp;ufc_fights5[[#This Row],[b_fighter_id]]&amp;ufc_fights5[[#This Row],[date]]</f>
        <v>1140/237740922</v>
      </c>
      <c r="E1703">
        <f>COUNTIF(ufc_fights5[duplicitní texty],ufc_fights5[[#This Row],[duplicitní texty]])</f>
        <v>1</v>
      </c>
    </row>
    <row r="1704" spans="1:5">
      <c r="A1704">
        <v>243</v>
      </c>
      <c r="B1704">
        <v>1533</v>
      </c>
      <c r="C1704" s="3">
        <v>40922</v>
      </c>
      <c r="D1704" s="5" t="str">
        <f>ufc_fights5[[#This Row],[r_fighter_id]]&amp;"/"&amp;ufc_fights5[[#This Row],[b_fighter_id]]&amp;ufc_fights5[[#This Row],[date]]</f>
        <v>243/153340922</v>
      </c>
      <c r="E1704">
        <f>COUNTIF(ufc_fights5[duplicitní texty],ufc_fights5[[#This Row],[duplicitní texty]])</f>
        <v>1</v>
      </c>
    </row>
    <row r="1705" spans="1:5">
      <c r="A1705">
        <v>2434</v>
      </c>
      <c r="B1705">
        <v>1991</v>
      </c>
      <c r="C1705" s="3">
        <v>40922</v>
      </c>
      <c r="D1705" s="5" t="str">
        <f>ufc_fights5[[#This Row],[r_fighter_id]]&amp;"/"&amp;ufc_fights5[[#This Row],[b_fighter_id]]&amp;ufc_fights5[[#This Row],[date]]</f>
        <v>2434/199140922</v>
      </c>
      <c r="E1705">
        <f>COUNTIF(ufc_fights5[duplicitní texty],ufc_fights5[[#This Row],[duplicitní texty]])</f>
        <v>1</v>
      </c>
    </row>
    <row r="1706" spans="1:5">
      <c r="A1706">
        <v>2990</v>
      </c>
      <c r="B1706">
        <v>2570</v>
      </c>
      <c r="C1706" s="3">
        <v>40922</v>
      </c>
      <c r="D1706" s="5" t="str">
        <f>ufc_fights5[[#This Row],[r_fighter_id]]&amp;"/"&amp;ufc_fights5[[#This Row],[b_fighter_id]]&amp;ufc_fights5[[#This Row],[date]]</f>
        <v>2990/257040922</v>
      </c>
      <c r="E1706">
        <f>COUNTIF(ufc_fights5[duplicitní texty],ufc_fights5[[#This Row],[duplicitní texty]])</f>
        <v>1</v>
      </c>
    </row>
    <row r="1707" spans="1:5">
      <c r="A1707">
        <v>2946</v>
      </c>
      <c r="B1707">
        <v>2342</v>
      </c>
      <c r="C1707" s="3">
        <v>40928</v>
      </c>
      <c r="D1707" s="5" t="str">
        <f>ufc_fights5[[#This Row],[r_fighter_id]]&amp;"/"&amp;ufc_fights5[[#This Row],[b_fighter_id]]&amp;ufc_fights5[[#This Row],[date]]</f>
        <v>2946/234240928</v>
      </c>
      <c r="E1707">
        <f>COUNTIF(ufc_fights5[duplicitní texty],ufc_fights5[[#This Row],[duplicitní texty]])</f>
        <v>1</v>
      </c>
    </row>
    <row r="1708" spans="1:5">
      <c r="A1708">
        <v>1876</v>
      </c>
      <c r="B1708">
        <v>2290</v>
      </c>
      <c r="C1708" s="3">
        <v>40928</v>
      </c>
      <c r="D1708" s="5" t="str">
        <f>ufc_fights5[[#This Row],[r_fighter_id]]&amp;"/"&amp;ufc_fights5[[#This Row],[b_fighter_id]]&amp;ufc_fights5[[#This Row],[date]]</f>
        <v>1876/229040928</v>
      </c>
      <c r="E1708">
        <f>COUNTIF(ufc_fights5[duplicitní texty],ufc_fights5[[#This Row],[duplicitní texty]])</f>
        <v>1</v>
      </c>
    </row>
    <row r="1709" spans="1:5">
      <c r="A1709">
        <v>1227</v>
      </c>
      <c r="B1709">
        <v>2113</v>
      </c>
      <c r="C1709" s="3">
        <v>40928</v>
      </c>
      <c r="D1709" s="5" t="str">
        <f>ufc_fights5[[#This Row],[r_fighter_id]]&amp;"/"&amp;ufc_fights5[[#This Row],[b_fighter_id]]&amp;ufc_fights5[[#This Row],[date]]</f>
        <v>1227/211340928</v>
      </c>
      <c r="E1709">
        <f>COUNTIF(ufc_fights5[duplicitní texty],ufc_fights5[[#This Row],[duplicitní texty]])</f>
        <v>1</v>
      </c>
    </row>
    <row r="1710" spans="1:5">
      <c r="A1710">
        <v>2544</v>
      </c>
      <c r="B1710">
        <v>2914</v>
      </c>
      <c r="C1710" s="3">
        <v>40928</v>
      </c>
      <c r="D1710" s="5" t="str">
        <f>ufc_fights5[[#This Row],[r_fighter_id]]&amp;"/"&amp;ufc_fights5[[#This Row],[b_fighter_id]]&amp;ufc_fights5[[#This Row],[date]]</f>
        <v>2544/291440928</v>
      </c>
      <c r="E1710">
        <f>COUNTIF(ufc_fights5[duplicitní texty],ufc_fights5[[#This Row],[duplicitní texty]])</f>
        <v>1</v>
      </c>
    </row>
    <row r="1711" spans="1:5">
      <c r="A1711">
        <v>2690</v>
      </c>
      <c r="B1711">
        <v>2891</v>
      </c>
      <c r="C1711" s="3">
        <v>40928</v>
      </c>
      <c r="D1711" s="5" t="str">
        <f>ufc_fights5[[#This Row],[r_fighter_id]]&amp;"/"&amp;ufc_fights5[[#This Row],[b_fighter_id]]&amp;ufc_fights5[[#This Row],[date]]</f>
        <v>2690/289140928</v>
      </c>
      <c r="E1711">
        <f>COUNTIF(ufc_fights5[duplicitní texty],ufc_fights5[[#This Row],[duplicitní texty]])</f>
        <v>1</v>
      </c>
    </row>
    <row r="1712" spans="1:5">
      <c r="A1712">
        <v>222</v>
      </c>
      <c r="B1712">
        <v>2189</v>
      </c>
      <c r="C1712" s="3">
        <v>40928</v>
      </c>
      <c r="D1712" s="5" t="str">
        <f>ufc_fights5[[#This Row],[r_fighter_id]]&amp;"/"&amp;ufc_fights5[[#This Row],[b_fighter_id]]&amp;ufc_fights5[[#This Row],[date]]</f>
        <v>222/218940928</v>
      </c>
      <c r="E1712">
        <f>COUNTIF(ufc_fights5[duplicitní texty],ufc_fights5[[#This Row],[duplicitní texty]])</f>
        <v>1</v>
      </c>
    </row>
    <row r="1713" spans="1:5">
      <c r="A1713">
        <v>847</v>
      </c>
      <c r="B1713">
        <v>2439</v>
      </c>
      <c r="C1713" s="3">
        <v>40928</v>
      </c>
      <c r="D1713" s="5" t="str">
        <f>ufc_fights5[[#This Row],[r_fighter_id]]&amp;"/"&amp;ufc_fights5[[#This Row],[b_fighter_id]]&amp;ufc_fights5[[#This Row],[date]]</f>
        <v>847/243940928</v>
      </c>
      <c r="E1713">
        <f>COUNTIF(ufc_fights5[duplicitní texty],ufc_fights5[[#This Row],[duplicitní texty]])</f>
        <v>1</v>
      </c>
    </row>
    <row r="1714" spans="1:5">
      <c r="A1714">
        <v>354</v>
      </c>
      <c r="B1714">
        <v>2711</v>
      </c>
      <c r="C1714" s="3">
        <v>40928</v>
      </c>
      <c r="D1714" s="5" t="str">
        <f>ufc_fights5[[#This Row],[r_fighter_id]]&amp;"/"&amp;ufc_fights5[[#This Row],[b_fighter_id]]&amp;ufc_fights5[[#This Row],[date]]</f>
        <v>354/271140928</v>
      </c>
      <c r="E1714">
        <f>COUNTIF(ufc_fights5[duplicitní texty],ufc_fights5[[#This Row],[duplicitní texty]])</f>
        <v>1</v>
      </c>
    </row>
    <row r="1715" spans="1:5">
      <c r="A1715">
        <v>446</v>
      </c>
      <c r="B1715">
        <v>1300</v>
      </c>
      <c r="C1715" s="3">
        <v>40928</v>
      </c>
      <c r="D1715" s="5" t="str">
        <f>ufc_fights5[[#This Row],[r_fighter_id]]&amp;"/"&amp;ufc_fights5[[#This Row],[b_fighter_id]]&amp;ufc_fights5[[#This Row],[date]]</f>
        <v>446/130040928</v>
      </c>
      <c r="E1715">
        <f>COUNTIF(ufc_fights5[duplicitní texty],ufc_fights5[[#This Row],[duplicitní texty]])</f>
        <v>1</v>
      </c>
    </row>
    <row r="1716" spans="1:5">
      <c r="A1716">
        <v>2840</v>
      </c>
      <c r="B1716">
        <v>747</v>
      </c>
      <c r="C1716" s="3">
        <v>40928</v>
      </c>
      <c r="D1716" s="5" t="str">
        <f>ufc_fights5[[#This Row],[r_fighter_id]]&amp;"/"&amp;ufc_fights5[[#This Row],[b_fighter_id]]&amp;ufc_fights5[[#This Row],[date]]</f>
        <v>2840/74740928</v>
      </c>
      <c r="E1716">
        <f>COUNTIF(ufc_fights5[duplicitní texty],ufc_fights5[[#This Row],[duplicitní texty]])</f>
        <v>1</v>
      </c>
    </row>
    <row r="1717" spans="1:5">
      <c r="A1717">
        <v>1928</v>
      </c>
      <c r="B1717">
        <v>3452</v>
      </c>
      <c r="C1717" s="3">
        <v>40936</v>
      </c>
      <c r="D1717" s="5" t="str">
        <f>ufc_fights5[[#This Row],[r_fighter_id]]&amp;"/"&amp;ufc_fights5[[#This Row],[b_fighter_id]]&amp;ufc_fights5[[#This Row],[date]]</f>
        <v>1928/345240936</v>
      </c>
      <c r="E1717">
        <f>COUNTIF(ufc_fights5[duplicitní texty],ufc_fights5[[#This Row],[duplicitní texty]])</f>
        <v>1</v>
      </c>
    </row>
    <row r="1718" spans="1:5">
      <c r="A1718">
        <v>3056</v>
      </c>
      <c r="B1718">
        <v>286</v>
      </c>
      <c r="C1718" s="3">
        <v>40936</v>
      </c>
      <c r="D1718" s="5" t="str">
        <f>ufc_fights5[[#This Row],[r_fighter_id]]&amp;"/"&amp;ufc_fights5[[#This Row],[b_fighter_id]]&amp;ufc_fights5[[#This Row],[date]]</f>
        <v>3056/28640936</v>
      </c>
      <c r="E1718">
        <f>COUNTIF(ufc_fights5[duplicitní texty],ufc_fights5[[#This Row],[duplicitní texty]])</f>
        <v>1</v>
      </c>
    </row>
    <row r="1719" spans="1:5">
      <c r="A1719">
        <v>1528</v>
      </c>
      <c r="B1719">
        <v>2745</v>
      </c>
      <c r="C1719" s="3">
        <v>40936</v>
      </c>
      <c r="D1719" s="5" t="str">
        <f>ufc_fights5[[#This Row],[r_fighter_id]]&amp;"/"&amp;ufc_fights5[[#This Row],[b_fighter_id]]&amp;ufc_fights5[[#This Row],[date]]</f>
        <v>1528/274540936</v>
      </c>
      <c r="E1719">
        <f>COUNTIF(ufc_fights5[duplicitní texty],ufc_fights5[[#This Row],[duplicitní texty]])</f>
        <v>1</v>
      </c>
    </row>
    <row r="1720" spans="1:5">
      <c r="A1720">
        <v>2376</v>
      </c>
      <c r="B1720">
        <v>3501</v>
      </c>
      <c r="C1720" s="3">
        <v>40936</v>
      </c>
      <c r="D1720" s="5" t="str">
        <f>ufc_fights5[[#This Row],[r_fighter_id]]&amp;"/"&amp;ufc_fights5[[#This Row],[b_fighter_id]]&amp;ufc_fights5[[#This Row],[date]]</f>
        <v>2376/350140936</v>
      </c>
      <c r="E1720">
        <f>COUNTIF(ufc_fights5[duplicitní texty],ufc_fights5[[#This Row],[duplicitní texty]])</f>
        <v>1</v>
      </c>
    </row>
    <row r="1721" spans="1:5">
      <c r="A1721">
        <v>3170</v>
      </c>
      <c r="B1721">
        <v>2756</v>
      </c>
      <c r="C1721" s="3">
        <v>40936</v>
      </c>
      <c r="D1721" s="5" t="str">
        <f>ufc_fights5[[#This Row],[r_fighter_id]]&amp;"/"&amp;ufc_fights5[[#This Row],[b_fighter_id]]&amp;ufc_fights5[[#This Row],[date]]</f>
        <v>3170/275640936</v>
      </c>
      <c r="E1721">
        <f>COUNTIF(ufc_fights5[duplicitní texty],ufc_fights5[[#This Row],[duplicitní texty]])</f>
        <v>1</v>
      </c>
    </row>
    <row r="1722" spans="1:5">
      <c r="A1722">
        <v>916</v>
      </c>
      <c r="B1722">
        <v>708</v>
      </c>
      <c r="C1722" s="3">
        <v>40936</v>
      </c>
      <c r="D1722" s="5" t="str">
        <f>ufc_fights5[[#This Row],[r_fighter_id]]&amp;"/"&amp;ufc_fights5[[#This Row],[b_fighter_id]]&amp;ufc_fights5[[#This Row],[date]]</f>
        <v>916/70840936</v>
      </c>
      <c r="E1722">
        <f>COUNTIF(ufc_fights5[duplicitní texty],ufc_fights5[[#This Row],[duplicitní texty]])</f>
        <v>1</v>
      </c>
    </row>
    <row r="1723" spans="1:5">
      <c r="A1723">
        <v>839</v>
      </c>
      <c r="B1723">
        <v>1798</v>
      </c>
      <c r="C1723" s="3">
        <v>40936</v>
      </c>
      <c r="D1723" s="5" t="str">
        <f>ufc_fights5[[#This Row],[r_fighter_id]]&amp;"/"&amp;ufc_fights5[[#This Row],[b_fighter_id]]&amp;ufc_fights5[[#This Row],[date]]</f>
        <v>839/179840936</v>
      </c>
      <c r="E1723">
        <f>COUNTIF(ufc_fights5[duplicitní texty],ufc_fights5[[#This Row],[duplicitní texty]])</f>
        <v>1</v>
      </c>
    </row>
    <row r="1724" spans="1:5">
      <c r="A1724">
        <v>2788</v>
      </c>
      <c r="B1724">
        <v>866</v>
      </c>
      <c r="C1724" s="3">
        <v>40936</v>
      </c>
      <c r="D1724" s="5" t="str">
        <f>ufc_fights5[[#This Row],[r_fighter_id]]&amp;"/"&amp;ufc_fights5[[#This Row],[b_fighter_id]]&amp;ufc_fights5[[#This Row],[date]]</f>
        <v>2788/86640936</v>
      </c>
      <c r="E1724">
        <f>COUNTIF(ufc_fights5[duplicitní texty],ufc_fights5[[#This Row],[duplicitní texty]])</f>
        <v>1</v>
      </c>
    </row>
    <row r="1725" spans="1:5">
      <c r="A1725">
        <v>447</v>
      </c>
      <c r="B1725">
        <v>1485</v>
      </c>
      <c r="C1725" s="3">
        <v>40936</v>
      </c>
      <c r="D1725" s="5" t="str">
        <f>ufc_fights5[[#This Row],[r_fighter_id]]&amp;"/"&amp;ufc_fights5[[#This Row],[b_fighter_id]]&amp;ufc_fights5[[#This Row],[date]]</f>
        <v>447/148540936</v>
      </c>
      <c r="E1725">
        <f>COUNTIF(ufc_fights5[duplicitní texty],ufc_fights5[[#This Row],[duplicitní texty]])</f>
        <v>1</v>
      </c>
    </row>
    <row r="1726" spans="1:5">
      <c r="A1726">
        <v>244</v>
      </c>
      <c r="B1726">
        <v>1523</v>
      </c>
      <c r="C1726" s="3">
        <v>40936</v>
      </c>
      <c r="D1726" s="5" t="str">
        <f>ufc_fights5[[#This Row],[r_fighter_id]]&amp;"/"&amp;ufc_fights5[[#This Row],[b_fighter_id]]&amp;ufc_fights5[[#This Row],[date]]</f>
        <v>244/152340936</v>
      </c>
      <c r="E1726">
        <f>COUNTIF(ufc_fights5[duplicitní texty],ufc_fights5[[#This Row],[duplicitní texty]])</f>
        <v>1</v>
      </c>
    </row>
    <row r="1727" spans="1:5">
      <c r="A1727">
        <v>435</v>
      </c>
      <c r="B1727">
        <v>961</v>
      </c>
      <c r="C1727" s="3">
        <v>40943</v>
      </c>
      <c r="D1727" s="5" t="str">
        <f>ufc_fights5[[#This Row],[r_fighter_id]]&amp;"/"&amp;ufc_fights5[[#This Row],[b_fighter_id]]&amp;ufc_fights5[[#This Row],[date]]</f>
        <v>435/96140943</v>
      </c>
      <c r="E1727">
        <f>COUNTIF(ufc_fights5[duplicitní texty],ufc_fights5[[#This Row],[duplicitní texty]])</f>
        <v>1</v>
      </c>
    </row>
    <row r="1728" spans="1:5">
      <c r="A1728">
        <v>1327</v>
      </c>
      <c r="B1728">
        <v>3108</v>
      </c>
      <c r="C1728" s="3">
        <v>40943</v>
      </c>
      <c r="D1728" s="5" t="str">
        <f>ufc_fights5[[#This Row],[r_fighter_id]]&amp;"/"&amp;ufc_fights5[[#This Row],[b_fighter_id]]&amp;ufc_fights5[[#This Row],[date]]</f>
        <v>1327/310840943</v>
      </c>
      <c r="E1728">
        <f>COUNTIF(ufc_fights5[duplicitní texty],ufc_fights5[[#This Row],[duplicitní texty]])</f>
        <v>1</v>
      </c>
    </row>
    <row r="1729" spans="1:5">
      <c r="A1729">
        <v>2294</v>
      </c>
      <c r="B1729">
        <v>3458</v>
      </c>
      <c r="C1729" s="3">
        <v>40943</v>
      </c>
      <c r="D1729" s="5" t="str">
        <f>ufc_fights5[[#This Row],[r_fighter_id]]&amp;"/"&amp;ufc_fights5[[#This Row],[b_fighter_id]]&amp;ufc_fights5[[#This Row],[date]]</f>
        <v>2294/345840943</v>
      </c>
      <c r="E1729">
        <f>COUNTIF(ufc_fights5[duplicitní texty],ufc_fights5[[#This Row],[duplicitní texty]])</f>
        <v>1</v>
      </c>
    </row>
    <row r="1730" spans="1:5">
      <c r="A1730">
        <v>200</v>
      </c>
      <c r="B1730">
        <v>1562</v>
      </c>
      <c r="C1730" s="3">
        <v>40943</v>
      </c>
      <c r="D1730" s="5" t="str">
        <f>ufc_fights5[[#This Row],[r_fighter_id]]&amp;"/"&amp;ufc_fights5[[#This Row],[b_fighter_id]]&amp;ufc_fights5[[#This Row],[date]]</f>
        <v>200/156240943</v>
      </c>
      <c r="E1730">
        <f>COUNTIF(ufc_fights5[duplicitní texty],ufc_fights5[[#This Row],[duplicitní texty]])</f>
        <v>1</v>
      </c>
    </row>
    <row r="1731" spans="1:5">
      <c r="A1731">
        <v>3128</v>
      </c>
      <c r="B1731">
        <v>3248</v>
      </c>
      <c r="C1731" s="3">
        <v>40943</v>
      </c>
      <c r="D1731" s="5" t="str">
        <f>ufc_fights5[[#This Row],[r_fighter_id]]&amp;"/"&amp;ufc_fights5[[#This Row],[b_fighter_id]]&amp;ufc_fights5[[#This Row],[date]]</f>
        <v>3128/324840943</v>
      </c>
      <c r="E1731">
        <f>COUNTIF(ufc_fights5[duplicitní texty],ufc_fights5[[#This Row],[duplicitní texty]])</f>
        <v>1</v>
      </c>
    </row>
    <row r="1732" spans="1:5">
      <c r="A1732">
        <v>2556</v>
      </c>
      <c r="B1732">
        <v>1377</v>
      </c>
      <c r="C1732" s="3">
        <v>40943</v>
      </c>
      <c r="D1732" s="5" t="str">
        <f>ufc_fights5[[#This Row],[r_fighter_id]]&amp;"/"&amp;ufc_fights5[[#This Row],[b_fighter_id]]&amp;ufc_fights5[[#This Row],[date]]</f>
        <v>2556/137740943</v>
      </c>
      <c r="E1732">
        <f>COUNTIF(ufc_fights5[duplicitní texty],ufc_fights5[[#This Row],[duplicitní texty]])</f>
        <v>1</v>
      </c>
    </row>
    <row r="1733" spans="1:5">
      <c r="A1733">
        <v>375</v>
      </c>
      <c r="B1733">
        <v>616</v>
      </c>
      <c r="C1733" s="3">
        <v>40943</v>
      </c>
      <c r="D1733" s="5" t="str">
        <f>ufc_fights5[[#This Row],[r_fighter_id]]&amp;"/"&amp;ufc_fights5[[#This Row],[b_fighter_id]]&amp;ufc_fights5[[#This Row],[date]]</f>
        <v>375/61640943</v>
      </c>
      <c r="E1733">
        <f>COUNTIF(ufc_fights5[duplicitní texty],ufc_fights5[[#This Row],[duplicitní texty]])</f>
        <v>1</v>
      </c>
    </row>
    <row r="1734" spans="1:5">
      <c r="A1734">
        <v>2277</v>
      </c>
      <c r="B1734">
        <v>1705</v>
      </c>
      <c r="C1734" s="3">
        <v>40943</v>
      </c>
      <c r="D1734" s="5" t="str">
        <f>ufc_fights5[[#This Row],[r_fighter_id]]&amp;"/"&amp;ufc_fights5[[#This Row],[b_fighter_id]]&amp;ufc_fights5[[#This Row],[date]]</f>
        <v>2277/170540943</v>
      </c>
      <c r="E1734">
        <f>COUNTIF(ufc_fights5[duplicitní texty],ufc_fights5[[#This Row],[duplicitní texty]])</f>
        <v>1</v>
      </c>
    </row>
    <row r="1735" spans="1:5">
      <c r="A1735">
        <v>1690</v>
      </c>
      <c r="B1735">
        <v>2539</v>
      </c>
      <c r="C1735" s="3">
        <v>40943</v>
      </c>
      <c r="D1735" s="5" t="str">
        <f>ufc_fights5[[#This Row],[r_fighter_id]]&amp;"/"&amp;ufc_fights5[[#This Row],[b_fighter_id]]&amp;ufc_fights5[[#This Row],[date]]</f>
        <v>1690/253940943</v>
      </c>
      <c r="E1735">
        <f>COUNTIF(ufc_fights5[duplicitní texty],ufc_fights5[[#This Row],[duplicitní texty]])</f>
        <v>1</v>
      </c>
    </row>
    <row r="1736" spans="1:5">
      <c r="A1736">
        <v>2677</v>
      </c>
      <c r="B1736">
        <v>1979</v>
      </c>
      <c r="C1736" s="3">
        <v>40943</v>
      </c>
      <c r="D1736" s="5" t="str">
        <f>ufc_fights5[[#This Row],[r_fighter_id]]&amp;"/"&amp;ufc_fights5[[#This Row],[b_fighter_id]]&amp;ufc_fights5[[#This Row],[date]]</f>
        <v>2677/197940943</v>
      </c>
      <c r="E1736">
        <f>COUNTIF(ufc_fights5[duplicitní texty],ufc_fights5[[#This Row],[duplicitní texty]])</f>
        <v>1</v>
      </c>
    </row>
    <row r="1737" spans="1:5">
      <c r="A1737">
        <v>2121</v>
      </c>
      <c r="B1737">
        <v>722</v>
      </c>
      <c r="C1737" s="3">
        <v>40954</v>
      </c>
      <c r="D1737" s="5" t="str">
        <f>ufc_fights5[[#This Row],[r_fighter_id]]&amp;"/"&amp;ufc_fights5[[#This Row],[b_fighter_id]]&amp;ufc_fights5[[#This Row],[date]]</f>
        <v>2121/72240954</v>
      </c>
      <c r="E1737">
        <f>COUNTIF(ufc_fights5[duplicitní texty],ufc_fights5[[#This Row],[duplicitní texty]])</f>
        <v>1</v>
      </c>
    </row>
    <row r="1738" spans="1:5">
      <c r="A1738">
        <v>366</v>
      </c>
      <c r="B1738">
        <v>2720</v>
      </c>
      <c r="C1738" s="3">
        <v>40954</v>
      </c>
      <c r="D1738" s="5" t="str">
        <f>ufc_fights5[[#This Row],[r_fighter_id]]&amp;"/"&amp;ufc_fights5[[#This Row],[b_fighter_id]]&amp;ufc_fights5[[#This Row],[date]]</f>
        <v>366/272040954</v>
      </c>
      <c r="E1738">
        <f>COUNTIF(ufc_fights5[duplicitní texty],ufc_fights5[[#This Row],[duplicitní texty]])</f>
        <v>1</v>
      </c>
    </row>
    <row r="1739" spans="1:5">
      <c r="A1739">
        <v>2058</v>
      </c>
      <c r="B1739">
        <v>1908</v>
      </c>
      <c r="C1739" s="3">
        <v>40954</v>
      </c>
      <c r="D1739" s="5" t="str">
        <f>ufc_fights5[[#This Row],[r_fighter_id]]&amp;"/"&amp;ufc_fights5[[#This Row],[b_fighter_id]]&amp;ufc_fights5[[#This Row],[date]]</f>
        <v>2058/190840954</v>
      </c>
      <c r="E1739">
        <f>COUNTIF(ufc_fights5[duplicitní texty],ufc_fights5[[#This Row],[duplicitní texty]])</f>
        <v>1</v>
      </c>
    </row>
    <row r="1740" spans="1:5">
      <c r="A1740">
        <v>3152</v>
      </c>
      <c r="B1740">
        <v>1328</v>
      </c>
      <c r="C1740" s="3">
        <v>40954</v>
      </c>
      <c r="D1740" s="5" t="str">
        <f>ufc_fights5[[#This Row],[r_fighter_id]]&amp;"/"&amp;ufc_fights5[[#This Row],[b_fighter_id]]&amp;ufc_fights5[[#This Row],[date]]</f>
        <v>3152/132840954</v>
      </c>
      <c r="E1740">
        <f>COUNTIF(ufc_fights5[duplicitní texty],ufc_fights5[[#This Row],[duplicitní texty]])</f>
        <v>1</v>
      </c>
    </row>
    <row r="1741" spans="1:5">
      <c r="A1741">
        <v>778</v>
      </c>
      <c r="B1741">
        <v>3443</v>
      </c>
      <c r="C1741" s="3">
        <v>40954</v>
      </c>
      <c r="D1741" s="5" t="str">
        <f>ufc_fights5[[#This Row],[r_fighter_id]]&amp;"/"&amp;ufc_fights5[[#This Row],[b_fighter_id]]&amp;ufc_fights5[[#This Row],[date]]</f>
        <v>778/344340954</v>
      </c>
      <c r="E1741">
        <f>COUNTIF(ufc_fights5[duplicitní texty],ufc_fights5[[#This Row],[duplicitní texty]])</f>
        <v>1</v>
      </c>
    </row>
    <row r="1742" spans="1:5">
      <c r="A1742">
        <v>2829</v>
      </c>
      <c r="B1742">
        <v>871</v>
      </c>
      <c r="C1742" s="3">
        <v>40954</v>
      </c>
      <c r="D1742" s="5" t="str">
        <f>ufc_fights5[[#This Row],[r_fighter_id]]&amp;"/"&amp;ufc_fights5[[#This Row],[b_fighter_id]]&amp;ufc_fights5[[#This Row],[date]]</f>
        <v>2829/87140954</v>
      </c>
      <c r="E1742">
        <f>COUNTIF(ufc_fights5[duplicitní texty],ufc_fights5[[#This Row],[duplicitní texty]])</f>
        <v>1</v>
      </c>
    </row>
    <row r="1743" spans="1:5">
      <c r="A1743">
        <v>2086</v>
      </c>
      <c r="B1743">
        <v>38</v>
      </c>
      <c r="C1743" s="3">
        <v>40954</v>
      </c>
      <c r="D1743" s="5" t="str">
        <f>ufc_fights5[[#This Row],[r_fighter_id]]&amp;"/"&amp;ufc_fights5[[#This Row],[b_fighter_id]]&amp;ufc_fights5[[#This Row],[date]]</f>
        <v>2086/3840954</v>
      </c>
      <c r="E1743">
        <f>COUNTIF(ufc_fights5[duplicitní texty],ufc_fights5[[#This Row],[duplicitní texty]])</f>
        <v>1</v>
      </c>
    </row>
    <row r="1744" spans="1:5">
      <c r="A1744">
        <v>1701</v>
      </c>
      <c r="B1744">
        <v>2809</v>
      </c>
      <c r="C1744" s="3">
        <v>40954</v>
      </c>
      <c r="D1744" s="5" t="str">
        <f>ufc_fights5[[#This Row],[r_fighter_id]]&amp;"/"&amp;ufc_fights5[[#This Row],[b_fighter_id]]&amp;ufc_fights5[[#This Row],[date]]</f>
        <v>1701/280940954</v>
      </c>
      <c r="E1744">
        <f>COUNTIF(ufc_fights5[duplicitní texty],ufc_fights5[[#This Row],[duplicitní texty]])</f>
        <v>1</v>
      </c>
    </row>
    <row r="1745" spans="1:5">
      <c r="A1745">
        <v>3004</v>
      </c>
      <c r="B1745">
        <v>1954</v>
      </c>
      <c r="C1745" s="3">
        <v>40954</v>
      </c>
      <c r="D1745" s="5" t="str">
        <f>ufc_fights5[[#This Row],[r_fighter_id]]&amp;"/"&amp;ufc_fights5[[#This Row],[b_fighter_id]]&amp;ufc_fights5[[#This Row],[date]]</f>
        <v>3004/195440954</v>
      </c>
      <c r="E1745">
        <f>COUNTIF(ufc_fights5[duplicitní texty],ufc_fights5[[#This Row],[duplicitní texty]])</f>
        <v>1</v>
      </c>
    </row>
    <row r="1746" spans="1:5">
      <c r="A1746">
        <v>2520</v>
      </c>
      <c r="B1746">
        <v>1753</v>
      </c>
      <c r="C1746" s="3">
        <v>40964</v>
      </c>
      <c r="D1746" s="5" t="str">
        <f>ufc_fights5[[#This Row],[r_fighter_id]]&amp;"/"&amp;ufc_fights5[[#This Row],[b_fighter_id]]&amp;ufc_fights5[[#This Row],[date]]</f>
        <v>2520/175340964</v>
      </c>
      <c r="E1746">
        <f>COUNTIF(ufc_fights5[duplicitní texty],ufc_fights5[[#This Row],[duplicitní texty]])</f>
        <v>1</v>
      </c>
    </row>
    <row r="1747" spans="1:5">
      <c r="A1747">
        <v>1359</v>
      </c>
      <c r="B1747">
        <v>2433</v>
      </c>
      <c r="C1747" s="3">
        <v>40964</v>
      </c>
      <c r="D1747" s="5" t="str">
        <f>ufc_fights5[[#This Row],[r_fighter_id]]&amp;"/"&amp;ufc_fights5[[#This Row],[b_fighter_id]]&amp;ufc_fights5[[#This Row],[date]]</f>
        <v>1359/243340964</v>
      </c>
      <c r="E1747">
        <f>COUNTIF(ufc_fights5[duplicitní texty],ufc_fights5[[#This Row],[duplicitní texty]])</f>
        <v>1</v>
      </c>
    </row>
    <row r="1748" spans="1:5">
      <c r="A1748">
        <v>2369</v>
      </c>
      <c r="B1748">
        <v>306</v>
      </c>
      <c r="C1748" s="3">
        <v>40964</v>
      </c>
      <c r="D1748" s="5" t="str">
        <f>ufc_fights5[[#This Row],[r_fighter_id]]&amp;"/"&amp;ufc_fights5[[#This Row],[b_fighter_id]]&amp;ufc_fights5[[#This Row],[date]]</f>
        <v>2369/30640964</v>
      </c>
      <c r="E1748">
        <f>COUNTIF(ufc_fights5[duplicitní texty],ufc_fights5[[#This Row],[duplicitní texty]])</f>
        <v>1</v>
      </c>
    </row>
    <row r="1749" spans="1:5">
      <c r="A1749">
        <v>1479</v>
      </c>
      <c r="B1749">
        <v>181</v>
      </c>
      <c r="C1749" s="3">
        <v>40964</v>
      </c>
      <c r="D1749" s="5" t="str">
        <f>ufc_fights5[[#This Row],[r_fighter_id]]&amp;"/"&amp;ufc_fights5[[#This Row],[b_fighter_id]]&amp;ufc_fights5[[#This Row],[date]]</f>
        <v>1479/18140964</v>
      </c>
      <c r="E1749">
        <f>COUNTIF(ufc_fights5[duplicitní texty],ufc_fights5[[#This Row],[duplicitní texty]])</f>
        <v>1</v>
      </c>
    </row>
    <row r="1750" spans="1:5">
      <c r="A1750">
        <v>30</v>
      </c>
      <c r="B1750">
        <v>2957</v>
      </c>
      <c r="C1750" s="3">
        <v>40964</v>
      </c>
      <c r="D1750" s="5" t="str">
        <f>ufc_fights5[[#This Row],[r_fighter_id]]&amp;"/"&amp;ufc_fights5[[#This Row],[b_fighter_id]]&amp;ufc_fights5[[#This Row],[date]]</f>
        <v>30/295740964</v>
      </c>
      <c r="E1750">
        <f>COUNTIF(ufc_fights5[duplicitní texty],ufc_fights5[[#This Row],[duplicitní texty]])</f>
        <v>1</v>
      </c>
    </row>
    <row r="1751" spans="1:5">
      <c r="A1751">
        <v>856</v>
      </c>
      <c r="B1751">
        <v>1318</v>
      </c>
      <c r="C1751" s="3">
        <v>40964</v>
      </c>
      <c r="D1751" s="5" t="str">
        <f>ufc_fights5[[#This Row],[r_fighter_id]]&amp;"/"&amp;ufc_fights5[[#This Row],[b_fighter_id]]&amp;ufc_fights5[[#This Row],[date]]</f>
        <v>856/131840964</v>
      </c>
      <c r="E1751">
        <f>COUNTIF(ufc_fights5[duplicitní texty],ufc_fights5[[#This Row],[duplicitní texty]])</f>
        <v>1</v>
      </c>
    </row>
    <row r="1752" spans="1:5">
      <c r="A1752">
        <v>2150</v>
      </c>
      <c r="B1752">
        <v>476</v>
      </c>
      <c r="C1752" s="3">
        <v>40964</v>
      </c>
      <c r="D1752" s="5" t="str">
        <f>ufc_fights5[[#This Row],[r_fighter_id]]&amp;"/"&amp;ufc_fights5[[#This Row],[b_fighter_id]]&amp;ufc_fights5[[#This Row],[date]]</f>
        <v>2150/47640964</v>
      </c>
      <c r="E1752">
        <f>COUNTIF(ufc_fights5[duplicitní texty],ufc_fights5[[#This Row],[duplicitní texty]])</f>
        <v>1</v>
      </c>
    </row>
    <row r="1753" spans="1:5">
      <c r="A1753">
        <v>1427</v>
      </c>
      <c r="B1753">
        <v>1682</v>
      </c>
      <c r="C1753" s="3">
        <v>40964</v>
      </c>
      <c r="D1753" s="5" t="str">
        <f>ufc_fights5[[#This Row],[r_fighter_id]]&amp;"/"&amp;ufc_fights5[[#This Row],[b_fighter_id]]&amp;ufc_fights5[[#This Row],[date]]</f>
        <v>1427/168240964</v>
      </c>
      <c r="E1753">
        <f>COUNTIF(ufc_fights5[duplicitní texty],ufc_fights5[[#This Row],[duplicitní texty]])</f>
        <v>1</v>
      </c>
    </row>
    <row r="1754" spans="1:5">
      <c r="A1754">
        <v>1139</v>
      </c>
      <c r="B1754">
        <v>2143</v>
      </c>
      <c r="C1754" s="3">
        <v>40964</v>
      </c>
      <c r="D1754" s="5" t="str">
        <f>ufc_fights5[[#This Row],[r_fighter_id]]&amp;"/"&amp;ufc_fights5[[#This Row],[b_fighter_id]]&amp;ufc_fights5[[#This Row],[date]]</f>
        <v>1139/214340964</v>
      </c>
      <c r="E1754">
        <f>COUNTIF(ufc_fights5[duplicitní texty],ufc_fights5[[#This Row],[duplicitní texty]])</f>
        <v>1</v>
      </c>
    </row>
    <row r="1755" spans="1:5">
      <c r="A1755">
        <v>3531</v>
      </c>
      <c r="B1755">
        <v>1782</v>
      </c>
      <c r="C1755" s="3">
        <v>40964</v>
      </c>
      <c r="D1755" s="5" t="str">
        <f>ufc_fights5[[#This Row],[r_fighter_id]]&amp;"/"&amp;ufc_fights5[[#This Row],[b_fighter_id]]&amp;ufc_fights5[[#This Row],[date]]</f>
        <v>3531/178240964</v>
      </c>
      <c r="E1755">
        <f>COUNTIF(ufc_fights5[duplicitní texty],ufc_fights5[[#This Row],[duplicitní texty]])</f>
        <v>1</v>
      </c>
    </row>
    <row r="1756" spans="1:5">
      <c r="A1756">
        <v>1033</v>
      </c>
      <c r="B1756">
        <v>468</v>
      </c>
      <c r="C1756" s="3">
        <v>40964</v>
      </c>
      <c r="D1756" s="5" t="str">
        <f>ufc_fights5[[#This Row],[r_fighter_id]]&amp;"/"&amp;ufc_fights5[[#This Row],[b_fighter_id]]&amp;ufc_fights5[[#This Row],[date]]</f>
        <v>1033/46840964</v>
      </c>
      <c r="E1756">
        <f>COUNTIF(ufc_fights5[duplicitní texty],ufc_fights5[[#This Row],[duplicitní texty]])</f>
        <v>1</v>
      </c>
    </row>
    <row r="1757" spans="1:5">
      <c r="A1757">
        <v>3592</v>
      </c>
      <c r="B1757">
        <v>3202</v>
      </c>
      <c r="C1757" s="3">
        <v>40964</v>
      </c>
      <c r="D1757" s="5" t="str">
        <f>ufc_fights5[[#This Row],[r_fighter_id]]&amp;"/"&amp;ufc_fights5[[#This Row],[b_fighter_id]]&amp;ufc_fights5[[#This Row],[date]]</f>
        <v>3592/320240964</v>
      </c>
      <c r="E1757">
        <f>COUNTIF(ufc_fights5[duplicitní texty],ufc_fights5[[#This Row],[duplicitní texty]])</f>
        <v>1</v>
      </c>
    </row>
    <row r="1758" spans="1:5">
      <c r="A1758">
        <v>2111</v>
      </c>
      <c r="B1758">
        <v>2973</v>
      </c>
      <c r="C1758" s="3">
        <v>40970</v>
      </c>
      <c r="D1758" s="5" t="str">
        <f>ufc_fights5[[#This Row],[r_fighter_id]]&amp;"/"&amp;ufc_fights5[[#This Row],[b_fighter_id]]&amp;ufc_fights5[[#This Row],[date]]</f>
        <v>2111/297340970</v>
      </c>
      <c r="E1758">
        <f>COUNTIF(ufc_fights5[duplicitní texty],ufc_fights5[[#This Row],[duplicitní texty]])</f>
        <v>1</v>
      </c>
    </row>
    <row r="1759" spans="1:5">
      <c r="A1759">
        <v>247</v>
      </c>
      <c r="B1759">
        <v>3323</v>
      </c>
      <c r="C1759" s="3">
        <v>40970</v>
      </c>
      <c r="D1759" s="5" t="str">
        <f>ufc_fights5[[#This Row],[r_fighter_id]]&amp;"/"&amp;ufc_fights5[[#This Row],[b_fighter_id]]&amp;ufc_fights5[[#This Row],[date]]</f>
        <v>247/332340970</v>
      </c>
      <c r="E1759">
        <f>COUNTIF(ufc_fights5[duplicitní texty],ufc_fights5[[#This Row],[duplicitní texty]])</f>
        <v>1</v>
      </c>
    </row>
    <row r="1760" spans="1:5">
      <c r="A1760">
        <v>84</v>
      </c>
      <c r="B1760">
        <v>1588</v>
      </c>
      <c r="C1760" s="3">
        <v>40970</v>
      </c>
      <c r="D1760" s="5" t="str">
        <f>ufc_fights5[[#This Row],[r_fighter_id]]&amp;"/"&amp;ufc_fights5[[#This Row],[b_fighter_id]]&amp;ufc_fights5[[#This Row],[date]]</f>
        <v>84/158840970</v>
      </c>
      <c r="E1760">
        <f>COUNTIF(ufc_fights5[duplicitní texty],ufc_fights5[[#This Row],[duplicitní texty]])</f>
        <v>1</v>
      </c>
    </row>
    <row r="1761" spans="1:5">
      <c r="A1761">
        <v>2930</v>
      </c>
      <c r="B1761">
        <v>2544</v>
      </c>
      <c r="C1761" s="3">
        <v>40970</v>
      </c>
      <c r="D1761" s="5" t="str">
        <f>ufc_fights5[[#This Row],[r_fighter_id]]&amp;"/"&amp;ufc_fights5[[#This Row],[b_fighter_id]]&amp;ufc_fights5[[#This Row],[date]]</f>
        <v>2930/254440970</v>
      </c>
      <c r="E1761">
        <f>COUNTIF(ufc_fights5[duplicitní texty],ufc_fights5[[#This Row],[duplicitní texty]])</f>
        <v>1</v>
      </c>
    </row>
    <row r="1762" spans="1:5">
      <c r="A1762">
        <v>3246</v>
      </c>
      <c r="B1762">
        <v>1559</v>
      </c>
      <c r="C1762" s="3">
        <v>40970</v>
      </c>
      <c r="D1762" s="5" t="str">
        <f>ufc_fights5[[#This Row],[r_fighter_id]]&amp;"/"&amp;ufc_fights5[[#This Row],[b_fighter_id]]&amp;ufc_fights5[[#This Row],[date]]</f>
        <v>3246/155940970</v>
      </c>
      <c r="E1762">
        <f>COUNTIF(ufc_fights5[duplicitní texty],ufc_fights5[[#This Row],[duplicitní texty]])</f>
        <v>1</v>
      </c>
    </row>
    <row r="1763" spans="1:5">
      <c r="A1763">
        <v>2038</v>
      </c>
      <c r="B1763">
        <v>2529</v>
      </c>
      <c r="C1763" s="3">
        <v>40970</v>
      </c>
      <c r="D1763" s="5" t="str">
        <f>ufc_fights5[[#This Row],[r_fighter_id]]&amp;"/"&amp;ufc_fights5[[#This Row],[b_fighter_id]]&amp;ufc_fights5[[#This Row],[date]]</f>
        <v>2038/252940970</v>
      </c>
      <c r="E1763">
        <f>COUNTIF(ufc_fights5[duplicitní texty],ufc_fights5[[#This Row],[duplicitní texty]])</f>
        <v>1</v>
      </c>
    </row>
    <row r="1764" spans="1:5">
      <c r="A1764">
        <v>2331</v>
      </c>
      <c r="B1764">
        <v>644</v>
      </c>
      <c r="C1764" s="3">
        <v>40970</v>
      </c>
      <c r="D1764" s="5" t="str">
        <f>ufc_fights5[[#This Row],[r_fighter_id]]&amp;"/"&amp;ufc_fights5[[#This Row],[b_fighter_id]]&amp;ufc_fights5[[#This Row],[date]]</f>
        <v>2331/64440970</v>
      </c>
      <c r="E1764">
        <f>COUNTIF(ufc_fights5[duplicitní texty],ufc_fights5[[#This Row],[duplicitní texty]])</f>
        <v>1</v>
      </c>
    </row>
    <row r="1765" spans="1:5">
      <c r="A1765">
        <v>3405</v>
      </c>
      <c r="B1765">
        <v>1314</v>
      </c>
      <c r="C1765" s="3">
        <v>40970</v>
      </c>
      <c r="D1765" s="5" t="str">
        <f>ufc_fights5[[#This Row],[r_fighter_id]]&amp;"/"&amp;ufc_fights5[[#This Row],[b_fighter_id]]&amp;ufc_fights5[[#This Row],[date]]</f>
        <v>3405/131440970</v>
      </c>
      <c r="E1765">
        <f>COUNTIF(ufc_fights5[duplicitní texty],ufc_fights5[[#This Row],[duplicitní texty]])</f>
        <v>1</v>
      </c>
    </row>
    <row r="1766" spans="1:5">
      <c r="A1766">
        <v>2507</v>
      </c>
      <c r="B1766">
        <v>2486</v>
      </c>
      <c r="C1766" s="3">
        <v>40970</v>
      </c>
      <c r="D1766" s="5" t="str">
        <f>ufc_fights5[[#This Row],[r_fighter_id]]&amp;"/"&amp;ufc_fights5[[#This Row],[b_fighter_id]]&amp;ufc_fights5[[#This Row],[date]]</f>
        <v>2507/248640970</v>
      </c>
      <c r="E1766">
        <f>COUNTIF(ufc_fights5[duplicitní texty],ufc_fights5[[#This Row],[duplicitní texty]])</f>
        <v>1</v>
      </c>
    </row>
    <row r="1767" spans="1:5">
      <c r="A1767">
        <v>3219</v>
      </c>
      <c r="B1767">
        <v>2757</v>
      </c>
      <c r="C1767" s="3">
        <v>40970</v>
      </c>
      <c r="D1767" s="5" t="str">
        <f>ufc_fights5[[#This Row],[r_fighter_id]]&amp;"/"&amp;ufc_fights5[[#This Row],[b_fighter_id]]&amp;ufc_fights5[[#This Row],[date]]</f>
        <v>3219/275740970</v>
      </c>
      <c r="E1767">
        <f>COUNTIF(ufc_fights5[duplicitní texty],ufc_fights5[[#This Row],[duplicitní texty]])</f>
        <v>1</v>
      </c>
    </row>
    <row r="1768" spans="1:5">
      <c r="A1768">
        <v>3018</v>
      </c>
      <c r="B1768">
        <v>2339</v>
      </c>
      <c r="C1768" s="3">
        <v>41013</v>
      </c>
      <c r="D1768" s="5" t="str">
        <f>ufc_fights5[[#This Row],[r_fighter_id]]&amp;"/"&amp;ufc_fights5[[#This Row],[b_fighter_id]]&amp;ufc_fights5[[#This Row],[date]]</f>
        <v>3018/233941013</v>
      </c>
      <c r="E1768">
        <f>COUNTIF(ufc_fights5[duplicitní texty],ufc_fights5[[#This Row],[duplicitní texty]])</f>
        <v>1</v>
      </c>
    </row>
    <row r="1769" spans="1:5">
      <c r="A1769">
        <v>1235</v>
      </c>
      <c r="B1769">
        <v>2977</v>
      </c>
      <c r="C1769" s="3">
        <v>41013</v>
      </c>
      <c r="D1769" s="5" t="str">
        <f>ufc_fights5[[#This Row],[r_fighter_id]]&amp;"/"&amp;ufc_fights5[[#This Row],[b_fighter_id]]&amp;ufc_fights5[[#This Row],[date]]</f>
        <v>1235/297741013</v>
      </c>
      <c r="E1769">
        <f>COUNTIF(ufc_fights5[duplicitní texty],ufc_fights5[[#This Row],[duplicitní texty]])</f>
        <v>1</v>
      </c>
    </row>
    <row r="1770" spans="1:5">
      <c r="A1770">
        <v>3103</v>
      </c>
      <c r="B1770">
        <v>2806</v>
      </c>
      <c r="C1770" s="3">
        <v>41013</v>
      </c>
      <c r="D1770" s="5" t="str">
        <f>ufc_fights5[[#This Row],[r_fighter_id]]&amp;"/"&amp;ufc_fights5[[#This Row],[b_fighter_id]]&amp;ufc_fights5[[#This Row],[date]]</f>
        <v>3103/280641013</v>
      </c>
      <c r="E1770">
        <f>COUNTIF(ufc_fights5[duplicitní texty],ufc_fights5[[#This Row],[duplicitní texty]])</f>
        <v>1</v>
      </c>
    </row>
    <row r="1771" spans="1:5">
      <c r="A1771">
        <v>761</v>
      </c>
      <c r="B1771">
        <v>734</v>
      </c>
      <c r="C1771" s="3">
        <v>41013</v>
      </c>
      <c r="D1771" s="5" t="str">
        <f>ufc_fights5[[#This Row],[r_fighter_id]]&amp;"/"&amp;ufc_fights5[[#This Row],[b_fighter_id]]&amp;ufc_fights5[[#This Row],[date]]</f>
        <v>761/73441013</v>
      </c>
      <c r="E1771">
        <f>COUNTIF(ufc_fights5[duplicitní texty],ufc_fights5[[#This Row],[duplicitní texty]])</f>
        <v>1</v>
      </c>
    </row>
    <row r="1772" spans="1:5">
      <c r="A1772">
        <v>482</v>
      </c>
      <c r="B1772">
        <v>520</v>
      </c>
      <c r="C1772" s="3">
        <v>41013</v>
      </c>
      <c r="D1772" s="5" t="str">
        <f>ufc_fights5[[#This Row],[r_fighter_id]]&amp;"/"&amp;ufc_fights5[[#This Row],[b_fighter_id]]&amp;ufc_fights5[[#This Row],[date]]</f>
        <v>482/52041013</v>
      </c>
      <c r="E1772">
        <f>COUNTIF(ufc_fights5[duplicitní texty],ufc_fights5[[#This Row],[duplicitní texty]])</f>
        <v>1</v>
      </c>
    </row>
    <row r="1773" spans="1:5">
      <c r="A1773">
        <v>3241</v>
      </c>
      <c r="B1773">
        <v>184</v>
      </c>
      <c r="C1773" s="3">
        <v>41013</v>
      </c>
      <c r="D1773" s="5" t="str">
        <f>ufc_fights5[[#This Row],[r_fighter_id]]&amp;"/"&amp;ufc_fights5[[#This Row],[b_fighter_id]]&amp;ufc_fights5[[#This Row],[date]]</f>
        <v>3241/18441013</v>
      </c>
      <c r="E1773">
        <f>COUNTIF(ufc_fights5[duplicitní texty],ufc_fights5[[#This Row],[duplicitní texty]])</f>
        <v>1</v>
      </c>
    </row>
    <row r="1774" spans="1:5">
      <c r="A1774">
        <v>1912</v>
      </c>
      <c r="B1774">
        <v>1472</v>
      </c>
      <c r="C1774" s="3">
        <v>41013</v>
      </c>
      <c r="D1774" s="5" t="str">
        <f>ufc_fights5[[#This Row],[r_fighter_id]]&amp;"/"&amp;ufc_fights5[[#This Row],[b_fighter_id]]&amp;ufc_fights5[[#This Row],[date]]</f>
        <v>1912/147241013</v>
      </c>
      <c r="E1774">
        <f>COUNTIF(ufc_fights5[duplicitní texty],ufc_fights5[[#This Row],[duplicitní texty]])</f>
        <v>1</v>
      </c>
    </row>
    <row r="1775" spans="1:5">
      <c r="A1775">
        <v>2</v>
      </c>
      <c r="B1775">
        <v>1304</v>
      </c>
      <c r="C1775" s="3">
        <v>41013</v>
      </c>
      <c r="D1775" s="5" t="str">
        <f>ufc_fights5[[#This Row],[r_fighter_id]]&amp;"/"&amp;ufc_fights5[[#This Row],[b_fighter_id]]&amp;ufc_fights5[[#This Row],[date]]</f>
        <v>2/130441013</v>
      </c>
      <c r="E1775">
        <f>COUNTIF(ufc_fights5[duplicitní texty],ufc_fights5[[#This Row],[duplicitní texty]])</f>
        <v>1</v>
      </c>
    </row>
    <row r="1776" spans="1:5">
      <c r="A1776">
        <v>2540</v>
      </c>
      <c r="B1776">
        <v>2423</v>
      </c>
      <c r="C1776" s="3">
        <v>41013</v>
      </c>
      <c r="D1776" s="5" t="str">
        <f>ufc_fights5[[#This Row],[r_fighter_id]]&amp;"/"&amp;ufc_fights5[[#This Row],[b_fighter_id]]&amp;ufc_fights5[[#This Row],[date]]</f>
        <v>2540/242341013</v>
      </c>
      <c r="E1776">
        <f>COUNTIF(ufc_fights5[duplicitní texty],ufc_fights5[[#This Row],[duplicitní texty]])</f>
        <v>1</v>
      </c>
    </row>
    <row r="1777" spans="1:5">
      <c r="A1777">
        <v>3561</v>
      </c>
      <c r="B1777">
        <v>3501</v>
      </c>
      <c r="C1777" s="3">
        <v>41013</v>
      </c>
      <c r="D1777" s="5" t="str">
        <f>ufc_fights5[[#This Row],[r_fighter_id]]&amp;"/"&amp;ufc_fights5[[#This Row],[b_fighter_id]]&amp;ufc_fights5[[#This Row],[date]]</f>
        <v>3561/350141013</v>
      </c>
      <c r="E1777">
        <f>COUNTIF(ufc_fights5[duplicitní texty],ufc_fights5[[#This Row],[duplicitní texty]])</f>
        <v>1</v>
      </c>
    </row>
    <row r="1778" spans="1:5">
      <c r="A1778">
        <v>1521</v>
      </c>
      <c r="B1778">
        <v>1918</v>
      </c>
      <c r="C1778" s="3">
        <v>41013</v>
      </c>
      <c r="D1778" s="5" t="str">
        <f>ufc_fights5[[#This Row],[r_fighter_id]]&amp;"/"&amp;ufc_fights5[[#This Row],[b_fighter_id]]&amp;ufc_fights5[[#This Row],[date]]</f>
        <v>1521/191841013</v>
      </c>
      <c r="E1778">
        <f>COUNTIF(ufc_fights5[duplicitní texty],ufc_fights5[[#This Row],[duplicitní texty]])</f>
        <v>1</v>
      </c>
    </row>
    <row r="1779" spans="1:5">
      <c r="A1779">
        <v>3249</v>
      </c>
      <c r="B1779">
        <v>3562</v>
      </c>
      <c r="C1779" s="3">
        <v>41013</v>
      </c>
      <c r="D1779" s="5" t="str">
        <f>ufc_fights5[[#This Row],[r_fighter_id]]&amp;"/"&amp;ufc_fights5[[#This Row],[b_fighter_id]]&amp;ufc_fights5[[#This Row],[date]]</f>
        <v>3249/356241013</v>
      </c>
      <c r="E1779">
        <f>COUNTIF(ufc_fights5[duplicitní texty],ufc_fights5[[#This Row],[duplicitní texty]])</f>
        <v>1</v>
      </c>
    </row>
    <row r="1780" spans="1:5">
      <c r="A1780">
        <v>3268</v>
      </c>
      <c r="B1780">
        <v>2028</v>
      </c>
      <c r="C1780" s="3">
        <v>41020</v>
      </c>
      <c r="D1780" s="5" t="str">
        <f>ufc_fights5[[#This Row],[r_fighter_id]]&amp;"/"&amp;ufc_fights5[[#This Row],[b_fighter_id]]&amp;ufc_fights5[[#This Row],[date]]</f>
        <v>3268/202841020</v>
      </c>
      <c r="E1780">
        <f>COUNTIF(ufc_fights5[duplicitní texty],ufc_fights5[[#This Row],[duplicitní texty]])</f>
        <v>1</v>
      </c>
    </row>
    <row r="1781" spans="1:5">
      <c r="A1781">
        <v>382</v>
      </c>
      <c r="B1781">
        <v>1210</v>
      </c>
      <c r="C1781" s="3">
        <v>41020</v>
      </c>
      <c r="D1781" s="5" t="str">
        <f>ufc_fights5[[#This Row],[r_fighter_id]]&amp;"/"&amp;ufc_fights5[[#This Row],[b_fighter_id]]&amp;ufc_fights5[[#This Row],[date]]</f>
        <v>382/121041020</v>
      </c>
      <c r="E1781">
        <f>COUNTIF(ufc_fights5[duplicitní texty],ufc_fights5[[#This Row],[duplicitní texty]])</f>
        <v>1</v>
      </c>
    </row>
    <row r="1782" spans="1:5">
      <c r="A1782">
        <v>697</v>
      </c>
      <c r="B1782">
        <v>906</v>
      </c>
      <c r="C1782" s="3">
        <v>41020</v>
      </c>
      <c r="D1782" s="5" t="str">
        <f>ufc_fights5[[#This Row],[r_fighter_id]]&amp;"/"&amp;ufc_fights5[[#This Row],[b_fighter_id]]&amp;ufc_fights5[[#This Row],[date]]</f>
        <v>697/90641020</v>
      </c>
      <c r="E1782">
        <f>COUNTIF(ufc_fights5[duplicitní texty],ufc_fights5[[#This Row],[duplicitní texty]])</f>
        <v>1</v>
      </c>
    </row>
    <row r="1783" spans="1:5">
      <c r="A1783">
        <v>375</v>
      </c>
      <c r="B1783">
        <v>3248</v>
      </c>
      <c r="C1783" s="3">
        <v>41020</v>
      </c>
      <c r="D1783" s="5" t="str">
        <f>ufc_fights5[[#This Row],[r_fighter_id]]&amp;"/"&amp;ufc_fights5[[#This Row],[b_fighter_id]]&amp;ufc_fights5[[#This Row],[date]]</f>
        <v>375/324841020</v>
      </c>
      <c r="E1783">
        <f>COUNTIF(ufc_fights5[duplicitní texty],ufc_fights5[[#This Row],[duplicitní texty]])</f>
        <v>1</v>
      </c>
    </row>
    <row r="1784" spans="1:5">
      <c r="A1784">
        <v>1892</v>
      </c>
      <c r="B1784">
        <v>2117</v>
      </c>
      <c r="C1784" s="3">
        <v>41020</v>
      </c>
      <c r="D1784" s="5" t="str">
        <f>ufc_fights5[[#This Row],[r_fighter_id]]&amp;"/"&amp;ufc_fights5[[#This Row],[b_fighter_id]]&amp;ufc_fights5[[#This Row],[date]]</f>
        <v>1892/211741020</v>
      </c>
      <c r="E1784">
        <f>COUNTIF(ufc_fights5[duplicitní texty],ufc_fights5[[#This Row],[duplicitní texty]])</f>
        <v>1</v>
      </c>
    </row>
    <row r="1785" spans="1:5">
      <c r="A1785">
        <v>1927</v>
      </c>
      <c r="B1785">
        <v>2323</v>
      </c>
      <c r="C1785" s="3">
        <v>41020</v>
      </c>
      <c r="D1785" s="5" t="str">
        <f>ufc_fights5[[#This Row],[r_fighter_id]]&amp;"/"&amp;ufc_fights5[[#This Row],[b_fighter_id]]&amp;ufc_fights5[[#This Row],[date]]</f>
        <v>1927/232341020</v>
      </c>
      <c r="E1785">
        <f>COUNTIF(ufc_fights5[duplicitní texty],ufc_fights5[[#This Row],[duplicitní texty]])</f>
        <v>1</v>
      </c>
    </row>
    <row r="1786" spans="1:5">
      <c r="A1786">
        <v>301</v>
      </c>
      <c r="B1786">
        <v>54</v>
      </c>
      <c r="C1786" s="3">
        <v>41020</v>
      </c>
      <c r="D1786" s="5" t="str">
        <f>ufc_fights5[[#This Row],[r_fighter_id]]&amp;"/"&amp;ufc_fights5[[#This Row],[b_fighter_id]]&amp;ufc_fights5[[#This Row],[date]]</f>
        <v>301/5441020</v>
      </c>
      <c r="E1786">
        <f>COUNTIF(ufc_fights5[duplicitní texty],ufc_fights5[[#This Row],[duplicitní texty]])</f>
        <v>1</v>
      </c>
    </row>
    <row r="1787" spans="1:5">
      <c r="A1787">
        <v>359</v>
      </c>
      <c r="B1787">
        <v>292</v>
      </c>
      <c r="C1787" s="3">
        <v>41020</v>
      </c>
      <c r="D1787" s="5" t="str">
        <f>ufc_fights5[[#This Row],[r_fighter_id]]&amp;"/"&amp;ufc_fights5[[#This Row],[b_fighter_id]]&amp;ufc_fights5[[#This Row],[date]]</f>
        <v>359/29241020</v>
      </c>
      <c r="E1787">
        <f>COUNTIF(ufc_fights5[duplicitní texty],ufc_fights5[[#This Row],[duplicitní texty]])</f>
        <v>1</v>
      </c>
    </row>
    <row r="1788" spans="1:5">
      <c r="A1788">
        <v>2892</v>
      </c>
      <c r="B1788">
        <v>2769</v>
      </c>
      <c r="C1788" s="3">
        <v>41020</v>
      </c>
      <c r="D1788" s="5" t="str">
        <f>ufc_fights5[[#This Row],[r_fighter_id]]&amp;"/"&amp;ufc_fights5[[#This Row],[b_fighter_id]]&amp;ufc_fights5[[#This Row],[date]]</f>
        <v>2892/276941020</v>
      </c>
      <c r="E1788">
        <f>COUNTIF(ufc_fights5[duplicitní texty],ufc_fights5[[#This Row],[duplicitní texty]])</f>
        <v>1</v>
      </c>
    </row>
    <row r="1789" spans="1:5">
      <c r="A1789">
        <v>3502</v>
      </c>
      <c r="B1789">
        <v>572</v>
      </c>
      <c r="C1789" s="3">
        <v>41020</v>
      </c>
      <c r="D1789" s="5" t="str">
        <f>ufc_fights5[[#This Row],[r_fighter_id]]&amp;"/"&amp;ufc_fights5[[#This Row],[b_fighter_id]]&amp;ufc_fights5[[#This Row],[date]]</f>
        <v>3502/57241020</v>
      </c>
      <c r="E1789">
        <f>COUNTIF(ufc_fights5[duplicitní texty],ufc_fights5[[#This Row],[duplicitní texty]])</f>
        <v>1</v>
      </c>
    </row>
    <row r="1790" spans="1:5">
      <c r="A1790">
        <v>1387</v>
      </c>
      <c r="B1790">
        <v>3524</v>
      </c>
      <c r="C1790" s="3">
        <v>41020</v>
      </c>
      <c r="D1790" s="5" t="str">
        <f>ufc_fights5[[#This Row],[r_fighter_id]]&amp;"/"&amp;ufc_fights5[[#This Row],[b_fighter_id]]&amp;ufc_fights5[[#This Row],[date]]</f>
        <v>1387/352441020</v>
      </c>
      <c r="E1790">
        <f>COUNTIF(ufc_fights5[duplicitní texty],ufc_fights5[[#This Row],[duplicitní texty]])</f>
        <v>1</v>
      </c>
    </row>
    <row r="1791" spans="1:5">
      <c r="A1791">
        <v>793</v>
      </c>
      <c r="B1791">
        <v>878</v>
      </c>
      <c r="C1791" s="3">
        <v>41034</v>
      </c>
      <c r="D1791" s="5" t="str">
        <f>ufc_fights5[[#This Row],[r_fighter_id]]&amp;"/"&amp;ufc_fights5[[#This Row],[b_fighter_id]]&amp;ufc_fights5[[#This Row],[date]]</f>
        <v>793/87841034</v>
      </c>
      <c r="E1791">
        <f>COUNTIF(ufc_fights5[duplicitní texty],ufc_fights5[[#This Row],[duplicitní texty]])</f>
        <v>1</v>
      </c>
    </row>
    <row r="1792" spans="1:5">
      <c r="A1792">
        <v>770</v>
      </c>
      <c r="B1792">
        <v>2113</v>
      </c>
      <c r="C1792" s="3">
        <v>41034</v>
      </c>
      <c r="D1792" s="5" t="str">
        <f>ufc_fights5[[#This Row],[r_fighter_id]]&amp;"/"&amp;ufc_fights5[[#This Row],[b_fighter_id]]&amp;ufc_fights5[[#This Row],[date]]</f>
        <v>770/211341034</v>
      </c>
      <c r="E1792">
        <f>COUNTIF(ufc_fights5[duplicitní texty],ufc_fights5[[#This Row],[duplicitní texty]])</f>
        <v>1</v>
      </c>
    </row>
    <row r="1793" spans="1:5">
      <c r="A1793">
        <v>512</v>
      </c>
      <c r="B1793">
        <v>547</v>
      </c>
      <c r="C1793" s="3">
        <v>41034</v>
      </c>
      <c r="D1793" s="5" t="str">
        <f>ufc_fights5[[#This Row],[r_fighter_id]]&amp;"/"&amp;ufc_fights5[[#This Row],[b_fighter_id]]&amp;ufc_fights5[[#This Row],[date]]</f>
        <v>512/54741034</v>
      </c>
      <c r="E1793">
        <f>COUNTIF(ufc_fights5[duplicitní texty],ufc_fights5[[#This Row],[duplicitní texty]])</f>
        <v>1</v>
      </c>
    </row>
    <row r="1794" spans="1:5">
      <c r="A1794">
        <v>948</v>
      </c>
      <c r="B1794">
        <v>1528</v>
      </c>
      <c r="C1794" s="3">
        <v>41034</v>
      </c>
      <c r="D1794" s="5" t="str">
        <f>ufc_fights5[[#This Row],[r_fighter_id]]&amp;"/"&amp;ufc_fights5[[#This Row],[b_fighter_id]]&amp;ufc_fights5[[#This Row],[date]]</f>
        <v>948/152841034</v>
      </c>
      <c r="E1794">
        <f>COUNTIF(ufc_fights5[duplicitní texty],ufc_fights5[[#This Row],[duplicitní texty]])</f>
        <v>1</v>
      </c>
    </row>
    <row r="1795" spans="1:5">
      <c r="A1795">
        <v>263</v>
      </c>
      <c r="B1795">
        <v>1079</v>
      </c>
      <c r="C1795" s="3">
        <v>41034</v>
      </c>
      <c r="D1795" s="5" t="str">
        <f>ufc_fights5[[#This Row],[r_fighter_id]]&amp;"/"&amp;ufc_fights5[[#This Row],[b_fighter_id]]&amp;ufc_fights5[[#This Row],[date]]</f>
        <v>263/107941034</v>
      </c>
      <c r="E1795">
        <f>COUNTIF(ufc_fights5[duplicitní texty],ufc_fights5[[#This Row],[duplicitní texty]])</f>
        <v>1</v>
      </c>
    </row>
    <row r="1796" spans="1:5">
      <c r="A1796">
        <v>1690</v>
      </c>
      <c r="B1796">
        <v>1319</v>
      </c>
      <c r="C1796" s="3">
        <v>41034</v>
      </c>
      <c r="D1796" s="5" t="str">
        <f>ufc_fights5[[#This Row],[r_fighter_id]]&amp;"/"&amp;ufc_fights5[[#This Row],[b_fighter_id]]&amp;ufc_fights5[[#This Row],[date]]</f>
        <v>1690/131941034</v>
      </c>
      <c r="E1796">
        <f>COUNTIF(ufc_fights5[duplicitní texty],ufc_fights5[[#This Row],[duplicitní texty]])</f>
        <v>1</v>
      </c>
    </row>
    <row r="1797" spans="1:5">
      <c r="A1797">
        <v>1294</v>
      </c>
      <c r="B1797">
        <v>1697</v>
      </c>
      <c r="C1797" s="3">
        <v>41034</v>
      </c>
      <c r="D1797" s="5" t="str">
        <f>ufc_fights5[[#This Row],[r_fighter_id]]&amp;"/"&amp;ufc_fights5[[#This Row],[b_fighter_id]]&amp;ufc_fights5[[#This Row],[date]]</f>
        <v>1294/169741034</v>
      </c>
      <c r="E1797">
        <f>COUNTIF(ufc_fights5[duplicitní texty],ufc_fights5[[#This Row],[duplicitní texty]])</f>
        <v>1</v>
      </c>
    </row>
    <row r="1798" spans="1:5">
      <c r="A1798">
        <v>2434</v>
      </c>
      <c r="B1798">
        <v>241</v>
      </c>
      <c r="C1798" s="3">
        <v>41034</v>
      </c>
      <c r="D1798" s="5" t="str">
        <f>ufc_fights5[[#This Row],[r_fighter_id]]&amp;"/"&amp;ufc_fights5[[#This Row],[b_fighter_id]]&amp;ufc_fights5[[#This Row],[date]]</f>
        <v>2434/24141034</v>
      </c>
      <c r="E1798">
        <f>COUNTIF(ufc_fights5[duplicitní texty],ufc_fights5[[#This Row],[duplicitní texty]])</f>
        <v>1</v>
      </c>
    </row>
    <row r="1799" spans="1:5">
      <c r="A1799">
        <v>744</v>
      </c>
      <c r="B1799">
        <v>747</v>
      </c>
      <c r="C1799" s="3">
        <v>41034</v>
      </c>
      <c r="D1799" s="5" t="str">
        <f>ufc_fights5[[#This Row],[r_fighter_id]]&amp;"/"&amp;ufc_fights5[[#This Row],[b_fighter_id]]&amp;ufc_fights5[[#This Row],[date]]</f>
        <v>744/74741034</v>
      </c>
      <c r="E1799">
        <f>COUNTIF(ufc_fights5[duplicitní texty],ufc_fights5[[#This Row],[duplicitní texty]])</f>
        <v>1</v>
      </c>
    </row>
    <row r="1800" spans="1:5">
      <c r="A1800">
        <v>222</v>
      </c>
      <c r="B1800">
        <v>1523</v>
      </c>
      <c r="C1800" s="3">
        <v>41034</v>
      </c>
      <c r="D1800" s="5" t="str">
        <f>ufc_fights5[[#This Row],[r_fighter_id]]&amp;"/"&amp;ufc_fights5[[#This Row],[b_fighter_id]]&amp;ufc_fights5[[#This Row],[date]]</f>
        <v>222/152341034</v>
      </c>
      <c r="E1800">
        <f>COUNTIF(ufc_fights5[duplicitní texty],ufc_fights5[[#This Row],[duplicitní texty]])</f>
        <v>1</v>
      </c>
    </row>
    <row r="1801" spans="1:5">
      <c r="A1801">
        <v>1991</v>
      </c>
      <c r="B1801">
        <v>3360</v>
      </c>
      <c r="C1801" s="3">
        <v>41034</v>
      </c>
      <c r="D1801" s="5" t="str">
        <f>ufc_fights5[[#This Row],[r_fighter_id]]&amp;"/"&amp;ufc_fights5[[#This Row],[b_fighter_id]]&amp;ufc_fights5[[#This Row],[date]]</f>
        <v>1991/336041034</v>
      </c>
      <c r="E1801">
        <f>COUNTIF(ufc_fights5[duplicitní texty],ufc_fights5[[#This Row],[duplicitní texty]])</f>
        <v>1</v>
      </c>
    </row>
    <row r="1802" spans="1:5">
      <c r="A1802">
        <v>1084</v>
      </c>
      <c r="B1802">
        <v>1834</v>
      </c>
      <c r="C1802" s="3">
        <v>41034</v>
      </c>
      <c r="D1802" s="5" t="str">
        <f>ufc_fights5[[#This Row],[r_fighter_id]]&amp;"/"&amp;ufc_fights5[[#This Row],[b_fighter_id]]&amp;ufc_fights5[[#This Row],[date]]</f>
        <v>1084/183441034</v>
      </c>
      <c r="E1802">
        <f>COUNTIF(ufc_fights5[duplicitní texty],ufc_fights5[[#This Row],[duplicitní texty]])</f>
        <v>1</v>
      </c>
    </row>
    <row r="1803" spans="1:5">
      <c r="A1803">
        <v>3211</v>
      </c>
      <c r="B1803">
        <v>3538</v>
      </c>
      <c r="C1803" s="3">
        <v>41044</v>
      </c>
      <c r="D1803" s="5" t="str">
        <f>ufc_fights5[[#This Row],[r_fighter_id]]&amp;"/"&amp;ufc_fights5[[#This Row],[b_fighter_id]]&amp;ufc_fights5[[#This Row],[date]]</f>
        <v>3211/353841044</v>
      </c>
      <c r="E1803">
        <f>COUNTIF(ufc_fights5[duplicitní texty],ufc_fights5[[#This Row],[duplicitní texty]])</f>
        <v>1</v>
      </c>
    </row>
    <row r="1804" spans="1:5">
      <c r="A1804">
        <v>523</v>
      </c>
      <c r="B1804">
        <v>3120</v>
      </c>
      <c r="C1804" s="3">
        <v>41044</v>
      </c>
      <c r="D1804" s="5" t="str">
        <f>ufc_fights5[[#This Row],[r_fighter_id]]&amp;"/"&amp;ufc_fights5[[#This Row],[b_fighter_id]]&amp;ufc_fights5[[#This Row],[date]]</f>
        <v>523/312041044</v>
      </c>
      <c r="E1804">
        <f>COUNTIF(ufc_fights5[duplicitní texty],ufc_fights5[[#This Row],[duplicitní texty]])</f>
        <v>1</v>
      </c>
    </row>
    <row r="1805" spans="1:5">
      <c r="A1805">
        <v>808</v>
      </c>
      <c r="B1805">
        <v>2946</v>
      </c>
      <c r="C1805" s="3">
        <v>41044</v>
      </c>
      <c r="D1805" s="5" t="str">
        <f>ufc_fights5[[#This Row],[r_fighter_id]]&amp;"/"&amp;ufc_fights5[[#This Row],[b_fighter_id]]&amp;ufc_fights5[[#This Row],[date]]</f>
        <v>808/294641044</v>
      </c>
      <c r="E1805">
        <f>COUNTIF(ufc_fights5[duplicitní texty],ufc_fights5[[#This Row],[duplicitní texty]])</f>
        <v>1</v>
      </c>
    </row>
    <row r="1806" spans="1:5">
      <c r="A1806">
        <v>2794</v>
      </c>
      <c r="B1806">
        <v>1860</v>
      </c>
      <c r="C1806" s="3">
        <v>41044</v>
      </c>
      <c r="D1806" s="5" t="str">
        <f>ufc_fights5[[#This Row],[r_fighter_id]]&amp;"/"&amp;ufc_fights5[[#This Row],[b_fighter_id]]&amp;ufc_fights5[[#This Row],[date]]</f>
        <v>2794/186041044</v>
      </c>
      <c r="E1806">
        <f>COUNTIF(ufc_fights5[duplicitní texty],ufc_fights5[[#This Row],[duplicitní texty]])</f>
        <v>1</v>
      </c>
    </row>
    <row r="1807" spans="1:5">
      <c r="A1807">
        <v>1890</v>
      </c>
      <c r="B1807">
        <v>1757</v>
      </c>
      <c r="C1807" s="3">
        <v>41044</v>
      </c>
      <c r="D1807" s="5" t="str">
        <f>ufc_fights5[[#This Row],[r_fighter_id]]&amp;"/"&amp;ufc_fights5[[#This Row],[b_fighter_id]]&amp;ufc_fights5[[#This Row],[date]]</f>
        <v>1890/175741044</v>
      </c>
      <c r="E1807">
        <f>COUNTIF(ufc_fights5[duplicitní texty],ufc_fights5[[#This Row],[duplicitní texty]])</f>
        <v>1</v>
      </c>
    </row>
    <row r="1808" spans="1:5">
      <c r="A1808">
        <v>3068</v>
      </c>
      <c r="B1808">
        <v>2694</v>
      </c>
      <c r="C1808" s="3">
        <v>41044</v>
      </c>
      <c r="D1808" s="5" t="str">
        <f>ufc_fights5[[#This Row],[r_fighter_id]]&amp;"/"&amp;ufc_fights5[[#This Row],[b_fighter_id]]&amp;ufc_fights5[[#This Row],[date]]</f>
        <v>3068/269441044</v>
      </c>
      <c r="E1808">
        <f>COUNTIF(ufc_fights5[duplicitní texty],ufc_fights5[[#This Row],[duplicitní texty]])</f>
        <v>1</v>
      </c>
    </row>
    <row r="1809" spans="1:5">
      <c r="A1809">
        <v>1190</v>
      </c>
      <c r="B1809">
        <v>2570</v>
      </c>
      <c r="C1809" s="3">
        <v>41044</v>
      </c>
      <c r="D1809" s="5" t="str">
        <f>ufc_fights5[[#This Row],[r_fighter_id]]&amp;"/"&amp;ufc_fights5[[#This Row],[b_fighter_id]]&amp;ufc_fights5[[#This Row],[date]]</f>
        <v>1190/257041044</v>
      </c>
      <c r="E1809">
        <f>COUNTIF(ufc_fights5[duplicitní texty],ufc_fights5[[#This Row],[duplicitní texty]])</f>
        <v>1</v>
      </c>
    </row>
    <row r="1810" spans="1:5">
      <c r="A1810">
        <v>2050</v>
      </c>
      <c r="B1810">
        <v>1810</v>
      </c>
      <c r="C1810" s="3">
        <v>41044</v>
      </c>
      <c r="D1810" s="5" t="str">
        <f>ufc_fights5[[#This Row],[r_fighter_id]]&amp;"/"&amp;ufc_fights5[[#This Row],[b_fighter_id]]&amp;ufc_fights5[[#This Row],[date]]</f>
        <v>2050/181041044</v>
      </c>
      <c r="E1810">
        <f>COUNTIF(ufc_fights5[duplicitní texty],ufc_fights5[[#This Row],[duplicitní texty]])</f>
        <v>1</v>
      </c>
    </row>
    <row r="1811" spans="1:5">
      <c r="A1811">
        <v>1576</v>
      </c>
      <c r="B1811">
        <v>2556</v>
      </c>
      <c r="C1811" s="3">
        <v>41044</v>
      </c>
      <c r="D1811" s="5" t="str">
        <f>ufc_fights5[[#This Row],[r_fighter_id]]&amp;"/"&amp;ufc_fights5[[#This Row],[b_fighter_id]]&amp;ufc_fights5[[#This Row],[date]]</f>
        <v>1576/255641044</v>
      </c>
      <c r="E1811">
        <f>COUNTIF(ufc_fights5[duplicitní texty],ufc_fights5[[#This Row],[duplicitní texty]])</f>
        <v>1</v>
      </c>
    </row>
    <row r="1812" spans="1:5">
      <c r="A1812">
        <v>672</v>
      </c>
      <c r="B1812">
        <v>854</v>
      </c>
      <c r="C1812" s="3">
        <v>41044</v>
      </c>
      <c r="D1812" s="5" t="str">
        <f>ufc_fights5[[#This Row],[r_fighter_id]]&amp;"/"&amp;ufc_fights5[[#This Row],[b_fighter_id]]&amp;ufc_fights5[[#This Row],[date]]</f>
        <v>672/85441044</v>
      </c>
      <c r="E1812">
        <f>COUNTIF(ufc_fights5[duplicitní texty],ufc_fights5[[#This Row],[duplicitní texty]])</f>
        <v>1</v>
      </c>
    </row>
    <row r="1813" spans="1:5">
      <c r="A1813">
        <v>1474</v>
      </c>
      <c r="B1813">
        <v>1404</v>
      </c>
      <c r="C1813" s="3">
        <v>41044</v>
      </c>
      <c r="D1813" s="5" t="str">
        <f>ufc_fights5[[#This Row],[r_fighter_id]]&amp;"/"&amp;ufc_fights5[[#This Row],[b_fighter_id]]&amp;ufc_fights5[[#This Row],[date]]</f>
        <v>1474/140441044</v>
      </c>
      <c r="E1813">
        <f>COUNTIF(ufc_fights5[duplicitní texty],ufc_fights5[[#This Row],[duplicitní texty]])</f>
        <v>1</v>
      </c>
    </row>
    <row r="1814" spans="1:5">
      <c r="A1814">
        <v>2555</v>
      </c>
      <c r="B1814">
        <v>1934</v>
      </c>
      <c r="C1814" s="3">
        <v>41044</v>
      </c>
      <c r="D1814" s="5" t="str">
        <f>ufc_fights5[[#This Row],[r_fighter_id]]&amp;"/"&amp;ufc_fights5[[#This Row],[b_fighter_id]]&amp;ufc_fights5[[#This Row],[date]]</f>
        <v>2555/193441044</v>
      </c>
      <c r="E1814">
        <f>COUNTIF(ufc_fights5[duplicitní texty],ufc_fights5[[#This Row],[duplicitní texty]])</f>
        <v>1</v>
      </c>
    </row>
    <row r="1815" spans="1:5">
      <c r="A1815">
        <v>1657</v>
      </c>
      <c r="B1815">
        <v>3224</v>
      </c>
      <c r="C1815" s="3">
        <v>41055</v>
      </c>
      <c r="D1815" s="5" t="str">
        <f>ufc_fights5[[#This Row],[r_fighter_id]]&amp;"/"&amp;ufc_fights5[[#This Row],[b_fighter_id]]&amp;ufc_fights5[[#This Row],[date]]</f>
        <v>1657/322441055</v>
      </c>
      <c r="E1815">
        <f>COUNTIF(ufc_fights5[duplicitní texty],ufc_fights5[[#This Row],[duplicitní texty]])</f>
        <v>1</v>
      </c>
    </row>
    <row r="1816" spans="1:5">
      <c r="A1816">
        <v>807</v>
      </c>
      <c r="B1816">
        <v>2129</v>
      </c>
      <c r="C1816" s="3">
        <v>41055</v>
      </c>
      <c r="D1816" s="5" t="str">
        <f>ufc_fights5[[#This Row],[r_fighter_id]]&amp;"/"&amp;ufc_fights5[[#This Row],[b_fighter_id]]&amp;ufc_fights5[[#This Row],[date]]</f>
        <v>807/212941055</v>
      </c>
      <c r="E1816">
        <f>COUNTIF(ufc_fights5[duplicitní texty],ufc_fights5[[#This Row],[duplicitní texty]])</f>
        <v>1</v>
      </c>
    </row>
    <row r="1817" spans="1:5">
      <c r="A1817">
        <v>2294</v>
      </c>
      <c r="B1817">
        <v>1328</v>
      </c>
      <c r="C1817" s="3">
        <v>41055</v>
      </c>
      <c r="D1817" s="5" t="str">
        <f>ufc_fights5[[#This Row],[r_fighter_id]]&amp;"/"&amp;ufc_fights5[[#This Row],[b_fighter_id]]&amp;ufc_fights5[[#This Row],[date]]</f>
        <v>2294/132841055</v>
      </c>
      <c r="E1817">
        <f>COUNTIF(ufc_fights5[duplicitní texty],ufc_fights5[[#This Row],[duplicitní texty]])</f>
        <v>1</v>
      </c>
    </row>
    <row r="1818" spans="1:5">
      <c r="A1818">
        <v>3359</v>
      </c>
      <c r="B1818">
        <v>2989</v>
      </c>
      <c r="C1818" s="3">
        <v>41055</v>
      </c>
      <c r="D1818" s="5" t="str">
        <f>ufc_fights5[[#This Row],[r_fighter_id]]&amp;"/"&amp;ufc_fights5[[#This Row],[b_fighter_id]]&amp;ufc_fights5[[#This Row],[date]]</f>
        <v>3359/298941055</v>
      </c>
      <c r="E1818">
        <f>COUNTIF(ufc_fights5[duplicitní texty],ufc_fights5[[#This Row],[duplicitní texty]])</f>
        <v>1</v>
      </c>
    </row>
    <row r="1819" spans="1:5">
      <c r="A1819">
        <v>3396</v>
      </c>
      <c r="B1819">
        <v>2877</v>
      </c>
      <c r="C1819" s="3">
        <v>41055</v>
      </c>
      <c r="D1819" s="5" t="str">
        <f>ufc_fights5[[#This Row],[r_fighter_id]]&amp;"/"&amp;ufc_fights5[[#This Row],[b_fighter_id]]&amp;ufc_fights5[[#This Row],[date]]</f>
        <v>3396/287741055</v>
      </c>
      <c r="E1819">
        <f>COUNTIF(ufc_fights5[duplicitní texty],ufc_fights5[[#This Row],[duplicitní texty]])</f>
        <v>1</v>
      </c>
    </row>
    <row r="1820" spans="1:5">
      <c r="A1820">
        <v>2121</v>
      </c>
      <c r="B1820">
        <v>752</v>
      </c>
      <c r="C1820" s="3">
        <v>41055</v>
      </c>
      <c r="D1820" s="5" t="str">
        <f>ufc_fights5[[#This Row],[r_fighter_id]]&amp;"/"&amp;ufc_fights5[[#This Row],[b_fighter_id]]&amp;ufc_fights5[[#This Row],[date]]</f>
        <v>2121/75241055</v>
      </c>
      <c r="E1820">
        <f>COUNTIF(ufc_fights5[duplicitní texty],ufc_fights5[[#This Row],[duplicitní texty]])</f>
        <v>1</v>
      </c>
    </row>
    <row r="1821" spans="1:5">
      <c r="A1821">
        <v>372</v>
      </c>
      <c r="B1821">
        <v>2544</v>
      </c>
      <c r="C1821" s="3">
        <v>41055</v>
      </c>
      <c r="D1821" s="5" t="str">
        <f>ufc_fights5[[#This Row],[r_fighter_id]]&amp;"/"&amp;ufc_fights5[[#This Row],[b_fighter_id]]&amp;ufc_fights5[[#This Row],[date]]</f>
        <v>372/254441055</v>
      </c>
      <c r="E1821">
        <f>COUNTIF(ufc_fights5[duplicitní texty],ufc_fights5[[#This Row],[duplicitní texty]])</f>
        <v>1</v>
      </c>
    </row>
    <row r="1822" spans="1:5">
      <c r="A1822">
        <v>350</v>
      </c>
      <c r="B1822">
        <v>872</v>
      </c>
      <c r="C1822" s="3">
        <v>41055</v>
      </c>
      <c r="D1822" s="5" t="str">
        <f>ufc_fights5[[#This Row],[r_fighter_id]]&amp;"/"&amp;ufc_fights5[[#This Row],[b_fighter_id]]&amp;ufc_fights5[[#This Row],[date]]</f>
        <v>350/87241055</v>
      </c>
      <c r="E1822">
        <f>COUNTIF(ufc_fights5[duplicitní texty],ufc_fights5[[#This Row],[duplicitní texty]])</f>
        <v>1</v>
      </c>
    </row>
    <row r="1823" spans="1:5">
      <c r="A1823">
        <v>3152</v>
      </c>
      <c r="B1823">
        <v>1523</v>
      </c>
      <c r="C1823" s="3">
        <v>41055</v>
      </c>
      <c r="D1823" s="5" t="str">
        <f>ufc_fights5[[#This Row],[r_fighter_id]]&amp;"/"&amp;ufc_fights5[[#This Row],[b_fighter_id]]&amp;ufc_fights5[[#This Row],[date]]</f>
        <v>3152/152341055</v>
      </c>
      <c r="E1823">
        <f>COUNTIF(ufc_fights5[duplicitní texty],ufc_fights5[[#This Row],[duplicitní texty]])</f>
        <v>1</v>
      </c>
    </row>
    <row r="1824" spans="1:5">
      <c r="A1824">
        <v>201</v>
      </c>
      <c r="B1824">
        <v>3346</v>
      </c>
      <c r="C1824" s="3">
        <v>41055</v>
      </c>
      <c r="D1824" s="5" t="str">
        <f>ufc_fights5[[#This Row],[r_fighter_id]]&amp;"/"&amp;ufc_fights5[[#This Row],[b_fighter_id]]&amp;ufc_fights5[[#This Row],[date]]</f>
        <v>201/334641055</v>
      </c>
      <c r="E1824">
        <f>COUNTIF(ufc_fights5[duplicitní texty],ufc_fights5[[#This Row],[duplicitní texty]])</f>
        <v>1</v>
      </c>
    </row>
    <row r="1825" spans="1:5">
      <c r="A1825">
        <v>2107</v>
      </c>
      <c r="B1825">
        <v>797</v>
      </c>
      <c r="C1825" s="3">
        <v>41055</v>
      </c>
      <c r="D1825" s="5" t="str">
        <f>ufc_fights5[[#This Row],[r_fighter_id]]&amp;"/"&amp;ufc_fights5[[#This Row],[b_fighter_id]]&amp;ufc_fights5[[#This Row],[date]]</f>
        <v>2107/79741055</v>
      </c>
      <c r="E1825">
        <f>COUNTIF(ufc_fights5[duplicitní texty],ufc_fights5[[#This Row],[duplicitní texty]])</f>
        <v>1</v>
      </c>
    </row>
    <row r="1826" spans="1:5">
      <c r="A1826">
        <v>1273</v>
      </c>
      <c r="B1826">
        <v>1876</v>
      </c>
      <c r="C1826" s="3">
        <v>41055</v>
      </c>
      <c r="D1826" s="5" t="str">
        <f>ufc_fights5[[#This Row],[r_fighter_id]]&amp;"/"&amp;ufc_fights5[[#This Row],[b_fighter_id]]&amp;ufc_fights5[[#This Row],[date]]</f>
        <v>1273/187641055</v>
      </c>
      <c r="E1826">
        <f>COUNTIF(ufc_fights5[duplicitní texty],ufc_fights5[[#This Row],[duplicitní texty]])</f>
        <v>1</v>
      </c>
    </row>
    <row r="1827" spans="1:5">
      <c r="A1827">
        <v>38</v>
      </c>
      <c r="B1827">
        <v>2500</v>
      </c>
      <c r="C1827" s="3">
        <v>41061</v>
      </c>
      <c r="D1827" s="5" t="str">
        <f>ufc_fights5[[#This Row],[r_fighter_id]]&amp;"/"&amp;ufc_fights5[[#This Row],[b_fighter_id]]&amp;ufc_fights5[[#This Row],[date]]</f>
        <v>38/250041061</v>
      </c>
      <c r="E1827">
        <f>COUNTIF(ufc_fights5[duplicitní texty],ufc_fights5[[#This Row],[duplicitní texty]])</f>
        <v>1</v>
      </c>
    </row>
    <row r="1828" spans="1:5">
      <c r="A1828">
        <v>1579</v>
      </c>
      <c r="B1828">
        <v>2885</v>
      </c>
      <c r="C1828" s="3">
        <v>41061</v>
      </c>
      <c r="D1828" s="5" t="str">
        <f>ufc_fights5[[#This Row],[r_fighter_id]]&amp;"/"&amp;ufc_fights5[[#This Row],[b_fighter_id]]&amp;ufc_fights5[[#This Row],[date]]</f>
        <v>1579/288541061</v>
      </c>
      <c r="E1828">
        <f>COUNTIF(ufc_fights5[duplicitní texty],ufc_fights5[[#This Row],[duplicitní texty]])</f>
        <v>1</v>
      </c>
    </row>
    <row r="1829" spans="1:5">
      <c r="A1829">
        <v>1377</v>
      </c>
      <c r="B1829">
        <v>2914</v>
      </c>
      <c r="C1829" s="3">
        <v>41061</v>
      </c>
      <c r="D1829" s="5" t="str">
        <f>ufc_fights5[[#This Row],[r_fighter_id]]&amp;"/"&amp;ufc_fights5[[#This Row],[b_fighter_id]]&amp;ufc_fights5[[#This Row],[date]]</f>
        <v>1377/291441061</v>
      </c>
      <c r="E1829">
        <f>COUNTIF(ufc_fights5[duplicitní texty],ufc_fights5[[#This Row],[duplicitní texty]])</f>
        <v>1</v>
      </c>
    </row>
    <row r="1830" spans="1:5">
      <c r="A1830">
        <v>366</v>
      </c>
      <c r="B1830">
        <v>2376</v>
      </c>
      <c r="C1830" s="3">
        <v>41061</v>
      </c>
      <c r="D1830" s="5" t="str">
        <f>ufc_fights5[[#This Row],[r_fighter_id]]&amp;"/"&amp;ufc_fights5[[#This Row],[b_fighter_id]]&amp;ufc_fights5[[#This Row],[date]]</f>
        <v>366/237641061</v>
      </c>
      <c r="E1830">
        <f>COUNTIF(ufc_fights5[duplicitní texty],ufc_fights5[[#This Row],[duplicitní texty]])</f>
        <v>1</v>
      </c>
    </row>
    <row r="1831" spans="1:5">
      <c r="A1831">
        <v>871</v>
      </c>
      <c r="B1831">
        <v>1588</v>
      </c>
      <c r="C1831" s="3">
        <v>41061</v>
      </c>
      <c r="D1831" s="5" t="str">
        <f>ufc_fights5[[#This Row],[r_fighter_id]]&amp;"/"&amp;ufc_fights5[[#This Row],[b_fighter_id]]&amp;ufc_fights5[[#This Row],[date]]</f>
        <v>871/158841061</v>
      </c>
      <c r="E1831">
        <f>COUNTIF(ufc_fights5[duplicitní texty],ufc_fights5[[#This Row],[duplicitní texty]])</f>
        <v>1</v>
      </c>
    </row>
    <row r="1832" spans="1:5">
      <c r="A1832">
        <v>1949</v>
      </c>
      <c r="B1832">
        <v>2972</v>
      </c>
      <c r="C1832" s="3">
        <v>41061</v>
      </c>
      <c r="D1832" s="5" t="str">
        <f>ufc_fights5[[#This Row],[r_fighter_id]]&amp;"/"&amp;ufc_fights5[[#This Row],[b_fighter_id]]&amp;ufc_fights5[[#This Row],[date]]</f>
        <v>1949/297241061</v>
      </c>
      <c r="E1832">
        <f>COUNTIF(ufc_fights5[duplicitní texty],ufc_fights5[[#This Row],[duplicitní texty]])</f>
        <v>1</v>
      </c>
    </row>
    <row r="1833" spans="1:5">
      <c r="A1833">
        <v>2581</v>
      </c>
      <c r="B1833">
        <v>1746</v>
      </c>
      <c r="C1833" s="3">
        <v>41061</v>
      </c>
      <c r="D1833" s="5" t="str">
        <f>ufc_fights5[[#This Row],[r_fighter_id]]&amp;"/"&amp;ufc_fights5[[#This Row],[b_fighter_id]]&amp;ufc_fights5[[#This Row],[date]]</f>
        <v>2581/174641061</v>
      </c>
      <c r="E1833">
        <f>COUNTIF(ufc_fights5[duplicitní texty],ufc_fights5[[#This Row],[duplicitní texty]])</f>
        <v>1</v>
      </c>
    </row>
    <row r="1834" spans="1:5">
      <c r="A1834">
        <v>675</v>
      </c>
      <c r="B1834">
        <v>3251</v>
      </c>
      <c r="C1834" s="3">
        <v>41061</v>
      </c>
      <c r="D1834" s="5" t="str">
        <f>ufc_fights5[[#This Row],[r_fighter_id]]&amp;"/"&amp;ufc_fights5[[#This Row],[b_fighter_id]]&amp;ufc_fights5[[#This Row],[date]]</f>
        <v>675/325141061</v>
      </c>
      <c r="E1834">
        <f>COUNTIF(ufc_fights5[duplicitní texty],ufc_fights5[[#This Row],[duplicitní texty]])</f>
        <v>1</v>
      </c>
    </row>
    <row r="1835" spans="1:5">
      <c r="A1835">
        <v>1758</v>
      </c>
      <c r="B1835">
        <v>582</v>
      </c>
      <c r="C1835" s="3">
        <v>41061</v>
      </c>
      <c r="D1835" s="5" t="str">
        <f>ufc_fights5[[#This Row],[r_fighter_id]]&amp;"/"&amp;ufc_fights5[[#This Row],[b_fighter_id]]&amp;ufc_fights5[[#This Row],[date]]</f>
        <v>1758/58241061</v>
      </c>
      <c r="E1835">
        <f>COUNTIF(ufc_fights5[duplicitní texty],ufc_fights5[[#This Row],[duplicitní texty]])</f>
        <v>1</v>
      </c>
    </row>
    <row r="1836" spans="1:5">
      <c r="A1836">
        <v>1527</v>
      </c>
      <c r="B1836">
        <v>2021</v>
      </c>
      <c r="C1836" s="3">
        <v>41068</v>
      </c>
      <c r="D1836" s="5" t="str">
        <f>ufc_fights5[[#This Row],[r_fighter_id]]&amp;"/"&amp;ufc_fights5[[#This Row],[b_fighter_id]]&amp;ufc_fights5[[#This Row],[date]]</f>
        <v>1527/202141068</v>
      </c>
      <c r="E1836">
        <f>COUNTIF(ufc_fights5[duplicitní texty],ufc_fights5[[#This Row],[duplicitní texty]])</f>
        <v>1</v>
      </c>
    </row>
    <row r="1837" spans="1:5">
      <c r="A1837">
        <v>3496</v>
      </c>
      <c r="B1837">
        <v>1562</v>
      </c>
      <c r="C1837" s="3">
        <v>41068</v>
      </c>
      <c r="D1837" s="5" t="str">
        <f>ufc_fights5[[#This Row],[r_fighter_id]]&amp;"/"&amp;ufc_fights5[[#This Row],[b_fighter_id]]&amp;ufc_fights5[[#This Row],[date]]</f>
        <v>3496/156241068</v>
      </c>
      <c r="E1837">
        <f>COUNTIF(ufc_fights5[duplicitní texty],ufc_fights5[[#This Row],[duplicitní texty]])</f>
        <v>1</v>
      </c>
    </row>
    <row r="1838" spans="1:5">
      <c r="A1838">
        <v>2594</v>
      </c>
      <c r="B1838">
        <v>2290</v>
      </c>
      <c r="C1838" s="3">
        <v>41068</v>
      </c>
      <c r="D1838" s="5" t="str">
        <f>ufc_fights5[[#This Row],[r_fighter_id]]&amp;"/"&amp;ufc_fights5[[#This Row],[b_fighter_id]]&amp;ufc_fights5[[#This Row],[date]]</f>
        <v>2594/229041068</v>
      </c>
      <c r="E1838">
        <f>COUNTIF(ufc_fights5[duplicitní texty],ufc_fights5[[#This Row],[duplicitní texty]])</f>
        <v>1</v>
      </c>
    </row>
    <row r="1839" spans="1:5">
      <c r="A1839">
        <v>2058</v>
      </c>
      <c r="B1839">
        <v>2809</v>
      </c>
      <c r="C1839" s="3">
        <v>41068</v>
      </c>
      <c r="D1839" s="5" t="str">
        <f>ufc_fights5[[#This Row],[r_fighter_id]]&amp;"/"&amp;ufc_fights5[[#This Row],[b_fighter_id]]&amp;ufc_fights5[[#This Row],[date]]</f>
        <v>2058/280941068</v>
      </c>
      <c r="E1839">
        <f>COUNTIF(ufc_fights5[duplicitní texty],ufc_fights5[[#This Row],[duplicitní texty]])</f>
        <v>1</v>
      </c>
    </row>
    <row r="1840" spans="1:5">
      <c r="A1840">
        <v>2539</v>
      </c>
      <c r="B1840">
        <v>2721</v>
      </c>
      <c r="C1840" s="3">
        <v>41068</v>
      </c>
      <c r="D1840" s="5" t="str">
        <f>ufc_fights5[[#This Row],[r_fighter_id]]&amp;"/"&amp;ufc_fights5[[#This Row],[b_fighter_id]]&amp;ufc_fights5[[#This Row],[date]]</f>
        <v>2539/272141068</v>
      </c>
      <c r="E1840">
        <f>COUNTIF(ufc_fights5[duplicitní texty],ufc_fights5[[#This Row],[duplicitní texty]])</f>
        <v>1</v>
      </c>
    </row>
    <row r="1841" spans="1:5">
      <c r="A1841">
        <v>180</v>
      </c>
      <c r="B1841">
        <v>254</v>
      </c>
      <c r="C1841" s="3">
        <v>41068</v>
      </c>
      <c r="D1841" s="5" t="str">
        <f>ufc_fights5[[#This Row],[r_fighter_id]]&amp;"/"&amp;ufc_fights5[[#This Row],[b_fighter_id]]&amp;ufc_fights5[[#This Row],[date]]</f>
        <v>180/25441068</v>
      </c>
      <c r="E1841">
        <f>COUNTIF(ufc_fights5[duplicitní texty],ufc_fights5[[#This Row],[duplicitní texty]])</f>
        <v>1</v>
      </c>
    </row>
    <row r="1842" spans="1:5">
      <c r="A1842">
        <v>1314</v>
      </c>
      <c r="B1842">
        <v>2542</v>
      </c>
      <c r="C1842" s="3">
        <v>41068</v>
      </c>
      <c r="D1842" s="5" t="str">
        <f>ufc_fights5[[#This Row],[r_fighter_id]]&amp;"/"&amp;ufc_fights5[[#This Row],[b_fighter_id]]&amp;ufc_fights5[[#This Row],[date]]</f>
        <v>1314/254241068</v>
      </c>
      <c r="E1842">
        <f>COUNTIF(ufc_fights5[duplicitní texty],ufc_fights5[[#This Row],[duplicitní texty]])</f>
        <v>1</v>
      </c>
    </row>
    <row r="1843" spans="1:5">
      <c r="A1843">
        <v>2990</v>
      </c>
      <c r="B1843">
        <v>354</v>
      </c>
      <c r="C1843" s="3">
        <v>41068</v>
      </c>
      <c r="D1843" s="5" t="str">
        <f>ufc_fights5[[#This Row],[r_fighter_id]]&amp;"/"&amp;ufc_fights5[[#This Row],[b_fighter_id]]&amp;ufc_fights5[[#This Row],[date]]</f>
        <v>2990/35441068</v>
      </c>
      <c r="E1843">
        <f>COUNTIF(ufc_fights5[duplicitní texty],ufc_fights5[[#This Row],[duplicitní texty]])</f>
        <v>1</v>
      </c>
    </row>
    <row r="1844" spans="1:5">
      <c r="A1844">
        <v>2709</v>
      </c>
      <c r="B1844">
        <v>1910</v>
      </c>
      <c r="C1844" s="3">
        <v>41068</v>
      </c>
      <c r="D1844" s="5" t="str">
        <f>ufc_fights5[[#This Row],[r_fighter_id]]&amp;"/"&amp;ufc_fights5[[#This Row],[b_fighter_id]]&amp;ufc_fights5[[#This Row],[date]]</f>
        <v>2709/191041068</v>
      </c>
      <c r="E1844">
        <f>COUNTIF(ufc_fights5[duplicitní texty],ufc_fights5[[#This Row],[duplicitní texty]])</f>
        <v>1</v>
      </c>
    </row>
    <row r="1845" spans="1:5">
      <c r="A1845">
        <v>1069</v>
      </c>
      <c r="B1845">
        <v>1203</v>
      </c>
      <c r="C1845" s="3">
        <v>41068</v>
      </c>
      <c r="D1845" s="5" t="str">
        <f>ufc_fights5[[#This Row],[r_fighter_id]]&amp;"/"&amp;ufc_fights5[[#This Row],[b_fighter_id]]&amp;ufc_fights5[[#This Row],[date]]</f>
        <v>1069/120341068</v>
      </c>
      <c r="E1845">
        <f>COUNTIF(ufc_fights5[duplicitní texty],ufc_fights5[[#This Row],[duplicitní texty]])</f>
        <v>1</v>
      </c>
    </row>
    <row r="1846" spans="1:5">
      <c r="A1846">
        <v>1979</v>
      </c>
      <c r="B1846">
        <v>1908</v>
      </c>
      <c r="C1846" s="3">
        <v>41068</v>
      </c>
      <c r="D1846" s="5" t="str">
        <f>ufc_fights5[[#This Row],[r_fighter_id]]&amp;"/"&amp;ufc_fights5[[#This Row],[b_fighter_id]]&amp;ufc_fights5[[#This Row],[date]]</f>
        <v>1979/190841068</v>
      </c>
      <c r="E1846">
        <f>COUNTIF(ufc_fights5[duplicitní texty],ufc_fights5[[#This Row],[duplicitní texty]])</f>
        <v>1</v>
      </c>
    </row>
    <row r="1847" spans="1:5">
      <c r="A1847">
        <v>2425</v>
      </c>
      <c r="B1847">
        <v>2439</v>
      </c>
      <c r="C1847" s="3">
        <v>41068</v>
      </c>
      <c r="D1847" s="5" t="str">
        <f>ufc_fights5[[#This Row],[r_fighter_id]]&amp;"/"&amp;ufc_fights5[[#This Row],[b_fighter_id]]&amp;ufc_fights5[[#This Row],[date]]</f>
        <v>2425/243941068</v>
      </c>
      <c r="E1847">
        <f>COUNTIF(ufc_fights5[duplicitní texty],ufc_fights5[[#This Row],[duplicitní texty]])</f>
        <v>1</v>
      </c>
    </row>
    <row r="1848" spans="1:5">
      <c r="A1848">
        <v>2973</v>
      </c>
      <c r="B1848">
        <v>1060</v>
      </c>
      <c r="C1848" s="3">
        <v>41082</v>
      </c>
      <c r="D1848" s="5" t="str">
        <f>ufc_fights5[[#This Row],[r_fighter_id]]&amp;"/"&amp;ufc_fights5[[#This Row],[b_fighter_id]]&amp;ufc_fights5[[#This Row],[date]]</f>
        <v>2973/106041082</v>
      </c>
      <c r="E1848">
        <f>COUNTIF(ufc_fights5[duplicitní texty],ufc_fights5[[#This Row],[duplicitní texty]])</f>
        <v>1</v>
      </c>
    </row>
    <row r="1849" spans="1:5">
      <c r="A1849">
        <v>3138</v>
      </c>
      <c r="B1849">
        <v>1496</v>
      </c>
      <c r="C1849" s="3">
        <v>41082</v>
      </c>
      <c r="D1849" s="5" t="str">
        <f>ufc_fights5[[#This Row],[r_fighter_id]]&amp;"/"&amp;ufc_fights5[[#This Row],[b_fighter_id]]&amp;ufc_fights5[[#This Row],[date]]</f>
        <v>3138/149641082</v>
      </c>
      <c r="E1849">
        <f>COUNTIF(ufc_fights5[duplicitní texty],ufc_fights5[[#This Row],[duplicitní texty]])</f>
        <v>1</v>
      </c>
    </row>
    <row r="1850" spans="1:5">
      <c r="A1850">
        <v>3142</v>
      </c>
      <c r="B1850">
        <v>972</v>
      </c>
      <c r="C1850" s="3">
        <v>41082</v>
      </c>
      <c r="D1850" s="5" t="str">
        <f>ufc_fights5[[#This Row],[r_fighter_id]]&amp;"/"&amp;ufc_fights5[[#This Row],[b_fighter_id]]&amp;ufc_fights5[[#This Row],[date]]</f>
        <v>3142/97241082</v>
      </c>
      <c r="E1850">
        <f>COUNTIF(ufc_fights5[duplicitní texty],ufc_fights5[[#This Row],[duplicitní texty]])</f>
        <v>1</v>
      </c>
    </row>
    <row r="1851" spans="1:5">
      <c r="A1851">
        <v>2473</v>
      </c>
      <c r="B1851">
        <v>3170</v>
      </c>
      <c r="C1851" s="3">
        <v>41082</v>
      </c>
      <c r="D1851" s="5" t="str">
        <f>ufc_fights5[[#This Row],[r_fighter_id]]&amp;"/"&amp;ufc_fights5[[#This Row],[b_fighter_id]]&amp;ufc_fights5[[#This Row],[date]]</f>
        <v>2473/317041082</v>
      </c>
      <c r="E1851">
        <f>COUNTIF(ufc_fights5[duplicitní texty],ufc_fights5[[#This Row],[duplicitní texty]])</f>
        <v>1</v>
      </c>
    </row>
    <row r="1852" spans="1:5">
      <c r="A1852">
        <v>2016</v>
      </c>
      <c r="B1852">
        <v>1226</v>
      </c>
      <c r="C1852" s="3">
        <v>41082</v>
      </c>
      <c r="D1852" s="5" t="str">
        <f>ufc_fights5[[#This Row],[r_fighter_id]]&amp;"/"&amp;ufc_fights5[[#This Row],[b_fighter_id]]&amp;ufc_fights5[[#This Row],[date]]</f>
        <v>2016/122641082</v>
      </c>
      <c r="E1852">
        <f>COUNTIF(ufc_fights5[duplicitní texty],ufc_fights5[[#This Row],[duplicitní texty]])</f>
        <v>1</v>
      </c>
    </row>
    <row r="1853" spans="1:5">
      <c r="A1853">
        <v>1359</v>
      </c>
      <c r="B1853">
        <v>1735</v>
      </c>
      <c r="C1853" s="3">
        <v>41082</v>
      </c>
      <c r="D1853" s="5" t="str">
        <f>ufc_fights5[[#This Row],[r_fighter_id]]&amp;"/"&amp;ufc_fights5[[#This Row],[b_fighter_id]]&amp;ufc_fights5[[#This Row],[date]]</f>
        <v>1359/173541082</v>
      </c>
      <c r="E1853">
        <f>COUNTIF(ufc_fights5[duplicitní texty],ufc_fights5[[#This Row],[duplicitní texty]])</f>
        <v>1</v>
      </c>
    </row>
    <row r="1854" spans="1:5">
      <c r="A1854">
        <v>375</v>
      </c>
      <c r="B1854">
        <v>2620</v>
      </c>
      <c r="C1854" s="3">
        <v>41082</v>
      </c>
      <c r="D1854" s="5" t="str">
        <f>ufc_fights5[[#This Row],[r_fighter_id]]&amp;"/"&amp;ufc_fights5[[#This Row],[b_fighter_id]]&amp;ufc_fights5[[#This Row],[date]]</f>
        <v>375/262041082</v>
      </c>
      <c r="E1854">
        <f>COUNTIF(ufc_fights5[duplicitní texty],ufc_fights5[[#This Row],[duplicitní texty]])</f>
        <v>1</v>
      </c>
    </row>
    <row r="1855" spans="1:5">
      <c r="A1855">
        <v>513</v>
      </c>
      <c r="B1855">
        <v>447</v>
      </c>
      <c r="C1855" s="3">
        <v>41082</v>
      </c>
      <c r="D1855" s="5" t="str">
        <f>ufc_fights5[[#This Row],[r_fighter_id]]&amp;"/"&amp;ufc_fights5[[#This Row],[b_fighter_id]]&amp;ufc_fights5[[#This Row],[date]]</f>
        <v>513/44741082</v>
      </c>
      <c r="E1855">
        <f>COUNTIF(ufc_fights5[duplicitní texty],ufc_fights5[[#This Row],[duplicitní texty]])</f>
        <v>1</v>
      </c>
    </row>
    <row r="1856" spans="1:5">
      <c r="A1856">
        <v>2313</v>
      </c>
      <c r="B1856">
        <v>1615</v>
      </c>
      <c r="C1856" s="3">
        <v>41082</v>
      </c>
      <c r="D1856" s="5" t="str">
        <f>ufc_fights5[[#This Row],[r_fighter_id]]&amp;"/"&amp;ufc_fights5[[#This Row],[b_fighter_id]]&amp;ufc_fights5[[#This Row],[date]]</f>
        <v>2313/161541082</v>
      </c>
      <c r="E1856">
        <f>COUNTIF(ufc_fights5[duplicitní texty],ufc_fights5[[#This Row],[duplicitní texty]])</f>
        <v>1</v>
      </c>
    </row>
    <row r="1857" spans="1:5">
      <c r="A1857">
        <v>851</v>
      </c>
      <c r="B1857">
        <v>3405</v>
      </c>
      <c r="C1857" s="3">
        <v>41082</v>
      </c>
      <c r="D1857" s="5" t="str">
        <f>ufc_fights5[[#This Row],[r_fighter_id]]&amp;"/"&amp;ufc_fights5[[#This Row],[b_fighter_id]]&amp;ufc_fights5[[#This Row],[date]]</f>
        <v>851/340541082</v>
      </c>
      <c r="E1857">
        <f>COUNTIF(ufc_fights5[duplicitní texty],ufc_fights5[[#This Row],[duplicitní texty]])</f>
        <v>1</v>
      </c>
    </row>
    <row r="1858" spans="1:5">
      <c r="A1858">
        <v>2108</v>
      </c>
      <c r="B1858">
        <v>1038</v>
      </c>
      <c r="C1858" s="3">
        <v>41082</v>
      </c>
      <c r="D1858" s="5" t="str">
        <f>ufc_fights5[[#This Row],[r_fighter_id]]&amp;"/"&amp;ufc_fights5[[#This Row],[b_fighter_id]]&amp;ufc_fights5[[#This Row],[date]]</f>
        <v>2108/103841082</v>
      </c>
      <c r="E1858">
        <f>COUNTIF(ufc_fights5[duplicitní texty],ufc_fights5[[#This Row],[duplicitní texty]])</f>
        <v>1</v>
      </c>
    </row>
    <row r="1859" spans="1:5">
      <c r="A1859">
        <v>3134</v>
      </c>
      <c r="B1859">
        <v>2425</v>
      </c>
      <c r="C1859" s="3">
        <v>41082</v>
      </c>
      <c r="D1859" s="5" t="str">
        <f>ufc_fights5[[#This Row],[r_fighter_id]]&amp;"/"&amp;ufc_fights5[[#This Row],[b_fighter_id]]&amp;ufc_fights5[[#This Row],[date]]</f>
        <v>3134/242541082</v>
      </c>
      <c r="E1859">
        <f>COUNTIF(ufc_fights5[duplicitní texty],ufc_fights5[[#This Row],[duplicitní texty]])</f>
        <v>1</v>
      </c>
    </row>
    <row r="1860" spans="1:5">
      <c r="A1860">
        <v>3458</v>
      </c>
      <c r="B1860">
        <v>2788</v>
      </c>
      <c r="C1860" s="3">
        <v>41083</v>
      </c>
      <c r="D1860" s="5" t="str">
        <f>ufc_fights5[[#This Row],[r_fighter_id]]&amp;"/"&amp;ufc_fights5[[#This Row],[b_fighter_id]]&amp;ufc_fights5[[#This Row],[date]]</f>
        <v>3458/278841083</v>
      </c>
      <c r="E1860">
        <f>COUNTIF(ufc_fights5[duplicitní texty],ufc_fights5[[#This Row],[duplicitní texty]])</f>
        <v>1</v>
      </c>
    </row>
    <row r="1861" spans="1:5">
      <c r="A1861">
        <v>2982</v>
      </c>
      <c r="B1861">
        <v>1006</v>
      </c>
      <c r="C1861" s="3">
        <v>41083</v>
      </c>
      <c r="D1861" s="5" t="str">
        <f>ufc_fights5[[#This Row],[r_fighter_id]]&amp;"/"&amp;ufc_fights5[[#This Row],[b_fighter_id]]&amp;ufc_fights5[[#This Row],[date]]</f>
        <v>2982/100641083</v>
      </c>
      <c r="E1861">
        <f>COUNTIF(ufc_fights5[duplicitní texty],ufc_fights5[[#This Row],[duplicitní texty]])</f>
        <v>1</v>
      </c>
    </row>
    <row r="1862" spans="1:5">
      <c r="A1862">
        <v>3220</v>
      </c>
      <c r="B1862">
        <v>3371</v>
      </c>
      <c r="C1862" s="3">
        <v>41083</v>
      </c>
      <c r="D1862" s="5" t="str">
        <f>ufc_fights5[[#This Row],[r_fighter_id]]&amp;"/"&amp;ufc_fights5[[#This Row],[b_fighter_id]]&amp;ufc_fights5[[#This Row],[date]]</f>
        <v>3220/337141083</v>
      </c>
      <c r="E1862">
        <f>COUNTIF(ufc_fights5[duplicitní texty],ufc_fights5[[#This Row],[duplicitní texty]])</f>
        <v>1</v>
      </c>
    </row>
    <row r="1863" spans="1:5">
      <c r="A1863">
        <v>1310</v>
      </c>
      <c r="B1863">
        <v>3289</v>
      </c>
      <c r="C1863" s="3">
        <v>41083</v>
      </c>
      <c r="D1863" s="5" t="str">
        <f>ufc_fights5[[#This Row],[r_fighter_id]]&amp;"/"&amp;ufc_fights5[[#This Row],[b_fighter_id]]&amp;ufc_fights5[[#This Row],[date]]</f>
        <v>1310/328941083</v>
      </c>
      <c r="E1863">
        <f>COUNTIF(ufc_fights5[duplicitní texty],ufc_fights5[[#This Row],[duplicitní texty]])</f>
        <v>1</v>
      </c>
    </row>
    <row r="1864" spans="1:5">
      <c r="A1864">
        <v>2060</v>
      </c>
      <c r="B1864">
        <v>691</v>
      </c>
      <c r="C1864" s="3">
        <v>41083</v>
      </c>
      <c r="D1864" s="5" t="str">
        <f>ufc_fights5[[#This Row],[r_fighter_id]]&amp;"/"&amp;ufc_fights5[[#This Row],[b_fighter_id]]&amp;ufc_fights5[[#This Row],[date]]</f>
        <v>2060/69141083</v>
      </c>
      <c r="E1864">
        <f>COUNTIF(ufc_fights5[duplicitní texty],ufc_fights5[[#This Row],[duplicitní texty]])</f>
        <v>1</v>
      </c>
    </row>
    <row r="1865" spans="1:5">
      <c r="A1865">
        <v>45</v>
      </c>
      <c r="B1865">
        <v>768</v>
      </c>
      <c r="C1865" s="3">
        <v>41083</v>
      </c>
      <c r="D1865" s="5" t="str">
        <f>ufc_fights5[[#This Row],[r_fighter_id]]&amp;"/"&amp;ufc_fights5[[#This Row],[b_fighter_id]]&amp;ufc_fights5[[#This Row],[date]]</f>
        <v>45/76841083</v>
      </c>
      <c r="E1865">
        <f>COUNTIF(ufc_fights5[duplicitní texty],ufc_fights5[[#This Row],[duplicitní texty]])</f>
        <v>1</v>
      </c>
    </row>
    <row r="1866" spans="1:5">
      <c r="A1866">
        <v>2506</v>
      </c>
      <c r="B1866">
        <v>1921</v>
      </c>
      <c r="C1866" s="3">
        <v>41083</v>
      </c>
      <c r="D1866" s="5" t="str">
        <f>ufc_fights5[[#This Row],[r_fighter_id]]&amp;"/"&amp;ufc_fights5[[#This Row],[b_fighter_id]]&amp;ufc_fights5[[#This Row],[date]]</f>
        <v>2506/192141083</v>
      </c>
      <c r="E1866">
        <f>COUNTIF(ufc_fights5[duplicitní texty],ufc_fights5[[#This Row],[duplicitní texty]])</f>
        <v>1</v>
      </c>
    </row>
    <row r="1867" spans="1:5">
      <c r="A1867">
        <v>3391</v>
      </c>
      <c r="B1867">
        <v>453</v>
      </c>
      <c r="C1867" s="3">
        <v>41083</v>
      </c>
      <c r="D1867" s="5" t="str">
        <f>ufc_fights5[[#This Row],[r_fighter_id]]&amp;"/"&amp;ufc_fights5[[#This Row],[b_fighter_id]]&amp;ufc_fights5[[#This Row],[date]]</f>
        <v>3391/45341083</v>
      </c>
      <c r="E1867">
        <f>COUNTIF(ufc_fights5[duplicitní texty],ufc_fights5[[#This Row],[duplicitní texty]])</f>
        <v>1</v>
      </c>
    </row>
    <row r="1868" spans="1:5">
      <c r="A1868">
        <v>1648</v>
      </c>
      <c r="B1868">
        <v>1928</v>
      </c>
      <c r="C1868" s="3">
        <v>41097</v>
      </c>
      <c r="D1868" s="5" t="str">
        <f>ufc_fights5[[#This Row],[r_fighter_id]]&amp;"/"&amp;ufc_fights5[[#This Row],[b_fighter_id]]&amp;ufc_fights5[[#This Row],[date]]</f>
        <v>1648/192841097</v>
      </c>
      <c r="E1868">
        <f>COUNTIF(ufc_fights5[duplicitní texty],ufc_fights5[[#This Row],[duplicitní texty]])</f>
        <v>1</v>
      </c>
    </row>
    <row r="1869" spans="1:5">
      <c r="A1869">
        <v>3250</v>
      </c>
      <c r="B1869">
        <v>2342</v>
      </c>
      <c r="C1869" s="3">
        <v>41097</v>
      </c>
      <c r="D1869" s="5" t="str">
        <f>ufc_fights5[[#This Row],[r_fighter_id]]&amp;"/"&amp;ufc_fights5[[#This Row],[b_fighter_id]]&amp;ufc_fights5[[#This Row],[date]]</f>
        <v>3250/234241097</v>
      </c>
      <c r="E1869">
        <f>COUNTIF(ufc_fights5[duplicitní texty],ufc_fights5[[#This Row],[duplicitní texty]])</f>
        <v>1</v>
      </c>
    </row>
    <row r="1870" spans="1:5">
      <c r="A1870">
        <v>1227</v>
      </c>
      <c r="B1870">
        <v>446</v>
      </c>
      <c r="C1870" s="3">
        <v>41097</v>
      </c>
      <c r="D1870" s="5" t="str">
        <f>ufc_fights5[[#This Row],[r_fighter_id]]&amp;"/"&amp;ufc_fights5[[#This Row],[b_fighter_id]]&amp;ufc_fights5[[#This Row],[date]]</f>
        <v>1227/44641097</v>
      </c>
      <c r="E1870">
        <f>COUNTIF(ufc_fights5[duplicitní texty],ufc_fights5[[#This Row],[duplicitní texty]])</f>
        <v>1</v>
      </c>
    </row>
    <row r="1871" spans="1:5">
      <c r="A1871">
        <v>54</v>
      </c>
      <c r="B1871">
        <v>2745</v>
      </c>
      <c r="C1871" s="3">
        <v>41097</v>
      </c>
      <c r="D1871" s="5" t="str">
        <f>ufc_fights5[[#This Row],[r_fighter_id]]&amp;"/"&amp;ufc_fights5[[#This Row],[b_fighter_id]]&amp;ufc_fights5[[#This Row],[date]]</f>
        <v>54/274541097</v>
      </c>
      <c r="E1871">
        <f>COUNTIF(ufc_fights5[duplicitní texty],ufc_fights5[[#This Row],[duplicitní texty]])</f>
        <v>1</v>
      </c>
    </row>
    <row r="1872" spans="1:5">
      <c r="A1872">
        <v>2081</v>
      </c>
      <c r="B1872">
        <v>2050</v>
      </c>
      <c r="C1872" s="3">
        <v>41097</v>
      </c>
      <c r="D1872" s="5" t="str">
        <f>ufc_fights5[[#This Row],[r_fighter_id]]&amp;"/"&amp;ufc_fights5[[#This Row],[b_fighter_id]]&amp;ufc_fights5[[#This Row],[date]]</f>
        <v>2081/205041097</v>
      </c>
      <c r="E1872">
        <f>COUNTIF(ufc_fights5[duplicitní texty],ufc_fights5[[#This Row],[duplicitní texty]])</f>
        <v>1</v>
      </c>
    </row>
    <row r="1873" spans="1:5">
      <c r="A1873">
        <v>2981</v>
      </c>
      <c r="B1873">
        <v>3056</v>
      </c>
      <c r="C1873" s="3">
        <v>41097</v>
      </c>
      <c r="D1873" s="5" t="str">
        <f>ufc_fights5[[#This Row],[r_fighter_id]]&amp;"/"&amp;ufc_fights5[[#This Row],[b_fighter_id]]&amp;ufc_fights5[[#This Row],[date]]</f>
        <v>2981/305641097</v>
      </c>
      <c r="E1873">
        <f>COUNTIF(ufc_fights5[duplicitní texty],ufc_fights5[[#This Row],[duplicitní texty]])</f>
        <v>1</v>
      </c>
    </row>
    <row r="1874" spans="1:5">
      <c r="A1874">
        <v>1766</v>
      </c>
      <c r="B1874">
        <v>633</v>
      </c>
      <c r="C1874" s="3">
        <v>41097</v>
      </c>
      <c r="D1874" s="5" t="str">
        <f>ufc_fights5[[#This Row],[r_fighter_id]]&amp;"/"&amp;ufc_fights5[[#This Row],[b_fighter_id]]&amp;ufc_fights5[[#This Row],[date]]</f>
        <v>1766/63341097</v>
      </c>
      <c r="E1874">
        <f>COUNTIF(ufc_fights5[duplicitní texty],ufc_fights5[[#This Row],[duplicitní texty]])</f>
        <v>1</v>
      </c>
    </row>
    <row r="1875" spans="1:5">
      <c r="A1875">
        <v>2086</v>
      </c>
      <c r="B1875">
        <v>847</v>
      </c>
      <c r="C1875" s="3">
        <v>41097</v>
      </c>
      <c r="D1875" s="5" t="str">
        <f>ufc_fights5[[#This Row],[r_fighter_id]]&amp;"/"&amp;ufc_fights5[[#This Row],[b_fighter_id]]&amp;ufc_fights5[[#This Row],[date]]</f>
        <v>2086/84741097</v>
      </c>
      <c r="E1875">
        <f>COUNTIF(ufc_fights5[duplicitní texty],ufc_fights5[[#This Row],[duplicitní texty]])</f>
        <v>1</v>
      </c>
    </row>
    <row r="1876" spans="1:5">
      <c r="A1876">
        <v>1206</v>
      </c>
      <c r="B1876">
        <v>2395</v>
      </c>
      <c r="C1876" s="3">
        <v>41097</v>
      </c>
      <c r="D1876" s="5" t="str">
        <f>ufc_fights5[[#This Row],[r_fighter_id]]&amp;"/"&amp;ufc_fights5[[#This Row],[b_fighter_id]]&amp;ufc_fights5[[#This Row],[date]]</f>
        <v>1206/239541097</v>
      </c>
      <c r="E1876">
        <f>COUNTIF(ufc_fights5[duplicitní texty],ufc_fights5[[#This Row],[duplicitní texty]])</f>
        <v>1</v>
      </c>
    </row>
    <row r="1877" spans="1:5">
      <c r="A1877">
        <v>2529</v>
      </c>
      <c r="B1877">
        <v>1033</v>
      </c>
      <c r="C1877" s="3">
        <v>41097</v>
      </c>
      <c r="D1877" s="5" t="str">
        <f>ufc_fights5[[#This Row],[r_fighter_id]]&amp;"/"&amp;ufc_fights5[[#This Row],[b_fighter_id]]&amp;ufc_fights5[[#This Row],[date]]</f>
        <v>2529/103341097</v>
      </c>
      <c r="E1877">
        <f>COUNTIF(ufc_fights5[duplicitní texty],ufc_fights5[[#This Row],[duplicitní texty]])</f>
        <v>1</v>
      </c>
    </row>
    <row r="1878" spans="1:5">
      <c r="A1878">
        <v>2375</v>
      </c>
      <c r="B1878">
        <v>1472</v>
      </c>
      <c r="C1878" s="3">
        <v>41097</v>
      </c>
      <c r="D1878" s="5" t="str">
        <f>ufc_fights5[[#This Row],[r_fighter_id]]&amp;"/"&amp;ufc_fights5[[#This Row],[b_fighter_id]]&amp;ufc_fights5[[#This Row],[date]]</f>
        <v>2375/147241097</v>
      </c>
      <c r="E1878">
        <f>COUNTIF(ufc_fights5[duplicitní texty],ufc_fights5[[#This Row],[duplicitní texty]])</f>
        <v>1</v>
      </c>
    </row>
    <row r="1879" spans="1:5">
      <c r="A1879">
        <v>2226</v>
      </c>
      <c r="B1879">
        <v>3452</v>
      </c>
      <c r="C1879" s="3">
        <v>41101</v>
      </c>
      <c r="D1879" s="5" t="str">
        <f>ufc_fights5[[#This Row],[r_fighter_id]]&amp;"/"&amp;ufc_fights5[[#This Row],[b_fighter_id]]&amp;ufc_fights5[[#This Row],[date]]</f>
        <v>2226/345241101</v>
      </c>
      <c r="E1879">
        <f>COUNTIF(ufc_fights5[duplicitní texty],ufc_fights5[[#This Row],[duplicitní texty]])</f>
        <v>1</v>
      </c>
    </row>
    <row r="1880" spans="1:5">
      <c r="A1880">
        <v>155</v>
      </c>
      <c r="B1880">
        <v>3202</v>
      </c>
      <c r="C1880" s="3">
        <v>41101</v>
      </c>
      <c r="D1880" s="5" t="str">
        <f>ufc_fights5[[#This Row],[r_fighter_id]]&amp;"/"&amp;ufc_fights5[[#This Row],[b_fighter_id]]&amp;ufc_fights5[[#This Row],[date]]</f>
        <v>155/320241101</v>
      </c>
      <c r="E1880">
        <f>COUNTIF(ufc_fights5[duplicitní texty],ufc_fights5[[#This Row],[duplicitní texty]])</f>
        <v>1</v>
      </c>
    </row>
    <row r="1881" spans="1:5">
      <c r="A1881">
        <v>2423</v>
      </c>
      <c r="B1881">
        <v>435</v>
      </c>
      <c r="C1881" s="3">
        <v>41101</v>
      </c>
      <c r="D1881" s="5" t="str">
        <f>ufc_fights5[[#This Row],[r_fighter_id]]&amp;"/"&amp;ufc_fights5[[#This Row],[b_fighter_id]]&amp;ufc_fights5[[#This Row],[date]]</f>
        <v>2423/43541101</v>
      </c>
      <c r="E1881">
        <f>COUNTIF(ufc_fights5[duplicitní texty],ufc_fights5[[#This Row],[duplicitní texty]])</f>
        <v>1</v>
      </c>
    </row>
    <row r="1882" spans="1:5">
      <c r="A1882">
        <v>3004</v>
      </c>
      <c r="B1882">
        <v>2713</v>
      </c>
      <c r="C1882" s="3">
        <v>41101</v>
      </c>
      <c r="D1882" s="5" t="str">
        <f>ufc_fights5[[#This Row],[r_fighter_id]]&amp;"/"&amp;ufc_fights5[[#This Row],[b_fighter_id]]&amp;ufc_fights5[[#This Row],[date]]</f>
        <v>3004/271341101</v>
      </c>
      <c r="E1882">
        <f>COUNTIF(ufc_fights5[duplicitní texty],ufc_fights5[[#This Row],[duplicitní texty]])</f>
        <v>1</v>
      </c>
    </row>
    <row r="1883" spans="1:5">
      <c r="A1883">
        <v>808</v>
      </c>
      <c r="B1883">
        <v>2323</v>
      </c>
      <c r="C1883" s="3">
        <v>41101</v>
      </c>
      <c r="D1883" s="5" t="str">
        <f>ufc_fights5[[#This Row],[r_fighter_id]]&amp;"/"&amp;ufc_fights5[[#This Row],[b_fighter_id]]&amp;ufc_fights5[[#This Row],[date]]</f>
        <v>808/232341101</v>
      </c>
      <c r="E1883">
        <f>COUNTIF(ufc_fights5[duplicitní texty],ufc_fights5[[#This Row],[duplicitní texty]])</f>
        <v>1</v>
      </c>
    </row>
    <row r="1884" spans="1:5">
      <c r="A1884">
        <v>778</v>
      </c>
      <c r="B1884">
        <v>1782</v>
      </c>
      <c r="C1884" s="3">
        <v>41101</v>
      </c>
      <c r="D1884" s="5" t="str">
        <f>ufc_fights5[[#This Row],[r_fighter_id]]&amp;"/"&amp;ufc_fights5[[#This Row],[b_fighter_id]]&amp;ufc_fights5[[#This Row],[date]]</f>
        <v>778/178241101</v>
      </c>
      <c r="E1884">
        <f>COUNTIF(ufc_fights5[duplicitní texty],ufc_fights5[[#This Row],[duplicitní texty]])</f>
        <v>1</v>
      </c>
    </row>
    <row r="1885" spans="1:5">
      <c r="A1885">
        <v>3360</v>
      </c>
      <c r="B1885">
        <v>482</v>
      </c>
      <c r="C1885" s="3">
        <v>41101</v>
      </c>
      <c r="D1885" s="5" t="str">
        <f>ufc_fights5[[#This Row],[r_fighter_id]]&amp;"/"&amp;ufc_fights5[[#This Row],[b_fighter_id]]&amp;ufc_fights5[[#This Row],[date]]</f>
        <v>3360/48241101</v>
      </c>
      <c r="E1885">
        <f>COUNTIF(ufc_fights5[duplicitní texty],ufc_fights5[[#This Row],[duplicitní texty]])</f>
        <v>1</v>
      </c>
    </row>
    <row r="1886" spans="1:5">
      <c r="A1886">
        <v>2277</v>
      </c>
      <c r="B1886">
        <v>644</v>
      </c>
      <c r="C1886" s="3">
        <v>41101</v>
      </c>
      <c r="D1886" s="5" t="str">
        <f>ufc_fights5[[#This Row],[r_fighter_id]]&amp;"/"&amp;ufc_fights5[[#This Row],[b_fighter_id]]&amp;ufc_fights5[[#This Row],[date]]</f>
        <v>2277/64441101</v>
      </c>
      <c r="E1886">
        <f>COUNTIF(ufc_fights5[duplicitní texty],ufc_fights5[[#This Row],[duplicitní texty]])</f>
        <v>1</v>
      </c>
    </row>
    <row r="1887" spans="1:5">
      <c r="A1887">
        <v>476</v>
      </c>
      <c r="B1887">
        <v>946</v>
      </c>
      <c r="C1887" s="3">
        <v>41101</v>
      </c>
      <c r="D1887" s="5" t="str">
        <f>ufc_fights5[[#This Row],[r_fighter_id]]&amp;"/"&amp;ufc_fights5[[#This Row],[b_fighter_id]]&amp;ufc_fights5[[#This Row],[date]]</f>
        <v>476/94641101</v>
      </c>
      <c r="E1887">
        <f>COUNTIF(ufc_fights5[duplicitní texty],ufc_fights5[[#This Row],[duplicitní texty]])</f>
        <v>1</v>
      </c>
    </row>
    <row r="1888" spans="1:5">
      <c r="A1888">
        <v>3219</v>
      </c>
      <c r="B1888">
        <v>244</v>
      </c>
      <c r="C1888" s="3">
        <v>41101</v>
      </c>
      <c r="D1888" s="5" t="str">
        <f>ufc_fights5[[#This Row],[r_fighter_id]]&amp;"/"&amp;ufc_fights5[[#This Row],[b_fighter_id]]&amp;ufc_fights5[[#This Row],[date]]</f>
        <v>3219/24441101</v>
      </c>
      <c r="E1888">
        <f>COUNTIF(ufc_fights5[duplicitní texty],ufc_fights5[[#This Row],[duplicitní texty]])</f>
        <v>1</v>
      </c>
    </row>
    <row r="1889" spans="1:5">
      <c r="A1889">
        <v>1228</v>
      </c>
      <c r="B1889">
        <v>3128</v>
      </c>
      <c r="C1889" s="3">
        <v>41101</v>
      </c>
      <c r="D1889" s="5" t="str">
        <f>ufc_fights5[[#This Row],[r_fighter_id]]&amp;"/"&amp;ufc_fights5[[#This Row],[b_fighter_id]]&amp;ufc_fights5[[#This Row],[date]]</f>
        <v>1228/312841101</v>
      </c>
      <c r="E1889">
        <f>COUNTIF(ufc_fights5[duplicitní texty],ufc_fights5[[#This Row],[duplicitní texty]])</f>
        <v>1</v>
      </c>
    </row>
    <row r="1890" spans="1:5">
      <c r="A1890">
        <v>474</v>
      </c>
      <c r="B1890">
        <v>1047</v>
      </c>
      <c r="C1890" s="3">
        <v>41111</v>
      </c>
      <c r="D1890" s="5" t="str">
        <f>ufc_fights5[[#This Row],[r_fighter_id]]&amp;"/"&amp;ufc_fights5[[#This Row],[b_fighter_id]]&amp;ufc_fights5[[#This Row],[date]]</f>
        <v>474/104741111</v>
      </c>
      <c r="E1890">
        <f>COUNTIF(ufc_fights5[duplicitní texty],ufc_fights5[[#This Row],[duplicitní texty]])</f>
        <v>1</v>
      </c>
    </row>
    <row r="1891" spans="1:5">
      <c r="A1891">
        <v>1682</v>
      </c>
      <c r="B1891">
        <v>1559</v>
      </c>
      <c r="C1891" s="3">
        <v>41111</v>
      </c>
      <c r="D1891" s="5" t="str">
        <f>ufc_fights5[[#This Row],[r_fighter_id]]&amp;"/"&amp;ufc_fights5[[#This Row],[b_fighter_id]]&amp;ufc_fights5[[#This Row],[date]]</f>
        <v>1682/155941111</v>
      </c>
      <c r="E1891">
        <f>COUNTIF(ufc_fights5[duplicitní texty],ufc_fights5[[#This Row],[duplicitní texty]])</f>
        <v>1</v>
      </c>
    </row>
    <row r="1892" spans="1:5">
      <c r="A1892">
        <v>1850</v>
      </c>
      <c r="B1892">
        <v>306</v>
      </c>
      <c r="C1892" s="3">
        <v>41111</v>
      </c>
      <c r="D1892" s="5" t="str">
        <f>ufc_fights5[[#This Row],[r_fighter_id]]&amp;"/"&amp;ufc_fights5[[#This Row],[b_fighter_id]]&amp;ufc_fights5[[#This Row],[date]]</f>
        <v>1850/30641111</v>
      </c>
      <c r="E1892">
        <f>COUNTIF(ufc_fights5[duplicitní texty],ufc_fights5[[#This Row],[duplicitní texty]])</f>
        <v>1</v>
      </c>
    </row>
    <row r="1893" spans="1:5">
      <c r="A1893">
        <v>2507</v>
      </c>
      <c r="B1893">
        <v>1524</v>
      </c>
      <c r="C1893" s="3">
        <v>41111</v>
      </c>
      <c r="D1893" s="5" t="str">
        <f>ufc_fights5[[#This Row],[r_fighter_id]]&amp;"/"&amp;ufc_fights5[[#This Row],[b_fighter_id]]&amp;ufc_fights5[[#This Row],[date]]</f>
        <v>2507/152441111</v>
      </c>
      <c r="E1893">
        <f>COUNTIF(ufc_fights5[duplicitní texty],ufc_fights5[[#This Row],[duplicitní texty]])</f>
        <v>1</v>
      </c>
    </row>
    <row r="1894" spans="1:5">
      <c r="A1894">
        <v>573</v>
      </c>
      <c r="B1894">
        <v>1701</v>
      </c>
      <c r="C1894" s="3">
        <v>41111</v>
      </c>
      <c r="D1894" s="5" t="str">
        <f>ufc_fights5[[#This Row],[r_fighter_id]]&amp;"/"&amp;ufc_fights5[[#This Row],[b_fighter_id]]&amp;ufc_fights5[[#This Row],[date]]</f>
        <v>573/170141111</v>
      </c>
      <c r="E1894">
        <f>COUNTIF(ufc_fights5[duplicitní texty],ufc_fights5[[#This Row],[duplicitní texty]])</f>
        <v>1</v>
      </c>
    </row>
    <row r="1895" spans="1:5">
      <c r="A1895">
        <v>496</v>
      </c>
      <c r="B1895">
        <v>2544</v>
      </c>
      <c r="C1895" s="3">
        <v>41111</v>
      </c>
      <c r="D1895" s="5" t="str">
        <f>ufc_fights5[[#This Row],[r_fighter_id]]&amp;"/"&amp;ufc_fights5[[#This Row],[b_fighter_id]]&amp;ufc_fights5[[#This Row],[date]]</f>
        <v>496/254441111</v>
      </c>
      <c r="E1895">
        <f>COUNTIF(ufc_fights5[duplicitní texty],ufc_fights5[[#This Row],[duplicitní texty]])</f>
        <v>1</v>
      </c>
    </row>
    <row r="1896" spans="1:5">
      <c r="A1896">
        <v>2038</v>
      </c>
      <c r="B1896">
        <v>2683</v>
      </c>
      <c r="C1896" s="3">
        <v>41111</v>
      </c>
      <c r="D1896" s="5" t="str">
        <f>ufc_fights5[[#This Row],[r_fighter_id]]&amp;"/"&amp;ufc_fights5[[#This Row],[b_fighter_id]]&amp;ufc_fights5[[#This Row],[date]]</f>
        <v>2038/268341111</v>
      </c>
      <c r="E1896">
        <f>COUNTIF(ufc_fights5[duplicitní texty],ufc_fights5[[#This Row],[duplicitní texty]])</f>
        <v>1</v>
      </c>
    </row>
    <row r="1897" spans="1:5">
      <c r="A1897">
        <v>851</v>
      </c>
      <c r="B1897">
        <v>1304</v>
      </c>
      <c r="C1897" s="3">
        <v>41111</v>
      </c>
      <c r="D1897" s="5" t="str">
        <f>ufc_fights5[[#This Row],[r_fighter_id]]&amp;"/"&amp;ufc_fights5[[#This Row],[b_fighter_id]]&amp;ufc_fights5[[#This Row],[date]]</f>
        <v>851/130441111</v>
      </c>
      <c r="E1897">
        <f>COUNTIF(ufc_fights5[duplicitní texty],ufc_fights5[[#This Row],[duplicitní texty]])</f>
        <v>1</v>
      </c>
    </row>
    <row r="1898" spans="1:5">
      <c r="A1898">
        <v>1212</v>
      </c>
      <c r="B1898">
        <v>3525</v>
      </c>
      <c r="C1898" s="3">
        <v>41125</v>
      </c>
      <c r="D1898" s="5" t="str">
        <f>ufc_fights5[[#This Row],[r_fighter_id]]&amp;"/"&amp;ufc_fights5[[#This Row],[b_fighter_id]]&amp;ufc_fights5[[#This Row],[date]]</f>
        <v>1212/352541125</v>
      </c>
      <c r="E1898">
        <f>COUNTIF(ufc_fights5[duplicitní texty],ufc_fights5[[#This Row],[duplicitní texty]])</f>
        <v>1</v>
      </c>
    </row>
    <row r="1899" spans="1:5">
      <c r="A1899">
        <v>2182</v>
      </c>
      <c r="B1899">
        <v>1133</v>
      </c>
      <c r="C1899" s="3">
        <v>41125</v>
      </c>
      <c r="D1899" s="5" t="str">
        <f>ufc_fights5[[#This Row],[r_fighter_id]]&amp;"/"&amp;ufc_fights5[[#This Row],[b_fighter_id]]&amp;ufc_fights5[[#This Row],[date]]</f>
        <v>2182/113341125</v>
      </c>
      <c r="E1899">
        <f>COUNTIF(ufc_fights5[duplicitní texty],ufc_fights5[[#This Row],[duplicitní texty]])</f>
        <v>1</v>
      </c>
    </row>
    <row r="1900" spans="1:5">
      <c r="A1900">
        <v>1753</v>
      </c>
      <c r="B1900">
        <v>3346</v>
      </c>
      <c r="C1900" s="3">
        <v>41125</v>
      </c>
      <c r="D1900" s="5" t="str">
        <f>ufc_fights5[[#This Row],[r_fighter_id]]&amp;"/"&amp;ufc_fights5[[#This Row],[b_fighter_id]]&amp;ufc_fights5[[#This Row],[date]]</f>
        <v>1753/334641125</v>
      </c>
      <c r="E1900">
        <f>COUNTIF(ufc_fights5[duplicitní texty],ufc_fights5[[#This Row],[duplicitní texty]])</f>
        <v>1</v>
      </c>
    </row>
    <row r="1901" spans="1:5">
      <c r="A1901">
        <v>1898</v>
      </c>
      <c r="B1901">
        <v>181</v>
      </c>
      <c r="C1901" s="3">
        <v>41125</v>
      </c>
      <c r="D1901" s="5" t="str">
        <f>ufc_fights5[[#This Row],[r_fighter_id]]&amp;"/"&amp;ufc_fights5[[#This Row],[b_fighter_id]]&amp;ufc_fights5[[#This Row],[date]]</f>
        <v>1898/18141125</v>
      </c>
      <c r="E1901">
        <f>COUNTIF(ufc_fights5[duplicitní texty],ufc_fights5[[#This Row],[duplicitní texty]])</f>
        <v>1</v>
      </c>
    </row>
    <row r="1902" spans="1:5">
      <c r="A1902">
        <v>1063</v>
      </c>
      <c r="B1902">
        <v>2389</v>
      </c>
      <c r="C1902" s="3">
        <v>41125</v>
      </c>
      <c r="D1902" s="5" t="str">
        <f>ufc_fights5[[#This Row],[r_fighter_id]]&amp;"/"&amp;ufc_fights5[[#This Row],[b_fighter_id]]&amp;ufc_fights5[[#This Row],[date]]</f>
        <v>1063/238941125</v>
      </c>
      <c r="E1902">
        <f>COUNTIF(ufc_fights5[duplicitní texty],ufc_fights5[[#This Row],[duplicitní texty]])</f>
        <v>1</v>
      </c>
    </row>
    <row r="1903" spans="1:5">
      <c r="A1903">
        <v>3176</v>
      </c>
      <c r="B1903">
        <v>1521</v>
      </c>
      <c r="C1903" s="3">
        <v>41125</v>
      </c>
      <c r="D1903" s="5" t="str">
        <f>ufc_fights5[[#This Row],[r_fighter_id]]&amp;"/"&amp;ufc_fights5[[#This Row],[b_fighter_id]]&amp;ufc_fights5[[#This Row],[date]]</f>
        <v>3176/152141125</v>
      </c>
      <c r="E1903">
        <f>COUNTIF(ufc_fights5[duplicitní texty],ufc_fights5[[#This Row],[duplicitní texty]])</f>
        <v>1</v>
      </c>
    </row>
    <row r="1904" spans="1:5">
      <c r="A1904">
        <v>2783</v>
      </c>
      <c r="B1904">
        <v>3364</v>
      </c>
      <c r="C1904" s="3">
        <v>41125</v>
      </c>
      <c r="D1904" s="5" t="str">
        <f>ufc_fights5[[#This Row],[r_fighter_id]]&amp;"/"&amp;ufc_fights5[[#This Row],[b_fighter_id]]&amp;ufc_fights5[[#This Row],[date]]</f>
        <v>2783/336441125</v>
      </c>
      <c r="E1904">
        <f>COUNTIF(ufc_fights5[duplicitní texty],ufc_fights5[[#This Row],[duplicitní texty]])</f>
        <v>1</v>
      </c>
    </row>
    <row r="1905" spans="1:5">
      <c r="A1905">
        <v>2111</v>
      </c>
      <c r="B1905">
        <v>2527</v>
      </c>
      <c r="C1905" s="3">
        <v>41125</v>
      </c>
      <c r="D1905" s="5" t="str">
        <f>ufc_fights5[[#This Row],[r_fighter_id]]&amp;"/"&amp;ufc_fights5[[#This Row],[b_fighter_id]]&amp;ufc_fights5[[#This Row],[date]]</f>
        <v>2111/252741125</v>
      </c>
      <c r="E1905">
        <f>COUNTIF(ufc_fights5[duplicitní texty],ufc_fights5[[#This Row],[duplicitní texty]])</f>
        <v>1</v>
      </c>
    </row>
    <row r="1906" spans="1:5">
      <c r="A1906">
        <v>722</v>
      </c>
      <c r="B1906">
        <v>3246</v>
      </c>
      <c r="C1906" s="3">
        <v>41125</v>
      </c>
      <c r="D1906" s="5" t="str">
        <f>ufc_fights5[[#This Row],[r_fighter_id]]&amp;"/"&amp;ufc_fights5[[#This Row],[b_fighter_id]]&amp;ufc_fights5[[#This Row],[date]]</f>
        <v>722/324641125</v>
      </c>
      <c r="E1906">
        <f>COUNTIF(ufc_fights5[duplicitní texty],ufc_fights5[[#This Row],[duplicitní texty]])</f>
        <v>1</v>
      </c>
    </row>
    <row r="1907" spans="1:5">
      <c r="A1907">
        <v>523</v>
      </c>
      <c r="B1907">
        <v>1227</v>
      </c>
      <c r="C1907" s="3">
        <v>41132</v>
      </c>
      <c r="D1907" s="5" t="str">
        <f>ufc_fights5[[#This Row],[r_fighter_id]]&amp;"/"&amp;ufc_fights5[[#This Row],[b_fighter_id]]&amp;ufc_fights5[[#This Row],[date]]</f>
        <v>523/122741132</v>
      </c>
      <c r="E1907">
        <f>COUNTIF(ufc_fights5[duplicitní texty],ufc_fights5[[#This Row],[duplicitní texty]])</f>
        <v>1</v>
      </c>
    </row>
    <row r="1908" spans="1:5">
      <c r="A1908">
        <v>3134</v>
      </c>
      <c r="B1908">
        <v>2500</v>
      </c>
      <c r="C1908" s="3">
        <v>41132</v>
      </c>
      <c r="D1908" s="5" t="str">
        <f>ufc_fights5[[#This Row],[r_fighter_id]]&amp;"/"&amp;ufc_fights5[[#This Row],[b_fighter_id]]&amp;ufc_fights5[[#This Row],[date]]</f>
        <v>3134/250041132</v>
      </c>
      <c r="E1908">
        <f>COUNTIF(ufc_fights5[duplicitní texty],ufc_fights5[[#This Row],[duplicitní texty]])</f>
        <v>1</v>
      </c>
    </row>
    <row r="1909" spans="1:5">
      <c r="A1909">
        <v>263</v>
      </c>
      <c r="B1909">
        <v>1300</v>
      </c>
      <c r="C1909" s="3">
        <v>41132</v>
      </c>
      <c r="D1909" s="5" t="str">
        <f>ufc_fights5[[#This Row],[r_fighter_id]]&amp;"/"&amp;ufc_fights5[[#This Row],[b_fighter_id]]&amp;ufc_fights5[[#This Row],[date]]</f>
        <v>263/130041132</v>
      </c>
      <c r="E1909">
        <f>COUNTIF(ufc_fights5[duplicitní texty],ufc_fights5[[#This Row],[duplicitní texty]])</f>
        <v>1</v>
      </c>
    </row>
    <row r="1910" spans="1:5">
      <c r="A1910">
        <v>1758</v>
      </c>
      <c r="B1910">
        <v>1377</v>
      </c>
      <c r="C1910" s="3">
        <v>41132</v>
      </c>
      <c r="D1910" s="5" t="str">
        <f>ufc_fights5[[#This Row],[r_fighter_id]]&amp;"/"&amp;ufc_fights5[[#This Row],[b_fighter_id]]&amp;ufc_fights5[[#This Row],[date]]</f>
        <v>1758/137741132</v>
      </c>
      <c r="E1910">
        <f>COUNTIF(ufc_fights5[duplicitní texty],ufc_fights5[[#This Row],[duplicitní texty]])</f>
        <v>1</v>
      </c>
    </row>
    <row r="1911" spans="1:5">
      <c r="A1911">
        <v>1798</v>
      </c>
      <c r="B1911">
        <v>2143</v>
      </c>
      <c r="C1911" s="3">
        <v>41132</v>
      </c>
      <c r="D1911" s="5" t="str">
        <f>ufc_fights5[[#This Row],[r_fighter_id]]&amp;"/"&amp;ufc_fights5[[#This Row],[b_fighter_id]]&amp;ufc_fights5[[#This Row],[date]]</f>
        <v>1798/214341132</v>
      </c>
      <c r="E1911">
        <f>COUNTIF(ufc_fights5[duplicitní texty],ufc_fights5[[#This Row],[duplicitní texty]])</f>
        <v>1</v>
      </c>
    </row>
    <row r="1912" spans="1:5">
      <c r="A1912">
        <v>2369</v>
      </c>
      <c r="B1912">
        <v>2709</v>
      </c>
      <c r="C1912" s="3">
        <v>41132</v>
      </c>
      <c r="D1912" s="5" t="str">
        <f>ufc_fights5[[#This Row],[r_fighter_id]]&amp;"/"&amp;ufc_fights5[[#This Row],[b_fighter_id]]&amp;ufc_fights5[[#This Row],[date]]</f>
        <v>2369/270941132</v>
      </c>
      <c r="E1912">
        <f>COUNTIF(ufc_fights5[duplicitní texty],ufc_fights5[[#This Row],[duplicitní texty]])</f>
        <v>1</v>
      </c>
    </row>
    <row r="1913" spans="1:5">
      <c r="A1913">
        <v>1318</v>
      </c>
      <c r="B1913">
        <v>856</v>
      </c>
      <c r="C1913" s="3">
        <v>41132</v>
      </c>
      <c r="D1913" s="5" t="str">
        <f>ufc_fights5[[#This Row],[r_fighter_id]]&amp;"/"&amp;ufc_fights5[[#This Row],[b_fighter_id]]&amp;ufc_fights5[[#This Row],[date]]</f>
        <v>1318/85641132</v>
      </c>
      <c r="E1913">
        <f>COUNTIF(ufc_fights5[duplicitní texty],ufc_fights5[[#This Row],[duplicitní texty]])</f>
        <v>1</v>
      </c>
    </row>
    <row r="1914" spans="1:5">
      <c r="A1914">
        <v>2425</v>
      </c>
      <c r="B1914">
        <v>456</v>
      </c>
      <c r="C1914" s="3">
        <v>41132</v>
      </c>
      <c r="D1914" s="5" t="str">
        <f>ufc_fights5[[#This Row],[r_fighter_id]]&amp;"/"&amp;ufc_fights5[[#This Row],[b_fighter_id]]&amp;ufc_fights5[[#This Row],[date]]</f>
        <v>2425/45641132</v>
      </c>
      <c r="E1914">
        <f>COUNTIF(ufc_fights5[duplicitní texty],ufc_fights5[[#This Row],[duplicitní texty]])</f>
        <v>1</v>
      </c>
    </row>
    <row r="1915" spans="1:5">
      <c r="A1915">
        <v>1264</v>
      </c>
      <c r="B1915">
        <v>1705</v>
      </c>
      <c r="C1915" s="3">
        <v>41132</v>
      </c>
      <c r="D1915" s="5" t="str">
        <f>ufc_fights5[[#This Row],[r_fighter_id]]&amp;"/"&amp;ufc_fights5[[#This Row],[b_fighter_id]]&amp;ufc_fights5[[#This Row],[date]]</f>
        <v>1264/170541132</v>
      </c>
      <c r="E1915">
        <f>COUNTIF(ufc_fights5[duplicitní texty],ufc_fights5[[#This Row],[duplicitní texty]])</f>
        <v>1</v>
      </c>
    </row>
    <row r="1916" spans="1:5">
      <c r="A1916">
        <v>247</v>
      </c>
      <c r="B1916">
        <v>1527</v>
      </c>
      <c r="C1916" s="3">
        <v>41174</v>
      </c>
      <c r="D1916" s="5" t="str">
        <f>ufc_fights5[[#This Row],[r_fighter_id]]&amp;"/"&amp;ufc_fights5[[#This Row],[b_fighter_id]]&amp;ufc_fights5[[#This Row],[date]]</f>
        <v>247/152741174</v>
      </c>
      <c r="E1916">
        <f>COUNTIF(ufc_fights5[duplicitní texty],ufc_fights5[[#This Row],[duplicitní texty]])</f>
        <v>1</v>
      </c>
    </row>
    <row r="1917" spans="1:5">
      <c r="A1917">
        <v>3170</v>
      </c>
      <c r="B1917">
        <v>2376</v>
      </c>
      <c r="C1917" s="3">
        <v>41174</v>
      </c>
      <c r="D1917" s="5" t="str">
        <f>ufc_fights5[[#This Row],[r_fighter_id]]&amp;"/"&amp;ufc_fights5[[#This Row],[b_fighter_id]]&amp;ufc_fights5[[#This Row],[date]]</f>
        <v>3170/237641174</v>
      </c>
      <c r="E1917">
        <f>COUNTIF(ufc_fights5[duplicitní texty],ufc_fights5[[#This Row],[duplicitní texty]])</f>
        <v>1</v>
      </c>
    </row>
    <row r="1918" spans="1:5">
      <c r="A1918">
        <v>1261</v>
      </c>
      <c r="B1918">
        <v>1374</v>
      </c>
      <c r="C1918" s="3">
        <v>41174</v>
      </c>
      <c r="D1918" s="5" t="str">
        <f>ufc_fights5[[#This Row],[r_fighter_id]]&amp;"/"&amp;ufc_fights5[[#This Row],[b_fighter_id]]&amp;ufc_fights5[[#This Row],[date]]</f>
        <v>1261/137441174</v>
      </c>
      <c r="E1918">
        <f>COUNTIF(ufc_fights5[duplicitní texty],ufc_fights5[[#This Row],[duplicitní texty]])</f>
        <v>1</v>
      </c>
    </row>
    <row r="1919" spans="1:5">
      <c r="A1919">
        <v>2331</v>
      </c>
      <c r="B1919">
        <v>354</v>
      </c>
      <c r="C1919" s="3">
        <v>41174</v>
      </c>
      <c r="D1919" s="5" t="str">
        <f>ufc_fights5[[#This Row],[r_fighter_id]]&amp;"/"&amp;ufc_fights5[[#This Row],[b_fighter_id]]&amp;ufc_fights5[[#This Row],[date]]</f>
        <v>2331/35441174</v>
      </c>
      <c r="E1919">
        <f>COUNTIF(ufc_fights5[duplicitní texty],ufc_fights5[[#This Row],[duplicitní texty]])</f>
        <v>1</v>
      </c>
    </row>
    <row r="1920" spans="1:5">
      <c r="A1920">
        <v>286</v>
      </c>
      <c r="B1920">
        <v>3103</v>
      </c>
      <c r="C1920" s="3">
        <v>41174</v>
      </c>
      <c r="D1920" s="5" t="str">
        <f>ufc_fights5[[#This Row],[r_fighter_id]]&amp;"/"&amp;ufc_fights5[[#This Row],[b_fighter_id]]&amp;ufc_fights5[[#This Row],[date]]</f>
        <v>286/310341174</v>
      </c>
      <c r="E1920">
        <f>COUNTIF(ufc_fights5[duplicitní texty],ufc_fights5[[#This Row],[duplicitní texty]])</f>
        <v>1</v>
      </c>
    </row>
    <row r="1921" spans="1:5">
      <c r="A1921">
        <v>1190</v>
      </c>
      <c r="B1921">
        <v>839</v>
      </c>
      <c r="C1921" s="3">
        <v>41174</v>
      </c>
      <c r="D1921" s="5" t="str">
        <f>ufc_fights5[[#This Row],[r_fighter_id]]&amp;"/"&amp;ufc_fights5[[#This Row],[b_fighter_id]]&amp;ufc_fights5[[#This Row],[date]]</f>
        <v>1190/83941174</v>
      </c>
      <c r="E1921">
        <f>COUNTIF(ufc_fights5[duplicitní texty],ufc_fights5[[#This Row],[duplicitní texty]])</f>
        <v>1</v>
      </c>
    </row>
    <row r="1922" spans="1:5">
      <c r="A1922">
        <v>1348</v>
      </c>
      <c r="B1922">
        <v>359</v>
      </c>
      <c r="C1922" s="3">
        <v>41174</v>
      </c>
      <c r="D1922" s="5" t="str">
        <f>ufc_fights5[[#This Row],[r_fighter_id]]&amp;"/"&amp;ufc_fights5[[#This Row],[b_fighter_id]]&amp;ufc_fights5[[#This Row],[date]]</f>
        <v>1348/35941174</v>
      </c>
      <c r="E1922">
        <f>COUNTIF(ufc_fights5[duplicitní texty],ufc_fights5[[#This Row],[duplicitní texty]])</f>
        <v>1</v>
      </c>
    </row>
    <row r="1923" spans="1:5">
      <c r="A1923">
        <v>180</v>
      </c>
      <c r="B1923">
        <v>3249</v>
      </c>
      <c r="C1923" s="3">
        <v>41174</v>
      </c>
      <c r="D1923" s="5" t="str">
        <f>ufc_fights5[[#This Row],[r_fighter_id]]&amp;"/"&amp;ufc_fights5[[#This Row],[b_fighter_id]]&amp;ufc_fights5[[#This Row],[date]]</f>
        <v>180/324941174</v>
      </c>
      <c r="E1923">
        <f>COUNTIF(ufc_fights5[duplicitní texty],ufc_fights5[[#This Row],[duplicitní texty]])</f>
        <v>1</v>
      </c>
    </row>
    <row r="1924" spans="1:5">
      <c r="A1924">
        <v>2542</v>
      </c>
      <c r="B1924">
        <v>254</v>
      </c>
      <c r="C1924" s="3">
        <v>41174</v>
      </c>
      <c r="D1924" s="5" t="str">
        <f>ufc_fights5[[#This Row],[r_fighter_id]]&amp;"/"&amp;ufc_fights5[[#This Row],[b_fighter_id]]&amp;ufc_fights5[[#This Row],[date]]</f>
        <v>2542/25441174</v>
      </c>
      <c r="E1924">
        <f>COUNTIF(ufc_fights5[duplicitní texty],ufc_fights5[[#This Row],[duplicitní texty]])</f>
        <v>1</v>
      </c>
    </row>
    <row r="1925" spans="1:5">
      <c r="A1925">
        <v>1047</v>
      </c>
      <c r="B1925">
        <v>3443</v>
      </c>
      <c r="C1925" s="3">
        <v>41174</v>
      </c>
      <c r="D1925" s="5" t="str">
        <f>ufc_fights5[[#This Row],[r_fighter_id]]&amp;"/"&amp;ufc_fights5[[#This Row],[b_fighter_id]]&amp;ufc_fights5[[#This Row],[date]]</f>
        <v>1047/344341174</v>
      </c>
      <c r="E1925">
        <f>COUNTIF(ufc_fights5[duplicitní texty],ufc_fights5[[#This Row],[duplicitní texty]])</f>
        <v>1</v>
      </c>
    </row>
    <row r="1926" spans="1:5">
      <c r="A1926">
        <v>2555</v>
      </c>
      <c r="B1926">
        <v>1907</v>
      </c>
      <c r="C1926" s="3">
        <v>41174</v>
      </c>
      <c r="D1926" s="5" t="str">
        <f>ufc_fights5[[#This Row],[r_fighter_id]]&amp;"/"&amp;ufc_fights5[[#This Row],[b_fighter_id]]&amp;ufc_fights5[[#This Row],[date]]</f>
        <v>2555/190741174</v>
      </c>
      <c r="E1926">
        <f>COUNTIF(ufc_fights5[duplicitní texty],ufc_fights5[[#This Row],[duplicitní texty]])</f>
        <v>1</v>
      </c>
    </row>
    <row r="1927" spans="1:5">
      <c r="A1927">
        <v>3444</v>
      </c>
      <c r="B1927">
        <v>3211</v>
      </c>
      <c r="C1927" s="3">
        <v>41181</v>
      </c>
      <c r="D1927" s="5" t="str">
        <f>ufc_fights5[[#This Row],[r_fighter_id]]&amp;"/"&amp;ufc_fights5[[#This Row],[b_fighter_id]]&amp;ufc_fights5[[#This Row],[date]]</f>
        <v>3444/321141181</v>
      </c>
      <c r="E1927">
        <f>COUNTIF(ufc_fights5[duplicitní texty],ufc_fights5[[#This Row],[duplicitní texty]])</f>
        <v>1</v>
      </c>
    </row>
    <row r="1928" spans="1:5">
      <c r="A1928">
        <v>2877</v>
      </c>
      <c r="B1928">
        <v>3495</v>
      </c>
      <c r="C1928" s="3">
        <v>41181</v>
      </c>
      <c r="D1928" s="5" t="str">
        <f>ufc_fights5[[#This Row],[r_fighter_id]]&amp;"/"&amp;ufc_fights5[[#This Row],[b_fighter_id]]&amp;ufc_fights5[[#This Row],[date]]</f>
        <v>2877/349541181</v>
      </c>
      <c r="E1928">
        <f>COUNTIF(ufc_fights5[duplicitní texty],ufc_fights5[[#This Row],[duplicitní texty]])</f>
        <v>1</v>
      </c>
    </row>
    <row r="1929" spans="1:5">
      <c r="A1929">
        <v>3152</v>
      </c>
      <c r="B1929">
        <v>2121</v>
      </c>
      <c r="C1929" s="3">
        <v>41181</v>
      </c>
      <c r="D1929" s="5" t="str">
        <f>ufc_fights5[[#This Row],[r_fighter_id]]&amp;"/"&amp;ufc_fights5[[#This Row],[b_fighter_id]]&amp;ufc_fights5[[#This Row],[date]]</f>
        <v>3152/212141181</v>
      </c>
      <c r="E1929">
        <f>COUNTIF(ufc_fights5[duplicitní texty],ufc_fights5[[#This Row],[duplicitní texty]])</f>
        <v>1</v>
      </c>
    </row>
    <row r="1930" spans="1:5">
      <c r="A1930">
        <v>1294</v>
      </c>
      <c r="B1930">
        <v>1918</v>
      </c>
      <c r="C1930" s="3">
        <v>41181</v>
      </c>
      <c r="D1930" s="5" t="str">
        <f>ufc_fights5[[#This Row],[r_fighter_id]]&amp;"/"&amp;ufc_fights5[[#This Row],[b_fighter_id]]&amp;ufc_fights5[[#This Row],[date]]</f>
        <v>1294/191841181</v>
      </c>
      <c r="E1930">
        <f>COUNTIF(ufc_fights5[duplicitní texty],ufc_fights5[[#This Row],[duplicitní texty]])</f>
        <v>1</v>
      </c>
    </row>
    <row r="1931" spans="1:5">
      <c r="A1931">
        <v>1273</v>
      </c>
      <c r="B1931">
        <v>2794</v>
      </c>
      <c r="C1931" s="3">
        <v>41181</v>
      </c>
      <c r="D1931" s="5" t="str">
        <f>ufc_fights5[[#This Row],[r_fighter_id]]&amp;"/"&amp;ufc_fights5[[#This Row],[b_fighter_id]]&amp;ufc_fights5[[#This Row],[date]]</f>
        <v>1273/279441181</v>
      </c>
      <c r="E1931">
        <f>COUNTIF(ufc_fights5[duplicitní texty],ufc_fights5[[#This Row],[duplicitní texty]])</f>
        <v>1</v>
      </c>
    </row>
    <row r="1932" spans="1:5">
      <c r="A1932">
        <v>3561</v>
      </c>
      <c r="B1932">
        <v>2494</v>
      </c>
      <c r="C1932" s="3">
        <v>41181</v>
      </c>
      <c r="D1932" s="5" t="str">
        <f>ufc_fights5[[#This Row],[r_fighter_id]]&amp;"/"&amp;ufc_fights5[[#This Row],[b_fighter_id]]&amp;ufc_fights5[[#This Row],[date]]</f>
        <v>3561/249441181</v>
      </c>
      <c r="E1932">
        <f>COUNTIF(ufc_fights5[duplicitní texty],ufc_fights5[[#This Row],[duplicitní texty]])</f>
        <v>1</v>
      </c>
    </row>
    <row r="1933" spans="1:5">
      <c r="A1933">
        <v>1521</v>
      </c>
      <c r="B1933">
        <v>2293</v>
      </c>
      <c r="C1933" s="3">
        <v>41181</v>
      </c>
      <c r="D1933" s="5" t="str">
        <f>ufc_fights5[[#This Row],[r_fighter_id]]&amp;"/"&amp;ufc_fights5[[#This Row],[b_fighter_id]]&amp;ufc_fights5[[#This Row],[date]]</f>
        <v>1521/229341181</v>
      </c>
      <c r="E1933">
        <f>COUNTIF(ufc_fights5[duplicitní texty],ufc_fights5[[#This Row],[duplicitní texty]])</f>
        <v>1</v>
      </c>
    </row>
    <row r="1934" spans="1:5">
      <c r="A1934">
        <v>2367</v>
      </c>
      <c r="B1934">
        <v>615</v>
      </c>
      <c r="C1934" s="3">
        <v>41181</v>
      </c>
      <c r="D1934" s="5" t="str">
        <f>ufc_fights5[[#This Row],[r_fighter_id]]&amp;"/"&amp;ufc_fights5[[#This Row],[b_fighter_id]]&amp;ufc_fights5[[#This Row],[date]]</f>
        <v>2367/61541181</v>
      </c>
      <c r="E1934">
        <f>COUNTIF(ufc_fights5[duplicitní texty],ufc_fights5[[#This Row],[duplicitní texty]])</f>
        <v>1</v>
      </c>
    </row>
    <row r="1935" spans="1:5">
      <c r="A1935">
        <v>1657</v>
      </c>
      <c r="B1935">
        <v>1950</v>
      </c>
      <c r="C1935" s="3">
        <v>41181</v>
      </c>
      <c r="D1935" s="5" t="str">
        <f>ufc_fights5[[#This Row],[r_fighter_id]]&amp;"/"&amp;ufc_fights5[[#This Row],[b_fighter_id]]&amp;ufc_fights5[[#This Row],[date]]</f>
        <v>1657/195041181</v>
      </c>
      <c r="E1935">
        <f>COUNTIF(ufc_fights5[duplicitní texty],ufc_fights5[[#This Row],[duplicitní texty]])</f>
        <v>1</v>
      </c>
    </row>
    <row r="1936" spans="1:5">
      <c r="A1936">
        <v>2540</v>
      </c>
      <c r="B1936">
        <v>1474</v>
      </c>
      <c r="C1936" s="3">
        <v>41181</v>
      </c>
      <c r="D1936" s="5" t="str">
        <f>ufc_fights5[[#This Row],[r_fighter_id]]&amp;"/"&amp;ufc_fights5[[#This Row],[b_fighter_id]]&amp;ufc_fights5[[#This Row],[date]]</f>
        <v>2540/147441181</v>
      </c>
      <c r="E1936">
        <f>COUNTIF(ufc_fights5[duplicitní texty],ufc_fights5[[#This Row],[duplicitní texty]])</f>
        <v>1</v>
      </c>
    </row>
    <row r="1937" spans="1:5">
      <c r="A1937">
        <v>2117</v>
      </c>
      <c r="B1937">
        <v>1876</v>
      </c>
      <c r="C1937" s="3">
        <v>41181</v>
      </c>
      <c r="D1937" s="5" t="str">
        <f>ufc_fights5[[#This Row],[r_fighter_id]]&amp;"/"&amp;ufc_fights5[[#This Row],[b_fighter_id]]&amp;ufc_fights5[[#This Row],[date]]</f>
        <v>2117/187641181</v>
      </c>
      <c r="E1937">
        <f>COUNTIF(ufc_fights5[duplicitní texty],ufc_fights5[[#This Row],[duplicitní texty]])</f>
        <v>1</v>
      </c>
    </row>
    <row r="1938" spans="1:5">
      <c r="A1938">
        <v>3396</v>
      </c>
      <c r="B1938">
        <v>2745</v>
      </c>
      <c r="C1938" s="3">
        <v>41187</v>
      </c>
      <c r="D1938" s="5" t="str">
        <f>ufc_fights5[[#This Row],[r_fighter_id]]&amp;"/"&amp;ufc_fights5[[#This Row],[b_fighter_id]]&amp;ufc_fights5[[#This Row],[date]]</f>
        <v>3396/274541187</v>
      </c>
      <c r="E1938">
        <f>COUNTIF(ufc_fights5[duplicitní texty],ufc_fights5[[#This Row],[duplicitní texty]])</f>
        <v>1</v>
      </c>
    </row>
    <row r="1939" spans="1:5">
      <c r="A1939">
        <v>793</v>
      </c>
      <c r="B1939">
        <v>996</v>
      </c>
      <c r="C1939" s="3">
        <v>41187</v>
      </c>
      <c r="D1939" s="5" t="str">
        <f>ufc_fights5[[#This Row],[r_fighter_id]]&amp;"/"&amp;ufc_fights5[[#This Row],[b_fighter_id]]&amp;ufc_fights5[[#This Row],[date]]</f>
        <v>793/99641187</v>
      </c>
      <c r="E1939">
        <f>COUNTIF(ufc_fights5[duplicitní texty],ufc_fights5[[#This Row],[duplicitní texty]])</f>
        <v>1</v>
      </c>
    </row>
    <row r="1940" spans="1:5">
      <c r="A1940">
        <v>382</v>
      </c>
      <c r="B1940">
        <v>2989</v>
      </c>
      <c r="C1940" s="3">
        <v>41187</v>
      </c>
      <c r="D1940" s="5" t="str">
        <f>ufc_fights5[[#This Row],[r_fighter_id]]&amp;"/"&amp;ufc_fights5[[#This Row],[b_fighter_id]]&amp;ufc_fights5[[#This Row],[date]]</f>
        <v>382/298941187</v>
      </c>
      <c r="E1940">
        <f>COUNTIF(ufc_fights5[duplicitní texty],ufc_fights5[[#This Row],[duplicitní texty]])</f>
        <v>1</v>
      </c>
    </row>
    <row r="1941" spans="1:5">
      <c r="A1941">
        <v>1528</v>
      </c>
      <c r="B1941">
        <v>512</v>
      </c>
      <c r="C1941" s="3">
        <v>41187</v>
      </c>
      <c r="D1941" s="5" t="str">
        <f>ufc_fights5[[#This Row],[r_fighter_id]]&amp;"/"&amp;ufc_fights5[[#This Row],[b_fighter_id]]&amp;ufc_fights5[[#This Row],[date]]</f>
        <v>1528/51241187</v>
      </c>
      <c r="E1941">
        <f>COUNTIF(ufc_fights5[duplicitní texty],ufc_fights5[[#This Row],[duplicitní texty]])</f>
        <v>1</v>
      </c>
    </row>
    <row r="1942" spans="1:5">
      <c r="A1942">
        <v>871</v>
      </c>
      <c r="B1942">
        <v>1350</v>
      </c>
      <c r="C1942" s="3">
        <v>41187</v>
      </c>
      <c r="D1942" s="5" t="str">
        <f>ufc_fights5[[#This Row],[r_fighter_id]]&amp;"/"&amp;ufc_fights5[[#This Row],[b_fighter_id]]&amp;ufc_fights5[[#This Row],[date]]</f>
        <v>871/135041187</v>
      </c>
      <c r="E1942">
        <f>COUNTIF(ufc_fights5[duplicitní texty],ufc_fights5[[#This Row],[duplicitní texty]])</f>
        <v>1</v>
      </c>
    </row>
    <row r="1943" spans="1:5">
      <c r="A1943">
        <v>3004</v>
      </c>
      <c r="B1943">
        <v>2539</v>
      </c>
      <c r="C1943" s="3">
        <v>41187</v>
      </c>
      <c r="D1943" s="5" t="str">
        <f>ufc_fights5[[#This Row],[r_fighter_id]]&amp;"/"&amp;ufc_fights5[[#This Row],[b_fighter_id]]&amp;ufc_fights5[[#This Row],[date]]</f>
        <v>3004/253941187</v>
      </c>
      <c r="E1943">
        <f>COUNTIF(ufc_fights5[duplicitní texty],ufc_fights5[[#This Row],[duplicitní texty]])</f>
        <v>1</v>
      </c>
    </row>
    <row r="1944" spans="1:5">
      <c r="A1944">
        <v>2433</v>
      </c>
      <c r="B1944">
        <v>2339</v>
      </c>
      <c r="C1944" s="3">
        <v>41187</v>
      </c>
      <c r="D1944" s="5" t="str">
        <f>ufc_fights5[[#This Row],[r_fighter_id]]&amp;"/"&amp;ufc_fights5[[#This Row],[b_fighter_id]]&amp;ufc_fights5[[#This Row],[date]]</f>
        <v>2433/233941187</v>
      </c>
      <c r="E1944">
        <f>COUNTIF(ufc_fights5[duplicitní texty],ufc_fights5[[#This Row],[duplicitní texty]])</f>
        <v>1</v>
      </c>
    </row>
    <row r="1945" spans="1:5">
      <c r="A1945">
        <v>1810</v>
      </c>
      <c r="B1945">
        <v>2570</v>
      </c>
      <c r="C1945" s="3">
        <v>41187</v>
      </c>
      <c r="D1945" s="5" t="str">
        <f>ufc_fights5[[#This Row],[r_fighter_id]]&amp;"/"&amp;ufc_fights5[[#This Row],[b_fighter_id]]&amp;ufc_fights5[[#This Row],[date]]</f>
        <v>1810/257041187</v>
      </c>
      <c r="E1945">
        <f>COUNTIF(ufc_fights5[duplicitní texty],ufc_fights5[[#This Row],[duplicitní texty]])</f>
        <v>1</v>
      </c>
    </row>
    <row r="1946" spans="1:5">
      <c r="A1946">
        <v>2290</v>
      </c>
      <c r="B1946">
        <v>862</v>
      </c>
      <c r="C1946" s="3">
        <v>41187</v>
      </c>
      <c r="D1946" s="5" t="str">
        <f>ufc_fights5[[#This Row],[r_fighter_id]]&amp;"/"&amp;ufc_fights5[[#This Row],[b_fighter_id]]&amp;ufc_fights5[[#This Row],[date]]</f>
        <v>2290/86241187</v>
      </c>
      <c r="E1946">
        <f>COUNTIF(ufc_fights5[duplicitní texty],ufc_fights5[[#This Row],[duplicitní texty]])</f>
        <v>1</v>
      </c>
    </row>
    <row r="1947" spans="1:5">
      <c r="A1947">
        <v>3325</v>
      </c>
      <c r="B1947">
        <v>1276</v>
      </c>
      <c r="C1947" s="3">
        <v>41187</v>
      </c>
      <c r="D1947" s="5" t="str">
        <f>ufc_fights5[[#This Row],[r_fighter_id]]&amp;"/"&amp;ufc_fights5[[#This Row],[b_fighter_id]]&amp;ufc_fights5[[#This Row],[date]]</f>
        <v>3325/127641187</v>
      </c>
      <c r="E1947">
        <f>COUNTIF(ufc_fights5[duplicitní texty],ufc_fights5[[#This Row],[duplicitní texty]])</f>
        <v>1</v>
      </c>
    </row>
    <row r="1948" spans="1:5">
      <c r="A1948">
        <v>1928</v>
      </c>
      <c r="B1948">
        <v>3138</v>
      </c>
      <c r="C1948" s="3">
        <v>41195</v>
      </c>
      <c r="D1948" s="5" t="str">
        <f>ufc_fights5[[#This Row],[r_fighter_id]]&amp;"/"&amp;ufc_fights5[[#This Row],[b_fighter_id]]&amp;ufc_fights5[[#This Row],[date]]</f>
        <v>1928/313841195</v>
      </c>
      <c r="E1948">
        <f>COUNTIF(ufc_fights5[duplicitní texty],ufc_fights5[[#This Row],[duplicitní texty]])</f>
        <v>1</v>
      </c>
    </row>
    <row r="1949" spans="1:5">
      <c r="A1949">
        <v>3224</v>
      </c>
      <c r="B1949">
        <v>1934</v>
      </c>
      <c r="C1949" s="3">
        <v>41195</v>
      </c>
      <c r="D1949" s="5" t="str">
        <f>ufc_fights5[[#This Row],[r_fighter_id]]&amp;"/"&amp;ufc_fights5[[#This Row],[b_fighter_id]]&amp;ufc_fights5[[#This Row],[date]]</f>
        <v>3224/193441195</v>
      </c>
      <c r="E1949">
        <f>COUNTIF(ufc_fights5[duplicitní texty],ufc_fights5[[#This Row],[duplicitní texty]])</f>
        <v>1</v>
      </c>
    </row>
    <row r="1950" spans="1:5">
      <c r="A1950">
        <v>2327</v>
      </c>
      <c r="B1950">
        <v>1328</v>
      </c>
      <c r="C1950" s="3">
        <v>41195</v>
      </c>
      <c r="D1950" s="5" t="str">
        <f>ufc_fights5[[#This Row],[r_fighter_id]]&amp;"/"&amp;ufc_fights5[[#This Row],[b_fighter_id]]&amp;ufc_fights5[[#This Row],[date]]</f>
        <v>2327/132841195</v>
      </c>
      <c r="E1950">
        <f>COUNTIF(ufc_fights5[duplicitní texty],ufc_fights5[[#This Row],[duplicitní texty]])</f>
        <v>1</v>
      </c>
    </row>
    <row r="1951" spans="1:5">
      <c r="A1951">
        <v>2178</v>
      </c>
      <c r="B1951">
        <v>997</v>
      </c>
      <c r="C1951" s="3">
        <v>41195</v>
      </c>
      <c r="D1951" s="5" t="str">
        <f>ufc_fights5[[#This Row],[r_fighter_id]]&amp;"/"&amp;ufc_fights5[[#This Row],[b_fighter_id]]&amp;ufc_fights5[[#This Row],[date]]</f>
        <v>2178/99741195</v>
      </c>
      <c r="E1951">
        <f>COUNTIF(ufc_fights5[duplicitní texty],ufc_fights5[[#This Row],[duplicitní texty]])</f>
        <v>1</v>
      </c>
    </row>
    <row r="1952" spans="1:5">
      <c r="A1952">
        <v>3250</v>
      </c>
      <c r="B1952">
        <v>3289</v>
      </c>
      <c r="C1952" s="3">
        <v>41195</v>
      </c>
      <c r="D1952" s="5" t="str">
        <f>ufc_fights5[[#This Row],[r_fighter_id]]&amp;"/"&amp;ufc_fights5[[#This Row],[b_fighter_id]]&amp;ufc_fights5[[#This Row],[date]]</f>
        <v>3250/328941195</v>
      </c>
      <c r="E1952">
        <f>COUNTIF(ufc_fights5[duplicitní texty],ufc_fights5[[#This Row],[duplicitní texty]])</f>
        <v>1</v>
      </c>
    </row>
    <row r="1953" spans="1:5">
      <c r="A1953">
        <v>982</v>
      </c>
      <c r="B1953">
        <v>2990</v>
      </c>
      <c r="C1953" s="3">
        <v>41195</v>
      </c>
      <c r="D1953" s="5" t="str">
        <f>ufc_fights5[[#This Row],[r_fighter_id]]&amp;"/"&amp;ufc_fights5[[#This Row],[b_fighter_id]]&amp;ufc_fights5[[#This Row],[date]]</f>
        <v>982/299041195</v>
      </c>
      <c r="E1953">
        <f>COUNTIF(ufc_fights5[duplicitní texty],ufc_fights5[[#This Row],[duplicitní texty]])</f>
        <v>1</v>
      </c>
    </row>
    <row r="1954" spans="1:5">
      <c r="A1954">
        <v>2981</v>
      </c>
      <c r="B1954">
        <v>318</v>
      </c>
      <c r="C1954" s="3">
        <v>41195</v>
      </c>
      <c r="D1954" s="5" t="str">
        <f>ufc_fights5[[#This Row],[r_fighter_id]]&amp;"/"&amp;ufc_fights5[[#This Row],[b_fighter_id]]&amp;ufc_fights5[[#This Row],[date]]</f>
        <v>2981/31841195</v>
      </c>
      <c r="E1954">
        <f>COUNTIF(ufc_fights5[duplicitní texty],ufc_fights5[[#This Row],[duplicitní texty]])</f>
        <v>1</v>
      </c>
    </row>
    <row r="1955" spans="1:5">
      <c r="A1955">
        <v>350</v>
      </c>
      <c r="B1955">
        <v>1060</v>
      </c>
      <c r="C1955" s="3">
        <v>41195</v>
      </c>
      <c r="D1955" s="5" t="str">
        <f>ufc_fights5[[#This Row],[r_fighter_id]]&amp;"/"&amp;ufc_fights5[[#This Row],[b_fighter_id]]&amp;ufc_fights5[[#This Row],[date]]</f>
        <v>350/106041195</v>
      </c>
      <c r="E1955">
        <f>COUNTIF(ufc_fights5[duplicitní texty],ufc_fights5[[#This Row],[duplicitní texty]])</f>
        <v>1</v>
      </c>
    </row>
    <row r="1956" spans="1:5">
      <c r="A1956">
        <v>708</v>
      </c>
      <c r="B1956">
        <v>2568</v>
      </c>
      <c r="C1956" s="3">
        <v>41195</v>
      </c>
      <c r="D1956" s="5" t="str">
        <f>ufc_fights5[[#This Row],[r_fighter_id]]&amp;"/"&amp;ufc_fights5[[#This Row],[b_fighter_id]]&amp;ufc_fights5[[#This Row],[date]]</f>
        <v>708/256841195</v>
      </c>
      <c r="E1956">
        <f>COUNTIF(ufc_fights5[duplicitní texty],ufc_fights5[[#This Row],[duplicitní texty]])</f>
        <v>1</v>
      </c>
    </row>
    <row r="1957" spans="1:5">
      <c r="A1957">
        <v>462</v>
      </c>
      <c r="B1957">
        <v>447</v>
      </c>
      <c r="C1957" s="3">
        <v>41195</v>
      </c>
      <c r="D1957" s="5" t="str">
        <f>ufc_fights5[[#This Row],[r_fighter_id]]&amp;"/"&amp;ufc_fights5[[#This Row],[b_fighter_id]]&amp;ufc_fights5[[#This Row],[date]]</f>
        <v>462/44741195</v>
      </c>
      <c r="E1957">
        <f>COUNTIF(ufc_fights5[duplicitní texty],ufc_fights5[[#This Row],[duplicitní texty]])</f>
        <v>1</v>
      </c>
    </row>
    <row r="1958" spans="1:5">
      <c r="A1958">
        <v>1499</v>
      </c>
      <c r="B1958">
        <v>2972</v>
      </c>
      <c r="C1958" s="3">
        <v>41195</v>
      </c>
      <c r="D1958" s="5" t="str">
        <f>ufc_fights5[[#This Row],[r_fighter_id]]&amp;"/"&amp;ufc_fights5[[#This Row],[b_fighter_id]]&amp;ufc_fights5[[#This Row],[date]]</f>
        <v>1499/297241195</v>
      </c>
      <c r="E1958">
        <f>COUNTIF(ufc_fights5[duplicitní texty],ufc_fights5[[#This Row],[duplicitní texty]])</f>
        <v>1</v>
      </c>
    </row>
    <row r="1959" spans="1:5">
      <c r="A1959">
        <v>1949</v>
      </c>
      <c r="B1959">
        <v>1912</v>
      </c>
      <c r="C1959" s="3">
        <v>41195</v>
      </c>
      <c r="D1959" s="5" t="str">
        <f>ufc_fights5[[#This Row],[r_fighter_id]]&amp;"/"&amp;ufc_fights5[[#This Row],[b_fighter_id]]&amp;ufc_fights5[[#This Row],[date]]</f>
        <v>1949/191241195</v>
      </c>
      <c r="E1959">
        <f>COUNTIF(ufc_fights5[duplicitní texty],ufc_fights5[[#This Row],[duplicitní texty]])</f>
        <v>1</v>
      </c>
    </row>
    <row r="1960" spans="1:5">
      <c r="A1960">
        <v>435</v>
      </c>
      <c r="B1960">
        <v>3232</v>
      </c>
      <c r="C1960" s="3">
        <v>41223</v>
      </c>
      <c r="D1960" s="5" t="str">
        <f>ufc_fights5[[#This Row],[r_fighter_id]]&amp;"/"&amp;ufc_fights5[[#This Row],[b_fighter_id]]&amp;ufc_fights5[[#This Row],[date]]</f>
        <v>435/323241223</v>
      </c>
      <c r="E1960">
        <f>COUNTIF(ufc_fights5[duplicitní texty],ufc_fights5[[#This Row],[duplicitní texty]])</f>
        <v>1</v>
      </c>
    </row>
    <row r="1961" spans="1:5">
      <c r="A1961">
        <v>1648</v>
      </c>
      <c r="B1961">
        <v>3241</v>
      </c>
      <c r="C1961" s="3">
        <v>41223</v>
      </c>
      <c r="D1961" s="5" t="str">
        <f>ufc_fights5[[#This Row],[r_fighter_id]]&amp;"/"&amp;ufc_fights5[[#This Row],[b_fighter_id]]&amp;ufc_fights5[[#This Row],[date]]</f>
        <v>1648/324141223</v>
      </c>
      <c r="E1961">
        <f>COUNTIF(ufc_fights5[duplicitní texty],ufc_fights5[[#This Row],[duplicitní texty]])</f>
        <v>1</v>
      </c>
    </row>
    <row r="1962" spans="1:5">
      <c r="A1962">
        <v>1006</v>
      </c>
      <c r="B1962">
        <v>1766</v>
      </c>
      <c r="C1962" s="3">
        <v>41223</v>
      </c>
      <c r="D1962" s="5" t="str">
        <f>ufc_fights5[[#This Row],[r_fighter_id]]&amp;"/"&amp;ufc_fights5[[#This Row],[b_fighter_id]]&amp;ufc_fights5[[#This Row],[date]]</f>
        <v>1006/176641223</v>
      </c>
      <c r="E1962">
        <f>COUNTIF(ufc_fights5[duplicitní texty],ufc_fights5[[#This Row],[duplicitní texty]])</f>
        <v>1</v>
      </c>
    </row>
    <row r="1963" spans="1:5">
      <c r="A1963">
        <v>2150</v>
      </c>
      <c r="B1963">
        <v>1404</v>
      </c>
      <c r="C1963" s="3">
        <v>41223</v>
      </c>
      <c r="D1963" s="5" t="str">
        <f>ufc_fights5[[#This Row],[r_fighter_id]]&amp;"/"&amp;ufc_fights5[[#This Row],[b_fighter_id]]&amp;ufc_fights5[[#This Row],[date]]</f>
        <v>2150/140441223</v>
      </c>
      <c r="E1963">
        <f>COUNTIF(ufc_fights5[duplicitní texty],ufc_fights5[[#This Row],[duplicitní texty]])</f>
        <v>1</v>
      </c>
    </row>
    <row r="1964" spans="1:5">
      <c r="A1964">
        <v>3323</v>
      </c>
      <c r="B1964">
        <v>1834</v>
      </c>
      <c r="C1964" s="3">
        <v>41223</v>
      </c>
      <c r="D1964" s="5" t="str">
        <f>ufc_fights5[[#This Row],[r_fighter_id]]&amp;"/"&amp;ufc_fights5[[#This Row],[b_fighter_id]]&amp;ufc_fights5[[#This Row],[date]]</f>
        <v>3323/183441223</v>
      </c>
      <c r="E1964">
        <f>COUNTIF(ufc_fights5[duplicitní texty],ufc_fights5[[#This Row],[duplicitní texty]])</f>
        <v>1</v>
      </c>
    </row>
    <row r="1965" spans="1:5">
      <c r="A1965">
        <v>1139</v>
      </c>
      <c r="B1965">
        <v>697</v>
      </c>
      <c r="C1965" s="3">
        <v>41223</v>
      </c>
      <c r="D1965" s="5" t="str">
        <f>ufc_fights5[[#This Row],[r_fighter_id]]&amp;"/"&amp;ufc_fights5[[#This Row],[b_fighter_id]]&amp;ufc_fights5[[#This Row],[date]]</f>
        <v>1139/69741223</v>
      </c>
      <c r="E1965">
        <f>COUNTIF(ufc_fights5[duplicitní texty],ufc_fights5[[#This Row],[duplicitní texty]])</f>
        <v>1</v>
      </c>
    </row>
    <row r="1966" spans="1:5">
      <c r="A1966">
        <v>3592</v>
      </c>
      <c r="B1966">
        <v>3291</v>
      </c>
      <c r="C1966" s="3">
        <v>41223</v>
      </c>
      <c r="D1966" s="5" t="str">
        <f>ufc_fights5[[#This Row],[r_fighter_id]]&amp;"/"&amp;ufc_fights5[[#This Row],[b_fighter_id]]&amp;ufc_fights5[[#This Row],[date]]</f>
        <v>3592/329141223</v>
      </c>
      <c r="E1966">
        <f>COUNTIF(ufc_fights5[duplicitní texty],ufc_fights5[[#This Row],[duplicitní texty]])</f>
        <v>1</v>
      </c>
    </row>
    <row r="1967" spans="1:5">
      <c r="A1967">
        <v>1033</v>
      </c>
      <c r="B1967">
        <v>734</v>
      </c>
      <c r="C1967" s="3">
        <v>41223</v>
      </c>
      <c r="D1967" s="5" t="str">
        <f>ufc_fights5[[#This Row],[r_fighter_id]]&amp;"/"&amp;ufc_fights5[[#This Row],[b_fighter_id]]&amp;ufc_fights5[[#This Row],[date]]</f>
        <v>1033/73441223</v>
      </c>
      <c r="E1967">
        <f>COUNTIF(ufc_fights5[duplicitní texty],ufc_fights5[[#This Row],[duplicitní texty]])</f>
        <v>1</v>
      </c>
    </row>
    <row r="1968" spans="1:5">
      <c r="A1968">
        <v>1387</v>
      </c>
      <c r="B1968">
        <v>1079</v>
      </c>
      <c r="C1968" s="3">
        <v>41230</v>
      </c>
      <c r="D1968" s="5" t="str">
        <f>ufc_fights5[[#This Row],[r_fighter_id]]&amp;"/"&amp;ufc_fights5[[#This Row],[b_fighter_id]]&amp;ufc_fights5[[#This Row],[date]]</f>
        <v>1387/107941230</v>
      </c>
      <c r="E1968">
        <f>COUNTIF(ufc_fights5[duplicitní texty],ufc_fights5[[#This Row],[duplicitní texty]])</f>
        <v>1</v>
      </c>
    </row>
    <row r="1969" spans="1:5">
      <c r="A1969">
        <v>3097</v>
      </c>
      <c r="B1969">
        <v>596</v>
      </c>
      <c r="C1969" s="3">
        <v>41230</v>
      </c>
      <c r="D1969" s="5" t="str">
        <f>ufc_fights5[[#This Row],[r_fighter_id]]&amp;"/"&amp;ufc_fights5[[#This Row],[b_fighter_id]]&amp;ufc_fights5[[#This Row],[date]]</f>
        <v>3097/59641230</v>
      </c>
      <c r="E1969">
        <f>COUNTIF(ufc_fights5[duplicitní texty],ufc_fights5[[#This Row],[duplicitní texty]])</f>
        <v>1</v>
      </c>
    </row>
    <row r="1970" spans="1:5">
      <c r="A1970">
        <v>1319</v>
      </c>
      <c r="B1970">
        <v>1588</v>
      </c>
      <c r="C1970" s="3">
        <v>41230</v>
      </c>
      <c r="D1970" s="5" t="str">
        <f>ufc_fights5[[#This Row],[r_fighter_id]]&amp;"/"&amp;ufc_fights5[[#This Row],[b_fighter_id]]&amp;ufc_fights5[[#This Row],[date]]</f>
        <v>1319/158841230</v>
      </c>
      <c r="E1970">
        <f>COUNTIF(ufc_fights5[duplicitní texty],ufc_fights5[[#This Row],[duplicitní texty]])</f>
        <v>1</v>
      </c>
    </row>
    <row r="1971" spans="1:5">
      <c r="A1971">
        <v>301</v>
      </c>
      <c r="B1971">
        <v>808</v>
      </c>
      <c r="C1971" s="3">
        <v>41230</v>
      </c>
      <c r="D1971" s="5" t="str">
        <f>ufc_fights5[[#This Row],[r_fighter_id]]&amp;"/"&amp;ufc_fights5[[#This Row],[b_fighter_id]]&amp;ufc_fights5[[#This Row],[date]]</f>
        <v>301/80841230</v>
      </c>
      <c r="E1971">
        <f>COUNTIF(ufc_fights5[duplicitní texty],ufc_fights5[[#This Row],[duplicitní texty]])</f>
        <v>1</v>
      </c>
    </row>
    <row r="1972" spans="1:5">
      <c r="A1972">
        <v>2973</v>
      </c>
      <c r="B1972">
        <v>872</v>
      </c>
      <c r="C1972" s="3">
        <v>41230</v>
      </c>
      <c r="D1972" s="5" t="str">
        <f>ufc_fights5[[#This Row],[r_fighter_id]]&amp;"/"&amp;ufc_fights5[[#This Row],[b_fighter_id]]&amp;ufc_fights5[[#This Row],[date]]</f>
        <v>2973/87241230</v>
      </c>
      <c r="E1972">
        <f>COUNTIF(ufc_fights5[duplicitní texty],ufc_fights5[[#This Row],[duplicitní texty]])</f>
        <v>1</v>
      </c>
    </row>
    <row r="1973" spans="1:5">
      <c r="A1973">
        <v>633</v>
      </c>
      <c r="B1973">
        <v>2806</v>
      </c>
      <c r="C1973" s="3">
        <v>41230</v>
      </c>
      <c r="D1973" s="5" t="str">
        <f>ufc_fights5[[#This Row],[r_fighter_id]]&amp;"/"&amp;ufc_fights5[[#This Row],[b_fighter_id]]&amp;ufc_fights5[[#This Row],[date]]</f>
        <v>633/280641230</v>
      </c>
      <c r="E1973">
        <f>COUNTIF(ufc_fights5[duplicitní texty],ufc_fights5[[#This Row],[duplicitní texty]])</f>
        <v>1</v>
      </c>
    </row>
    <row r="1974" spans="1:5">
      <c r="A1974">
        <v>761</v>
      </c>
      <c r="B1974">
        <v>1210</v>
      </c>
      <c r="C1974" s="3">
        <v>41230</v>
      </c>
      <c r="D1974" s="5" t="str">
        <f>ufc_fights5[[#This Row],[r_fighter_id]]&amp;"/"&amp;ufc_fights5[[#This Row],[b_fighter_id]]&amp;ufc_fights5[[#This Row],[date]]</f>
        <v>761/121041230</v>
      </c>
      <c r="E1974">
        <f>COUNTIF(ufc_fights5[duplicitní texty],ufc_fights5[[#This Row],[duplicitní texty]])</f>
        <v>1</v>
      </c>
    </row>
    <row r="1975" spans="1:5">
      <c r="A1975">
        <v>482</v>
      </c>
      <c r="B1975">
        <v>1757</v>
      </c>
      <c r="C1975" s="3">
        <v>41230</v>
      </c>
      <c r="D1975" s="5" t="str">
        <f>ufc_fights5[[#This Row],[r_fighter_id]]&amp;"/"&amp;ufc_fights5[[#This Row],[b_fighter_id]]&amp;ufc_fights5[[#This Row],[date]]</f>
        <v>482/175741230</v>
      </c>
      <c r="E1975">
        <f>COUNTIF(ufc_fights5[duplicitní texty],ufc_fights5[[#This Row],[duplicitní texty]])</f>
        <v>1</v>
      </c>
    </row>
    <row r="1976" spans="1:5">
      <c r="A1976">
        <v>3142</v>
      </c>
      <c r="B1976">
        <v>1927</v>
      </c>
      <c r="C1976" s="3">
        <v>41230</v>
      </c>
      <c r="D1976" s="5" t="str">
        <f>ufc_fights5[[#This Row],[r_fighter_id]]&amp;"/"&amp;ufc_fights5[[#This Row],[b_fighter_id]]&amp;ufc_fights5[[#This Row],[date]]</f>
        <v>3142/192741230</v>
      </c>
      <c r="E1976">
        <f>COUNTIF(ufc_fights5[duplicitní texty],ufc_fights5[[#This Row],[duplicitní texty]])</f>
        <v>1</v>
      </c>
    </row>
    <row r="1977" spans="1:5">
      <c r="A1977">
        <v>2677</v>
      </c>
      <c r="B1977">
        <v>1918</v>
      </c>
      <c r="C1977" s="3">
        <v>41230</v>
      </c>
      <c r="D1977" s="5" t="str">
        <f>ufc_fights5[[#This Row],[r_fighter_id]]&amp;"/"&amp;ufc_fights5[[#This Row],[b_fighter_id]]&amp;ufc_fights5[[#This Row],[date]]</f>
        <v>2677/191841230</v>
      </c>
      <c r="E1977">
        <f>COUNTIF(ufc_fights5[duplicitní texty],ufc_fights5[[#This Row],[duplicitní texty]])</f>
        <v>1</v>
      </c>
    </row>
    <row r="1978" spans="1:5">
      <c r="A1978">
        <v>2086</v>
      </c>
      <c r="B1978">
        <v>1081</v>
      </c>
      <c r="C1978" s="3">
        <v>41230</v>
      </c>
      <c r="D1978" s="5" t="str">
        <f>ufc_fights5[[#This Row],[r_fighter_id]]&amp;"/"&amp;ufc_fights5[[#This Row],[b_fighter_id]]&amp;ufc_fights5[[#This Row],[date]]</f>
        <v>2086/108141230</v>
      </c>
      <c r="E1978">
        <f>COUNTIF(ufc_fights5[duplicitní texty],ufc_fights5[[#This Row],[duplicitní texty]])</f>
        <v>1</v>
      </c>
    </row>
    <row r="1979" spans="1:5">
      <c r="A1979">
        <v>496</v>
      </c>
      <c r="B1979">
        <v>691</v>
      </c>
      <c r="C1979" s="3">
        <v>41230</v>
      </c>
      <c r="D1979" s="5" t="str">
        <f>ufc_fights5[[#This Row],[r_fighter_id]]&amp;"/"&amp;ufc_fights5[[#This Row],[b_fighter_id]]&amp;ufc_fights5[[#This Row],[date]]</f>
        <v>496/69141230</v>
      </c>
      <c r="E1979">
        <f>COUNTIF(ufc_fights5[duplicitní texty],ufc_fights5[[#This Row],[duplicitní texty]])</f>
        <v>1</v>
      </c>
    </row>
    <row r="1980" spans="1:5">
      <c r="A1980">
        <v>155</v>
      </c>
      <c r="B1980">
        <v>847</v>
      </c>
      <c r="C1980" s="3">
        <v>41251</v>
      </c>
      <c r="D1980" s="5" t="str">
        <f>ufc_fights5[[#This Row],[r_fighter_id]]&amp;"/"&amp;ufc_fights5[[#This Row],[b_fighter_id]]&amp;ufc_fights5[[#This Row],[date]]</f>
        <v>155/84741251</v>
      </c>
      <c r="E1980">
        <f>COUNTIF(ufc_fights5[duplicitní texty],ufc_fights5[[#This Row],[duplicitní texty]])</f>
        <v>1</v>
      </c>
    </row>
    <row r="1981" spans="1:5">
      <c r="A1981">
        <v>3018</v>
      </c>
      <c r="B1981">
        <v>2527</v>
      </c>
      <c r="C1981" s="3">
        <v>41251</v>
      </c>
      <c r="D1981" s="5" t="str">
        <f>ufc_fights5[[#This Row],[r_fighter_id]]&amp;"/"&amp;ufc_fights5[[#This Row],[b_fighter_id]]&amp;ufc_fights5[[#This Row],[date]]</f>
        <v>3018/252741251</v>
      </c>
      <c r="E1981">
        <f>COUNTIF(ufc_fights5[duplicitní texty],ufc_fights5[[#This Row],[duplicitní texty]])</f>
        <v>1</v>
      </c>
    </row>
    <row r="1982" spans="1:5">
      <c r="A1982">
        <v>2783</v>
      </c>
      <c r="B1982">
        <v>1235</v>
      </c>
      <c r="C1982" s="3">
        <v>41251</v>
      </c>
      <c r="D1982" s="5" t="str">
        <f>ufc_fights5[[#This Row],[r_fighter_id]]&amp;"/"&amp;ufc_fights5[[#This Row],[b_fighter_id]]&amp;ufc_fights5[[#This Row],[date]]</f>
        <v>2783/123541251</v>
      </c>
      <c r="E1982">
        <f>COUNTIF(ufc_fights5[duplicitní texty],ufc_fights5[[#This Row],[duplicitní texty]])</f>
        <v>1</v>
      </c>
    </row>
    <row r="1983" spans="1:5">
      <c r="A1983">
        <v>3176</v>
      </c>
      <c r="B1983">
        <v>375</v>
      </c>
      <c r="C1983" s="3">
        <v>41251</v>
      </c>
      <c r="D1983" s="5" t="str">
        <f>ufc_fights5[[#This Row],[r_fighter_id]]&amp;"/"&amp;ufc_fights5[[#This Row],[b_fighter_id]]&amp;ufc_fights5[[#This Row],[date]]</f>
        <v>3176/37541251</v>
      </c>
      <c r="E1983">
        <f>COUNTIF(ufc_fights5[duplicitní texty],ufc_fights5[[#This Row],[duplicitní texty]])</f>
        <v>1</v>
      </c>
    </row>
    <row r="1984" spans="1:5">
      <c r="A1984">
        <v>2485</v>
      </c>
      <c r="B1984">
        <v>1892</v>
      </c>
      <c r="C1984" s="3">
        <v>41251</v>
      </c>
      <c r="D1984" s="5" t="str">
        <f>ufc_fights5[[#This Row],[r_fighter_id]]&amp;"/"&amp;ufc_fights5[[#This Row],[b_fighter_id]]&amp;ufc_fights5[[#This Row],[date]]</f>
        <v>2485/189241251</v>
      </c>
      <c r="E1984">
        <f>COUNTIF(ufc_fights5[duplicitní texty],ufc_fights5[[#This Row],[duplicitní texty]])</f>
        <v>1</v>
      </c>
    </row>
    <row r="1985" spans="1:5">
      <c r="A1985">
        <v>1810</v>
      </c>
      <c r="B1985">
        <v>3294</v>
      </c>
      <c r="C1985" s="3">
        <v>41251</v>
      </c>
      <c r="D1985" s="5" t="str">
        <f>ufc_fights5[[#This Row],[r_fighter_id]]&amp;"/"&amp;ufc_fights5[[#This Row],[b_fighter_id]]&amp;ufc_fights5[[#This Row],[date]]</f>
        <v>1810/329441251</v>
      </c>
      <c r="E1985">
        <f>COUNTIF(ufc_fights5[duplicitní texty],ufc_fights5[[#This Row],[duplicitní texty]])</f>
        <v>1</v>
      </c>
    </row>
    <row r="1986" spans="1:5">
      <c r="A1986">
        <v>864</v>
      </c>
      <c r="B1986">
        <v>3120</v>
      </c>
      <c r="C1986" s="3">
        <v>41251</v>
      </c>
      <c r="D1986" s="5" t="str">
        <f>ufc_fights5[[#This Row],[r_fighter_id]]&amp;"/"&amp;ufc_fights5[[#This Row],[b_fighter_id]]&amp;ufc_fights5[[#This Row],[date]]</f>
        <v>864/312041251</v>
      </c>
      <c r="E1986">
        <f>COUNTIF(ufc_fights5[duplicitní texty],ufc_fights5[[#This Row],[duplicitní texty]])</f>
        <v>1</v>
      </c>
    </row>
    <row r="1987" spans="1:5">
      <c r="A1987">
        <v>675</v>
      </c>
      <c r="B1987">
        <v>1979</v>
      </c>
      <c r="C1987" s="3">
        <v>41251</v>
      </c>
      <c r="D1987" s="5" t="str">
        <f>ufc_fights5[[#This Row],[r_fighter_id]]&amp;"/"&amp;ufc_fights5[[#This Row],[b_fighter_id]]&amp;ufc_fights5[[#This Row],[date]]</f>
        <v>675/197941251</v>
      </c>
      <c r="E1987">
        <f>COUNTIF(ufc_fights5[duplicitní texty],ufc_fights5[[#This Row],[duplicitní texty]])</f>
        <v>1</v>
      </c>
    </row>
    <row r="1988" spans="1:5">
      <c r="A1988">
        <v>2313</v>
      </c>
      <c r="B1988">
        <v>2581</v>
      </c>
      <c r="C1988" s="3">
        <v>41251</v>
      </c>
      <c r="D1988" s="5" t="str">
        <f>ufc_fights5[[#This Row],[r_fighter_id]]&amp;"/"&amp;ufc_fights5[[#This Row],[b_fighter_id]]&amp;ufc_fights5[[#This Row],[date]]</f>
        <v>2313/258141251</v>
      </c>
      <c r="E1988">
        <f>COUNTIF(ufc_fights5[duplicitní texty],ufc_fights5[[#This Row],[duplicitní texty]])</f>
        <v>1</v>
      </c>
    </row>
    <row r="1989" spans="1:5">
      <c r="A1989">
        <v>1562</v>
      </c>
      <c r="B1989">
        <v>38</v>
      </c>
      <c r="C1989" s="3">
        <v>41251</v>
      </c>
      <c r="D1989" s="5" t="str">
        <f>ufc_fights5[[#This Row],[r_fighter_id]]&amp;"/"&amp;ufc_fights5[[#This Row],[b_fighter_id]]&amp;ufc_fights5[[#This Row],[date]]</f>
        <v>1562/3841251</v>
      </c>
      <c r="E1989">
        <f>COUNTIF(ufc_fights5[duplicitní texty],ufc_fights5[[#This Row],[duplicitní texty]])</f>
        <v>1</v>
      </c>
    </row>
    <row r="1990" spans="1:5">
      <c r="A1990">
        <v>1318</v>
      </c>
      <c r="B1990">
        <v>770</v>
      </c>
      <c r="C1990" s="3">
        <v>41251</v>
      </c>
      <c r="D1990" s="5" t="str">
        <f>ufc_fights5[[#This Row],[r_fighter_id]]&amp;"/"&amp;ufc_fights5[[#This Row],[b_fighter_id]]&amp;ufc_fights5[[#This Row],[date]]</f>
        <v>1318/77041251</v>
      </c>
      <c r="E1990">
        <f>COUNTIF(ufc_fights5[duplicitní texty],ufc_fights5[[#This Row],[duplicitní texty]])</f>
        <v>1</v>
      </c>
    </row>
    <row r="1991" spans="1:5">
      <c r="A1991">
        <v>2081</v>
      </c>
      <c r="B1991">
        <v>2095</v>
      </c>
      <c r="C1991" s="3">
        <v>41257</v>
      </c>
      <c r="D1991" s="5" t="str">
        <f>ufc_fights5[[#This Row],[r_fighter_id]]&amp;"/"&amp;ufc_fights5[[#This Row],[b_fighter_id]]&amp;ufc_fights5[[#This Row],[date]]</f>
        <v>2081/209541257</v>
      </c>
      <c r="E1991">
        <f>COUNTIF(ufc_fights5[duplicitní texty],ufc_fights5[[#This Row],[duplicitní texty]])</f>
        <v>1</v>
      </c>
    </row>
    <row r="1992" spans="1:5">
      <c r="A1992">
        <v>3067</v>
      </c>
      <c r="B1992">
        <v>2473</v>
      </c>
      <c r="C1992" s="3">
        <v>41257</v>
      </c>
      <c r="D1992" s="5" t="str">
        <f>ufc_fights5[[#This Row],[r_fighter_id]]&amp;"/"&amp;ufc_fights5[[#This Row],[b_fighter_id]]&amp;ufc_fights5[[#This Row],[date]]</f>
        <v>3067/247341257</v>
      </c>
      <c r="E1992">
        <f>COUNTIF(ufc_fights5[duplicitní texty],ufc_fights5[[#This Row],[duplicitní texty]])</f>
        <v>1</v>
      </c>
    </row>
    <row r="1993" spans="1:5">
      <c r="A1993">
        <v>2539</v>
      </c>
      <c r="B1993">
        <v>180</v>
      </c>
      <c r="C1993" s="3">
        <v>41257</v>
      </c>
      <c r="D1993" s="5" t="str">
        <f>ufc_fights5[[#This Row],[r_fighter_id]]&amp;"/"&amp;ufc_fights5[[#This Row],[b_fighter_id]]&amp;ufc_fights5[[#This Row],[date]]</f>
        <v>2539/18041257</v>
      </c>
      <c r="E1993">
        <f>COUNTIF(ufc_fights5[duplicitní texty],ufc_fights5[[#This Row],[duplicitní texty]])</f>
        <v>1</v>
      </c>
    </row>
    <row r="1994" spans="1:5">
      <c r="A1994">
        <v>1850</v>
      </c>
      <c r="B1994">
        <v>2434</v>
      </c>
      <c r="C1994" s="3">
        <v>41257</v>
      </c>
      <c r="D1994" s="5" t="str">
        <f>ufc_fights5[[#This Row],[r_fighter_id]]&amp;"/"&amp;ufc_fights5[[#This Row],[b_fighter_id]]&amp;ufc_fights5[[#This Row],[date]]</f>
        <v>1850/243441257</v>
      </c>
      <c r="E1994">
        <f>COUNTIF(ufc_fights5[duplicitní texty],ufc_fights5[[#This Row],[duplicitní texty]])</f>
        <v>1</v>
      </c>
    </row>
    <row r="1995" spans="1:5">
      <c r="A1995">
        <v>1865</v>
      </c>
      <c r="B1995">
        <v>3478</v>
      </c>
      <c r="C1995" s="3">
        <v>41257</v>
      </c>
      <c r="D1995" s="5" t="str">
        <f>ufc_fights5[[#This Row],[r_fighter_id]]&amp;"/"&amp;ufc_fights5[[#This Row],[b_fighter_id]]&amp;ufc_fights5[[#This Row],[date]]</f>
        <v>1865/347841257</v>
      </c>
      <c r="E1995">
        <f>COUNTIF(ufc_fights5[duplicitní texty],ufc_fights5[[#This Row],[duplicitní texty]])</f>
        <v>1</v>
      </c>
    </row>
    <row r="1996" spans="1:5">
      <c r="A1996">
        <v>66</v>
      </c>
      <c r="B1996">
        <v>2728</v>
      </c>
      <c r="C1996" s="3">
        <v>41257</v>
      </c>
      <c r="D1996" s="5" t="str">
        <f>ufc_fights5[[#This Row],[r_fighter_id]]&amp;"/"&amp;ufc_fights5[[#This Row],[b_fighter_id]]&amp;ufc_fights5[[#This Row],[date]]</f>
        <v>66/272841257</v>
      </c>
      <c r="E1996">
        <f>COUNTIF(ufc_fights5[duplicitní texty],ufc_fights5[[#This Row],[duplicitní texty]])</f>
        <v>1</v>
      </c>
    </row>
    <row r="1997" spans="1:5">
      <c r="A1997">
        <v>2486</v>
      </c>
      <c r="B1997">
        <v>799</v>
      </c>
      <c r="C1997" s="3">
        <v>41257</v>
      </c>
      <c r="D1997" s="5" t="str">
        <f>ufc_fights5[[#This Row],[r_fighter_id]]&amp;"/"&amp;ufc_fights5[[#This Row],[b_fighter_id]]&amp;ufc_fights5[[#This Row],[date]]</f>
        <v>2486/79941257</v>
      </c>
      <c r="E1997">
        <f>COUNTIF(ufc_fights5[duplicitní texty],ufc_fights5[[#This Row],[duplicitní texty]])</f>
        <v>1</v>
      </c>
    </row>
    <row r="1998" spans="1:5">
      <c r="A1998">
        <v>238</v>
      </c>
      <c r="B1998">
        <v>3391</v>
      </c>
      <c r="C1998" s="3">
        <v>41258</v>
      </c>
      <c r="D1998" s="5" t="str">
        <f>ufc_fights5[[#This Row],[r_fighter_id]]&amp;"/"&amp;ufc_fights5[[#This Row],[b_fighter_id]]&amp;ufc_fights5[[#This Row],[date]]</f>
        <v>238/339141258</v>
      </c>
      <c r="E1998">
        <f>COUNTIF(ufc_fights5[duplicitní texty],ufc_fights5[[#This Row],[duplicitní texty]])</f>
        <v>1</v>
      </c>
    </row>
    <row r="1999" spans="1:5">
      <c r="A1999">
        <v>2439</v>
      </c>
      <c r="B1999">
        <v>878</v>
      </c>
      <c r="C1999" s="3">
        <v>41258</v>
      </c>
      <c r="D1999" s="5" t="str">
        <f>ufc_fights5[[#This Row],[r_fighter_id]]&amp;"/"&amp;ufc_fights5[[#This Row],[b_fighter_id]]&amp;ufc_fights5[[#This Row],[date]]</f>
        <v>2439/87841258</v>
      </c>
      <c r="E1999">
        <f>COUNTIF(ufc_fights5[duplicitní texty],ufc_fights5[[#This Row],[duplicitní texty]])</f>
        <v>1</v>
      </c>
    </row>
    <row r="2000" spans="1:5">
      <c r="A2000">
        <v>2294</v>
      </c>
      <c r="B2000">
        <v>2145</v>
      </c>
      <c r="C2000" s="3">
        <v>41258</v>
      </c>
      <c r="D2000" s="5" t="str">
        <f>ufc_fights5[[#This Row],[r_fighter_id]]&amp;"/"&amp;ufc_fights5[[#This Row],[b_fighter_id]]&amp;ufc_fights5[[#This Row],[date]]</f>
        <v>2294/214541258</v>
      </c>
      <c r="E2000">
        <f>COUNTIF(ufc_fights5[duplicitní texty],ufc_fights5[[#This Row],[duplicitní texty]])</f>
        <v>1</v>
      </c>
    </row>
    <row r="2001" spans="1:5">
      <c r="A2001">
        <v>2594</v>
      </c>
      <c r="B2001">
        <v>1304</v>
      </c>
      <c r="C2001" s="3">
        <v>41258</v>
      </c>
      <c r="D2001" s="5" t="str">
        <f>ufc_fights5[[#This Row],[r_fighter_id]]&amp;"/"&amp;ufc_fights5[[#This Row],[b_fighter_id]]&amp;ufc_fights5[[#This Row],[date]]</f>
        <v>2594/130441258</v>
      </c>
      <c r="E2001">
        <f>COUNTIF(ufc_fights5[duplicitní texty],ufc_fights5[[#This Row],[duplicitní texty]])</f>
        <v>1</v>
      </c>
    </row>
    <row r="2002" spans="1:5">
      <c r="A2002">
        <v>2556</v>
      </c>
      <c r="B2002">
        <v>366</v>
      </c>
      <c r="C2002" s="3">
        <v>41258</v>
      </c>
      <c r="D2002" s="5" t="str">
        <f>ufc_fights5[[#This Row],[r_fighter_id]]&amp;"/"&amp;ufc_fights5[[#This Row],[b_fighter_id]]&amp;ufc_fights5[[#This Row],[date]]</f>
        <v>2556/36641258</v>
      </c>
      <c r="E2002">
        <f>COUNTIF(ufc_fights5[duplicitní texty],ufc_fights5[[#This Row],[duplicitní texty]])</f>
        <v>1</v>
      </c>
    </row>
    <row r="2003" spans="1:5">
      <c r="A2003">
        <v>222</v>
      </c>
      <c r="B2003">
        <v>752</v>
      </c>
      <c r="C2003" s="3">
        <v>41258</v>
      </c>
      <c r="D2003" s="5" t="str">
        <f>ufc_fights5[[#This Row],[r_fighter_id]]&amp;"/"&amp;ufc_fights5[[#This Row],[b_fighter_id]]&amp;ufc_fights5[[#This Row],[date]]</f>
        <v>222/75241258</v>
      </c>
      <c r="E2003">
        <f>COUNTIF(ufc_fights5[duplicitní texty],ufc_fights5[[#This Row],[duplicitní texty]])</f>
        <v>1</v>
      </c>
    </row>
    <row r="2004" spans="1:5">
      <c r="A2004">
        <v>2533</v>
      </c>
      <c r="B2004">
        <v>1632</v>
      </c>
      <c r="C2004" s="3">
        <v>41258</v>
      </c>
      <c r="D2004" s="5" t="str">
        <f>ufc_fights5[[#This Row],[r_fighter_id]]&amp;"/"&amp;ufc_fights5[[#This Row],[b_fighter_id]]&amp;ufc_fights5[[#This Row],[date]]</f>
        <v>2533/163241258</v>
      </c>
      <c r="E2004">
        <f>COUNTIF(ufc_fights5[duplicitní texty],ufc_fights5[[#This Row],[duplicitní texty]])</f>
        <v>1</v>
      </c>
    </row>
    <row r="2005" spans="1:5">
      <c r="A2005">
        <v>836</v>
      </c>
      <c r="B2005">
        <v>3371</v>
      </c>
      <c r="C2005" s="3">
        <v>41258</v>
      </c>
      <c r="D2005" s="5" t="str">
        <f>ufc_fights5[[#This Row],[r_fighter_id]]&amp;"/"&amp;ufc_fights5[[#This Row],[b_fighter_id]]&amp;ufc_fights5[[#This Row],[date]]</f>
        <v>836/337141258</v>
      </c>
      <c r="E2005">
        <f>COUNTIF(ufc_fights5[duplicitní texty],ufc_fights5[[#This Row],[duplicitní texty]])</f>
        <v>1</v>
      </c>
    </row>
    <row r="2006" spans="1:5">
      <c r="A2006">
        <v>3405</v>
      </c>
      <c r="B2006">
        <v>513</v>
      </c>
      <c r="C2006" s="3">
        <v>41258</v>
      </c>
      <c r="D2006" s="5" t="str">
        <f>ufc_fights5[[#This Row],[r_fighter_id]]&amp;"/"&amp;ufc_fights5[[#This Row],[b_fighter_id]]&amp;ufc_fights5[[#This Row],[date]]</f>
        <v>3405/51341258</v>
      </c>
      <c r="E2006">
        <f>COUNTIF(ufc_fights5[duplicitní texty],ufc_fights5[[#This Row],[duplicitní texty]])</f>
        <v>1</v>
      </c>
    </row>
    <row r="2007" spans="1:5">
      <c r="A2007">
        <v>2685</v>
      </c>
      <c r="B2007">
        <v>582</v>
      </c>
      <c r="C2007" s="3">
        <v>41258</v>
      </c>
      <c r="D2007" s="5" t="str">
        <f>ufc_fights5[[#This Row],[r_fighter_id]]&amp;"/"&amp;ufc_fights5[[#This Row],[b_fighter_id]]&amp;ufc_fights5[[#This Row],[date]]</f>
        <v>2685/58241258</v>
      </c>
      <c r="E2007">
        <f>COUNTIF(ufc_fights5[duplicitní texty],ufc_fights5[[#This Row],[duplicitní texty]])</f>
        <v>1</v>
      </c>
    </row>
    <row r="2008" spans="1:5">
      <c r="A2008">
        <v>1772</v>
      </c>
      <c r="B2008">
        <v>389</v>
      </c>
      <c r="C2008" s="3">
        <v>41272</v>
      </c>
      <c r="D2008" s="5" t="str">
        <f>ufc_fights5[[#This Row],[r_fighter_id]]&amp;"/"&amp;ufc_fights5[[#This Row],[b_fighter_id]]&amp;ufc_fights5[[#This Row],[date]]</f>
        <v>1772/38941272</v>
      </c>
      <c r="E2008">
        <f>COUNTIF(ufc_fights5[duplicitní texty],ufc_fights5[[#This Row],[duplicitní texty]])</f>
        <v>1</v>
      </c>
    </row>
    <row r="2009" spans="1:5">
      <c r="A2009">
        <v>476</v>
      </c>
      <c r="B2009">
        <v>2182</v>
      </c>
      <c r="C2009" s="3">
        <v>41272</v>
      </c>
      <c r="D2009" s="5" t="str">
        <f>ufc_fights5[[#This Row],[r_fighter_id]]&amp;"/"&amp;ufc_fights5[[#This Row],[b_fighter_id]]&amp;ufc_fights5[[#This Row],[date]]</f>
        <v>476/218241272</v>
      </c>
      <c r="E2009">
        <f>COUNTIF(ufc_fights5[duplicitní texty],ufc_fights5[[#This Row],[duplicitní texty]])</f>
        <v>1</v>
      </c>
    </row>
    <row r="2010" spans="1:5">
      <c r="A2010">
        <v>2540</v>
      </c>
      <c r="B2010">
        <v>3496</v>
      </c>
      <c r="C2010" s="3">
        <v>41272</v>
      </c>
      <c r="D2010" s="5" t="str">
        <f>ufc_fights5[[#This Row],[r_fighter_id]]&amp;"/"&amp;ufc_fights5[[#This Row],[b_fighter_id]]&amp;ufc_fights5[[#This Row],[date]]</f>
        <v>2540/349641272</v>
      </c>
      <c r="E2010">
        <f>COUNTIF(ufc_fights5[duplicitní texty],ufc_fights5[[#This Row],[duplicitní texty]])</f>
        <v>1</v>
      </c>
    </row>
    <row r="2011" spans="1:5">
      <c r="A2011">
        <v>2500</v>
      </c>
      <c r="B2011">
        <v>297</v>
      </c>
      <c r="C2011" s="3">
        <v>41272</v>
      </c>
      <c r="D2011" s="5" t="str">
        <f>ufc_fights5[[#This Row],[r_fighter_id]]&amp;"/"&amp;ufc_fights5[[#This Row],[b_fighter_id]]&amp;ufc_fights5[[#This Row],[date]]</f>
        <v>2500/29741272</v>
      </c>
      <c r="E2011">
        <f>COUNTIF(ufc_fights5[duplicitní texty],ufc_fights5[[#This Row],[duplicitní texty]])</f>
        <v>1</v>
      </c>
    </row>
    <row r="2012" spans="1:5">
      <c r="A2012">
        <v>722</v>
      </c>
      <c r="B2012">
        <v>830</v>
      </c>
      <c r="C2012" s="3">
        <v>41272</v>
      </c>
      <c r="D2012" s="5" t="str">
        <f>ufc_fights5[[#This Row],[r_fighter_id]]&amp;"/"&amp;ufc_fights5[[#This Row],[b_fighter_id]]&amp;ufc_fights5[[#This Row],[date]]</f>
        <v>722/83041272</v>
      </c>
      <c r="E2012">
        <f>COUNTIF(ufc_fights5[duplicitní texty],ufc_fights5[[#This Row],[duplicitní texty]])</f>
        <v>1</v>
      </c>
    </row>
    <row r="2013" spans="1:5">
      <c r="A2013">
        <v>807</v>
      </c>
      <c r="B2013">
        <v>3359</v>
      </c>
      <c r="C2013" s="3">
        <v>41272</v>
      </c>
      <c r="D2013" s="5" t="str">
        <f>ufc_fights5[[#This Row],[r_fighter_id]]&amp;"/"&amp;ufc_fights5[[#This Row],[b_fighter_id]]&amp;ufc_fights5[[#This Row],[date]]</f>
        <v>807/335941272</v>
      </c>
      <c r="E2013">
        <f>COUNTIF(ufc_fights5[duplicitní texty],ufc_fights5[[#This Row],[duplicitní texty]])</f>
        <v>1</v>
      </c>
    </row>
    <row r="2014" spans="1:5">
      <c r="A2014">
        <v>1528</v>
      </c>
      <c r="B2014">
        <v>1579</v>
      </c>
      <c r="C2014" s="3">
        <v>41272</v>
      </c>
      <c r="D2014" s="5" t="str">
        <f>ufc_fights5[[#This Row],[r_fighter_id]]&amp;"/"&amp;ufc_fights5[[#This Row],[b_fighter_id]]&amp;ufc_fights5[[#This Row],[date]]</f>
        <v>1528/157941272</v>
      </c>
      <c r="E2014">
        <f>COUNTIF(ufc_fights5[duplicitní texty],ufc_fights5[[#This Row],[duplicitní texty]])</f>
        <v>1</v>
      </c>
    </row>
    <row r="2015" spans="1:5">
      <c r="A2015">
        <v>1069</v>
      </c>
      <c r="B2015">
        <v>1377</v>
      </c>
      <c r="C2015" s="3">
        <v>41272</v>
      </c>
      <c r="D2015" s="5" t="str">
        <f>ufc_fights5[[#This Row],[r_fighter_id]]&amp;"/"&amp;ufc_fights5[[#This Row],[b_fighter_id]]&amp;ufc_fights5[[#This Row],[date]]</f>
        <v>1069/137741272</v>
      </c>
      <c r="E2015">
        <f>COUNTIF(ufc_fights5[duplicitní texty],ufc_fights5[[#This Row],[duplicitní texty]])</f>
        <v>1</v>
      </c>
    </row>
    <row r="2016" spans="1:5">
      <c r="A2016">
        <v>2113</v>
      </c>
      <c r="B2016">
        <v>1753</v>
      </c>
      <c r="C2016" s="3">
        <v>41272</v>
      </c>
      <c r="D2016" s="5" t="str">
        <f>ufc_fights5[[#This Row],[r_fighter_id]]&amp;"/"&amp;ufc_fights5[[#This Row],[b_fighter_id]]&amp;ufc_fights5[[#This Row],[date]]</f>
        <v>2113/175341272</v>
      </c>
      <c r="E2016">
        <f>COUNTIF(ufc_fights5[duplicitní texty],ufc_fights5[[#This Row],[duplicitní texty]])</f>
        <v>1</v>
      </c>
    </row>
    <row r="2017" spans="1:5">
      <c r="A2017">
        <v>1227</v>
      </c>
      <c r="B2017">
        <v>3346</v>
      </c>
      <c r="C2017" s="3">
        <v>41272</v>
      </c>
      <c r="D2017" s="5" t="str">
        <f>ufc_fights5[[#This Row],[r_fighter_id]]&amp;"/"&amp;ufc_fights5[[#This Row],[b_fighter_id]]&amp;ufc_fights5[[#This Row],[date]]</f>
        <v>1227/334641272</v>
      </c>
      <c r="E2017">
        <f>COUNTIF(ufc_fights5[duplicitní texty],ufc_fights5[[#This Row],[duplicitní texty]])</f>
        <v>1</v>
      </c>
    </row>
    <row r="2018" spans="1:5">
      <c r="A2018">
        <v>306</v>
      </c>
      <c r="B2018">
        <v>2529</v>
      </c>
      <c r="C2018" s="3">
        <v>41272</v>
      </c>
      <c r="D2018" s="5" t="str">
        <f>ufc_fights5[[#This Row],[r_fighter_id]]&amp;"/"&amp;ufc_fights5[[#This Row],[b_fighter_id]]&amp;ufc_fights5[[#This Row],[date]]</f>
        <v>306/252941272</v>
      </c>
      <c r="E2018">
        <f>COUNTIF(ufc_fights5[duplicitní texty],ufc_fights5[[#This Row],[duplicitní texty]])</f>
        <v>1</v>
      </c>
    </row>
    <row r="2019" spans="1:5">
      <c r="A2019">
        <v>2369</v>
      </c>
      <c r="B2019">
        <v>241</v>
      </c>
      <c r="C2019" s="3">
        <v>41272</v>
      </c>
      <c r="D2019" s="5" t="str">
        <f>ufc_fights5[[#This Row],[r_fighter_id]]&amp;"/"&amp;ufc_fights5[[#This Row],[b_fighter_id]]&amp;ufc_fights5[[#This Row],[date]]</f>
        <v>2369/24141272</v>
      </c>
      <c r="E2019">
        <f>COUNTIF(ufc_fights5[duplicitní texty],ufc_fights5[[#This Row],[duplicitní texty]])</f>
        <v>1</v>
      </c>
    </row>
    <row r="2020" spans="1:5">
      <c r="A2020">
        <v>201</v>
      </c>
      <c r="B2020">
        <v>1989</v>
      </c>
      <c r="C2020" s="3">
        <v>41293</v>
      </c>
      <c r="D2020" s="5" t="str">
        <f>ufc_fights5[[#This Row],[r_fighter_id]]&amp;"/"&amp;ufc_fights5[[#This Row],[b_fighter_id]]&amp;ufc_fights5[[#This Row],[date]]</f>
        <v>201/198941293</v>
      </c>
      <c r="E2020">
        <f>COUNTIF(ufc_fights5[duplicitní texty],ufc_fights5[[#This Row],[duplicitní texty]])</f>
        <v>1</v>
      </c>
    </row>
    <row r="2021" spans="1:5">
      <c r="A2021">
        <v>3209</v>
      </c>
      <c r="B2021">
        <v>2342</v>
      </c>
      <c r="C2021" s="3">
        <v>41293</v>
      </c>
      <c r="D2021" s="5" t="str">
        <f>ufc_fights5[[#This Row],[r_fighter_id]]&amp;"/"&amp;ufc_fights5[[#This Row],[b_fighter_id]]&amp;ufc_fights5[[#This Row],[date]]</f>
        <v>3209/234241293</v>
      </c>
      <c r="E2021">
        <f>COUNTIF(ufc_fights5[duplicitní texty],ufc_fights5[[#This Row],[duplicitní texty]])</f>
        <v>1</v>
      </c>
    </row>
    <row r="2022" spans="1:5">
      <c r="A2022">
        <v>1140</v>
      </c>
      <c r="B2022">
        <v>2769</v>
      </c>
      <c r="C2022" s="3">
        <v>41293</v>
      </c>
      <c r="D2022" s="5" t="str">
        <f>ufc_fights5[[#This Row],[r_fighter_id]]&amp;"/"&amp;ufc_fights5[[#This Row],[b_fighter_id]]&amp;ufc_fights5[[#This Row],[date]]</f>
        <v>1140/276941293</v>
      </c>
      <c r="E2022">
        <f>COUNTIF(ufc_fights5[duplicitní texty],ufc_fights5[[#This Row],[duplicitní texty]])</f>
        <v>1</v>
      </c>
    </row>
    <row r="2023" spans="1:5">
      <c r="A2023">
        <v>2871</v>
      </c>
      <c r="B2023">
        <v>797</v>
      </c>
      <c r="C2023" s="3">
        <v>41293</v>
      </c>
      <c r="D2023" s="5" t="str">
        <f>ufc_fights5[[#This Row],[r_fighter_id]]&amp;"/"&amp;ufc_fights5[[#This Row],[b_fighter_id]]&amp;ufc_fights5[[#This Row],[date]]</f>
        <v>2871/79741293</v>
      </c>
      <c r="E2023">
        <f>COUNTIF(ufc_fights5[duplicitní texty],ufc_fights5[[#This Row],[duplicitní texty]])</f>
        <v>1</v>
      </c>
    </row>
    <row r="2024" spans="1:5">
      <c r="A2024">
        <v>2339</v>
      </c>
      <c r="B2024">
        <v>1798</v>
      </c>
      <c r="C2024" s="3">
        <v>41293</v>
      </c>
      <c r="D2024" s="5" t="str">
        <f>ufc_fights5[[#This Row],[r_fighter_id]]&amp;"/"&amp;ufc_fights5[[#This Row],[b_fighter_id]]&amp;ufc_fights5[[#This Row],[date]]</f>
        <v>2339/179841293</v>
      </c>
      <c r="E2024">
        <f>COUNTIF(ufc_fights5[duplicitní texty],ufc_fights5[[#This Row],[duplicitní texty]])</f>
        <v>1</v>
      </c>
    </row>
    <row r="2025" spans="1:5">
      <c r="A2025">
        <v>243</v>
      </c>
      <c r="B2025">
        <v>286</v>
      </c>
      <c r="C2025" s="3">
        <v>41293</v>
      </c>
      <c r="D2025" s="5" t="str">
        <f>ufc_fights5[[#This Row],[r_fighter_id]]&amp;"/"&amp;ufc_fights5[[#This Row],[b_fighter_id]]&amp;ufc_fights5[[#This Row],[date]]</f>
        <v>243/28641293</v>
      </c>
      <c r="E2025">
        <f>COUNTIF(ufc_fights5[duplicitní texty],ufc_fights5[[#This Row],[duplicitní texty]])</f>
        <v>1</v>
      </c>
    </row>
    <row r="2026" spans="1:5">
      <c r="A2026">
        <v>2568</v>
      </c>
      <c r="B2026">
        <v>43</v>
      </c>
      <c r="C2026" s="3">
        <v>41293</v>
      </c>
      <c r="D2026" s="5" t="str">
        <f>ufc_fights5[[#This Row],[r_fighter_id]]&amp;"/"&amp;ufc_fights5[[#This Row],[b_fighter_id]]&amp;ufc_fights5[[#This Row],[date]]</f>
        <v>2568/4341293</v>
      </c>
      <c r="E2026">
        <f>COUNTIF(ufc_fights5[duplicitní texty],ufc_fights5[[#This Row],[duplicitní texty]])</f>
        <v>1</v>
      </c>
    </row>
    <row r="2027" spans="1:5">
      <c r="A2027">
        <v>3289</v>
      </c>
      <c r="B2027">
        <v>1615</v>
      </c>
      <c r="C2027" s="3">
        <v>41293</v>
      </c>
      <c r="D2027" s="5" t="str">
        <f>ufc_fights5[[#This Row],[r_fighter_id]]&amp;"/"&amp;ufc_fights5[[#This Row],[b_fighter_id]]&amp;ufc_fights5[[#This Row],[date]]</f>
        <v>3289/161541293</v>
      </c>
      <c r="E2027">
        <f>COUNTIF(ufc_fights5[duplicitní texty],ufc_fights5[[#This Row],[duplicitní texty]])</f>
        <v>1</v>
      </c>
    </row>
    <row r="2028" spans="1:5">
      <c r="A2028">
        <v>2491</v>
      </c>
      <c r="B2028">
        <v>3377</v>
      </c>
      <c r="C2028" s="3">
        <v>41293</v>
      </c>
      <c r="D2028" s="5" t="str">
        <f>ufc_fights5[[#This Row],[r_fighter_id]]&amp;"/"&amp;ufc_fights5[[#This Row],[b_fighter_id]]&amp;ufc_fights5[[#This Row],[date]]</f>
        <v>2491/337741293</v>
      </c>
      <c r="E2028">
        <f>COUNTIF(ufc_fights5[duplicitní texty],ufc_fights5[[#This Row],[duplicitní texty]])</f>
        <v>1</v>
      </c>
    </row>
    <row r="2029" spans="1:5">
      <c r="A2029">
        <v>1954</v>
      </c>
      <c r="B2029">
        <v>644</v>
      </c>
      <c r="C2029" s="3">
        <v>41293</v>
      </c>
      <c r="D2029" s="5" t="str">
        <f>ufc_fights5[[#This Row],[r_fighter_id]]&amp;"/"&amp;ufc_fights5[[#This Row],[b_fighter_id]]&amp;ufc_fights5[[#This Row],[date]]</f>
        <v>1954/64441293</v>
      </c>
      <c r="E2029">
        <f>COUNTIF(ufc_fights5[duplicitní texty],ufc_fights5[[#This Row],[duplicitní texty]])</f>
        <v>1</v>
      </c>
    </row>
    <row r="2030" spans="1:5">
      <c r="A2030">
        <v>2520</v>
      </c>
      <c r="B2030">
        <v>523</v>
      </c>
      <c r="C2030" s="3">
        <v>41300</v>
      </c>
      <c r="D2030" s="5" t="str">
        <f>ufc_fights5[[#This Row],[r_fighter_id]]&amp;"/"&amp;ufc_fights5[[#This Row],[b_fighter_id]]&amp;ufc_fights5[[#This Row],[date]]</f>
        <v>2520/52341300</v>
      </c>
      <c r="E2030">
        <f>COUNTIF(ufc_fights5[duplicitní texty],ufc_fights5[[#This Row],[duplicitní texty]])</f>
        <v>1</v>
      </c>
    </row>
    <row r="2031" spans="1:5">
      <c r="A2031">
        <v>1527</v>
      </c>
      <c r="B2031">
        <v>793</v>
      </c>
      <c r="C2031" s="3">
        <v>41300</v>
      </c>
      <c r="D2031" s="5" t="str">
        <f>ufc_fights5[[#This Row],[r_fighter_id]]&amp;"/"&amp;ufc_fights5[[#This Row],[b_fighter_id]]&amp;ufc_fights5[[#This Row],[date]]</f>
        <v>1527/79341300</v>
      </c>
      <c r="E2031">
        <f>COUNTIF(ufc_fights5[duplicitní texty],ufc_fights5[[#This Row],[duplicitní texty]])</f>
        <v>1</v>
      </c>
    </row>
    <row r="2032" spans="1:5">
      <c r="A2032">
        <v>1479</v>
      </c>
      <c r="B2032">
        <v>3224</v>
      </c>
      <c r="C2032" s="3">
        <v>41300</v>
      </c>
      <c r="D2032" s="5" t="str">
        <f>ufc_fights5[[#This Row],[r_fighter_id]]&amp;"/"&amp;ufc_fights5[[#This Row],[b_fighter_id]]&amp;ufc_fights5[[#This Row],[date]]</f>
        <v>1479/322441300</v>
      </c>
      <c r="E2032">
        <f>COUNTIF(ufc_fights5[duplicitní texty],ufc_fights5[[#This Row],[duplicitní texty]])</f>
        <v>1</v>
      </c>
    </row>
    <row r="2033" spans="1:5">
      <c r="A2033">
        <v>1226</v>
      </c>
      <c r="B2033">
        <v>1359</v>
      </c>
      <c r="C2033" s="3">
        <v>41300</v>
      </c>
      <c r="D2033" s="5" t="str">
        <f>ufc_fights5[[#This Row],[r_fighter_id]]&amp;"/"&amp;ufc_fights5[[#This Row],[b_fighter_id]]&amp;ufc_fights5[[#This Row],[date]]</f>
        <v>1226/135941300</v>
      </c>
      <c r="E2033">
        <f>COUNTIF(ufc_fights5[duplicitní texty],ufc_fights5[[#This Row],[duplicitní texty]])</f>
        <v>1</v>
      </c>
    </row>
    <row r="2034" spans="1:5">
      <c r="A2034">
        <v>2788</v>
      </c>
      <c r="B2034">
        <v>1559</v>
      </c>
      <c r="C2034" s="3">
        <v>41300</v>
      </c>
      <c r="D2034" s="5" t="str">
        <f>ufc_fights5[[#This Row],[r_fighter_id]]&amp;"/"&amp;ufc_fights5[[#This Row],[b_fighter_id]]&amp;ufc_fights5[[#This Row],[date]]</f>
        <v>2788/155941300</v>
      </c>
      <c r="E2034">
        <f>COUNTIF(ufc_fights5[duplicitní texty],ufc_fights5[[#This Row],[duplicitní texty]])</f>
        <v>1</v>
      </c>
    </row>
    <row r="2035" spans="1:5">
      <c r="A2035">
        <v>1674</v>
      </c>
      <c r="B2035">
        <v>1735</v>
      </c>
      <c r="C2035" s="3">
        <v>41300</v>
      </c>
      <c r="D2035" s="5" t="str">
        <f>ufc_fights5[[#This Row],[r_fighter_id]]&amp;"/"&amp;ufc_fights5[[#This Row],[b_fighter_id]]&amp;ufc_fights5[[#This Row],[date]]</f>
        <v>1674/173541300</v>
      </c>
      <c r="E2035">
        <f>COUNTIF(ufc_fights5[duplicitní texty],ufc_fights5[[#This Row],[duplicitní texty]])</f>
        <v>1</v>
      </c>
    </row>
    <row r="2036" spans="1:5">
      <c r="A2036">
        <v>2277</v>
      </c>
      <c r="B2036">
        <v>3085</v>
      </c>
      <c r="C2036" s="3">
        <v>41300</v>
      </c>
      <c r="D2036" s="5" t="str">
        <f>ufc_fights5[[#This Row],[r_fighter_id]]&amp;"/"&amp;ufc_fights5[[#This Row],[b_fighter_id]]&amp;ufc_fights5[[#This Row],[date]]</f>
        <v>2277/308541300</v>
      </c>
      <c r="E2036">
        <f>COUNTIF(ufc_fights5[duplicitní texty],ufc_fights5[[#This Row],[duplicitní texty]])</f>
        <v>1</v>
      </c>
    </row>
    <row r="2037" spans="1:5">
      <c r="A2037">
        <v>1190</v>
      </c>
      <c r="B2037">
        <v>3495</v>
      </c>
      <c r="C2037" s="3">
        <v>41300</v>
      </c>
      <c r="D2037" s="5" t="str">
        <f>ufc_fights5[[#This Row],[r_fighter_id]]&amp;"/"&amp;ufc_fights5[[#This Row],[b_fighter_id]]&amp;ufc_fights5[[#This Row],[date]]</f>
        <v>1190/349541300</v>
      </c>
      <c r="E2037">
        <f>COUNTIF(ufc_fights5[duplicitní texty],ufc_fights5[[#This Row],[duplicitní texty]])</f>
        <v>1</v>
      </c>
    </row>
    <row r="2038" spans="1:5">
      <c r="A2038">
        <v>181</v>
      </c>
      <c r="B2038">
        <v>2008</v>
      </c>
      <c r="C2038" s="3">
        <v>41300</v>
      </c>
      <c r="D2038" s="5" t="str">
        <f>ufc_fights5[[#This Row],[r_fighter_id]]&amp;"/"&amp;ufc_fights5[[#This Row],[b_fighter_id]]&amp;ufc_fights5[[#This Row],[date]]</f>
        <v>181/200841300</v>
      </c>
      <c r="E2038">
        <f>COUNTIF(ufc_fights5[duplicitní texty],ufc_fights5[[#This Row],[duplicitní texty]])</f>
        <v>1</v>
      </c>
    </row>
    <row r="2039" spans="1:5">
      <c r="A2039">
        <v>3249</v>
      </c>
      <c r="B2039">
        <v>2138</v>
      </c>
      <c r="C2039" s="3">
        <v>41300</v>
      </c>
      <c r="D2039" s="5" t="str">
        <f>ufc_fights5[[#This Row],[r_fighter_id]]&amp;"/"&amp;ufc_fights5[[#This Row],[b_fighter_id]]&amp;ufc_fights5[[#This Row],[date]]</f>
        <v>3249/213841300</v>
      </c>
      <c r="E2039">
        <f>COUNTIF(ufc_fights5[duplicitní texty],ufc_fights5[[#This Row],[duplicitní texty]])</f>
        <v>1</v>
      </c>
    </row>
    <row r="2040" spans="1:5">
      <c r="A2040">
        <v>3153</v>
      </c>
      <c r="B2040">
        <v>1697</v>
      </c>
      <c r="C2040" s="3">
        <v>41300</v>
      </c>
      <c r="D2040" s="5" t="str">
        <f>ufc_fights5[[#This Row],[r_fighter_id]]&amp;"/"&amp;ufc_fights5[[#This Row],[b_fighter_id]]&amp;ufc_fights5[[#This Row],[date]]</f>
        <v>3153/169741300</v>
      </c>
      <c r="E2040">
        <f>COUNTIF(ufc_fights5[duplicitní texty],ufc_fights5[[#This Row],[duplicitní texty]])</f>
        <v>1</v>
      </c>
    </row>
    <row r="2041" spans="1:5">
      <c r="A2041">
        <v>982</v>
      </c>
      <c r="B2041">
        <v>1928</v>
      </c>
      <c r="C2041" s="3">
        <v>41307</v>
      </c>
      <c r="D2041" s="5" t="str">
        <f>ufc_fights5[[#This Row],[r_fighter_id]]&amp;"/"&amp;ufc_fights5[[#This Row],[b_fighter_id]]&amp;ufc_fights5[[#This Row],[date]]</f>
        <v>982/192841307</v>
      </c>
      <c r="E2041">
        <f>COUNTIF(ufc_fights5[duplicitní texty],ufc_fights5[[#This Row],[duplicitní texty]])</f>
        <v>1</v>
      </c>
    </row>
    <row r="2042" spans="1:5">
      <c r="A2042">
        <v>50</v>
      </c>
      <c r="B2042">
        <v>856</v>
      </c>
      <c r="C2042" s="3">
        <v>41307</v>
      </c>
      <c r="D2042" s="5" t="str">
        <f>ufc_fights5[[#This Row],[r_fighter_id]]&amp;"/"&amp;ufc_fights5[[#This Row],[b_fighter_id]]&amp;ufc_fights5[[#This Row],[date]]</f>
        <v>50/85641307</v>
      </c>
      <c r="E2042">
        <f>COUNTIF(ufc_fights5[duplicitní texty],ufc_fights5[[#This Row],[duplicitní texty]])</f>
        <v>1</v>
      </c>
    </row>
    <row r="2043" spans="1:5">
      <c r="A2043">
        <v>247</v>
      </c>
      <c r="B2043">
        <v>2021</v>
      </c>
      <c r="C2043" s="3">
        <v>41307</v>
      </c>
      <c r="D2043" s="5" t="str">
        <f>ufc_fights5[[#This Row],[r_fighter_id]]&amp;"/"&amp;ufc_fights5[[#This Row],[b_fighter_id]]&amp;ufc_fights5[[#This Row],[date]]</f>
        <v>247/202141307</v>
      </c>
      <c r="E2043">
        <f>COUNTIF(ufc_fights5[duplicitní texty],ufc_fights5[[#This Row],[duplicitní texty]])</f>
        <v>1</v>
      </c>
    </row>
    <row r="2044" spans="1:5">
      <c r="A2044">
        <v>2411</v>
      </c>
      <c r="B2044">
        <v>2989</v>
      </c>
      <c r="C2044" s="3">
        <v>41307</v>
      </c>
      <c r="D2044" s="5" t="str">
        <f>ufc_fights5[[#This Row],[r_fighter_id]]&amp;"/"&amp;ufc_fights5[[#This Row],[b_fighter_id]]&amp;ufc_fights5[[#This Row],[date]]</f>
        <v>2411/298941307</v>
      </c>
      <c r="E2044">
        <f>COUNTIF(ufc_fights5[duplicitní texty],ufc_fights5[[#This Row],[duplicitní texty]])</f>
        <v>1</v>
      </c>
    </row>
    <row r="2045" spans="1:5">
      <c r="A2045">
        <v>3396</v>
      </c>
      <c r="B2045">
        <v>1202</v>
      </c>
      <c r="C2045" s="3">
        <v>41307</v>
      </c>
      <c r="D2045" s="5" t="str">
        <f>ufc_fights5[[#This Row],[r_fighter_id]]&amp;"/"&amp;ufc_fights5[[#This Row],[b_fighter_id]]&amp;ufc_fights5[[#This Row],[date]]</f>
        <v>3396/120241307</v>
      </c>
      <c r="E2045">
        <f>COUNTIF(ufc_fights5[duplicitní texty],ufc_fights5[[#This Row],[duplicitní texty]])</f>
        <v>1</v>
      </c>
    </row>
    <row r="2046" spans="1:5">
      <c r="A2046">
        <v>3509</v>
      </c>
      <c r="B2046">
        <v>1350</v>
      </c>
      <c r="C2046" s="3">
        <v>41307</v>
      </c>
      <c r="D2046" s="5" t="str">
        <f>ufc_fights5[[#This Row],[r_fighter_id]]&amp;"/"&amp;ufc_fights5[[#This Row],[b_fighter_id]]&amp;ufc_fights5[[#This Row],[date]]</f>
        <v>3509/135041307</v>
      </c>
      <c r="E2046">
        <f>COUNTIF(ufc_fights5[duplicitní texty],ufc_fights5[[#This Row],[duplicitní texty]])</f>
        <v>1</v>
      </c>
    </row>
    <row r="2047" spans="1:5">
      <c r="A2047">
        <v>864</v>
      </c>
      <c r="B2047">
        <v>3333</v>
      </c>
      <c r="C2047" s="3">
        <v>41307</v>
      </c>
      <c r="D2047" s="5" t="str">
        <f>ufc_fights5[[#This Row],[r_fighter_id]]&amp;"/"&amp;ufc_fights5[[#This Row],[b_fighter_id]]&amp;ufc_fights5[[#This Row],[date]]</f>
        <v>864/333341307</v>
      </c>
      <c r="E2047">
        <f>COUNTIF(ufc_fights5[duplicitní texty],ufc_fights5[[#This Row],[duplicitní texty]])</f>
        <v>1</v>
      </c>
    </row>
    <row r="2048" spans="1:5">
      <c r="A2048">
        <v>916</v>
      </c>
      <c r="B2048">
        <v>2328</v>
      </c>
      <c r="C2048" s="3">
        <v>41307</v>
      </c>
      <c r="D2048" s="5" t="str">
        <f>ufc_fights5[[#This Row],[r_fighter_id]]&amp;"/"&amp;ufc_fights5[[#This Row],[b_fighter_id]]&amp;ufc_fights5[[#This Row],[date]]</f>
        <v>916/232841307</v>
      </c>
      <c r="E2048">
        <f>COUNTIF(ufc_fights5[duplicitní texty],ufc_fights5[[#This Row],[duplicitní texty]])</f>
        <v>1</v>
      </c>
    </row>
    <row r="2049" spans="1:5">
      <c r="A2049">
        <v>3250</v>
      </c>
      <c r="B2049">
        <v>839</v>
      </c>
      <c r="C2049" s="3">
        <v>41307</v>
      </c>
      <c r="D2049" s="5" t="str">
        <f>ufc_fights5[[#This Row],[r_fighter_id]]&amp;"/"&amp;ufc_fights5[[#This Row],[b_fighter_id]]&amp;ufc_fights5[[#This Row],[date]]</f>
        <v>3250/83941307</v>
      </c>
      <c r="E2049">
        <f>COUNTIF(ufc_fights5[duplicitní texty],ufc_fights5[[#This Row],[duplicitní texty]])</f>
        <v>1</v>
      </c>
    </row>
    <row r="2050" spans="1:5">
      <c r="A2050">
        <v>456</v>
      </c>
      <c r="B2050">
        <v>1652</v>
      </c>
      <c r="C2050" s="3">
        <v>41307</v>
      </c>
      <c r="D2050" s="5" t="str">
        <f>ufc_fights5[[#This Row],[r_fighter_id]]&amp;"/"&amp;ufc_fights5[[#This Row],[b_fighter_id]]&amp;ufc_fights5[[#This Row],[date]]</f>
        <v>456/165241307</v>
      </c>
      <c r="E2050">
        <f>COUNTIF(ufc_fights5[duplicitní texty],ufc_fights5[[#This Row],[duplicitní texty]])</f>
        <v>1</v>
      </c>
    </row>
    <row r="2051" spans="1:5">
      <c r="A2051">
        <v>961</v>
      </c>
      <c r="B2051">
        <v>2694</v>
      </c>
      <c r="C2051" s="3">
        <v>41307</v>
      </c>
      <c r="D2051" s="5" t="str">
        <f>ufc_fights5[[#This Row],[r_fighter_id]]&amp;"/"&amp;ufc_fights5[[#This Row],[b_fighter_id]]&amp;ufc_fights5[[#This Row],[date]]</f>
        <v>961/269441307</v>
      </c>
      <c r="E2051">
        <f>COUNTIF(ufc_fights5[duplicitní texty],ufc_fights5[[#This Row],[duplicitní texty]])</f>
        <v>1</v>
      </c>
    </row>
    <row r="2052" spans="1:5">
      <c r="A2052">
        <v>2877</v>
      </c>
      <c r="B2052">
        <v>512</v>
      </c>
      <c r="C2052" s="3">
        <v>41321</v>
      </c>
      <c r="D2052" s="5" t="str">
        <f>ufc_fights5[[#This Row],[r_fighter_id]]&amp;"/"&amp;ufc_fights5[[#This Row],[b_fighter_id]]&amp;ufc_fights5[[#This Row],[date]]</f>
        <v>2877/51241321</v>
      </c>
      <c r="E2052">
        <f>COUNTIF(ufc_fights5[duplicitní texty],ufc_fights5[[#This Row],[duplicitní texty]])</f>
        <v>1</v>
      </c>
    </row>
    <row r="2053" spans="1:5">
      <c r="A2053">
        <v>3170</v>
      </c>
      <c r="B2053">
        <v>2556</v>
      </c>
      <c r="C2053" s="3">
        <v>41321</v>
      </c>
      <c r="D2053" s="5" t="str">
        <f>ufc_fights5[[#This Row],[r_fighter_id]]&amp;"/"&amp;ufc_fights5[[#This Row],[b_fighter_id]]&amp;ufc_fights5[[#This Row],[date]]</f>
        <v>3170/255641321</v>
      </c>
      <c r="E2053">
        <f>COUNTIF(ufc_fights5[duplicitní texty],ufc_fights5[[#This Row],[duplicitní texty]])</f>
        <v>1</v>
      </c>
    </row>
    <row r="2054" spans="1:5">
      <c r="A2054">
        <v>2293</v>
      </c>
      <c r="B2054">
        <v>2852</v>
      </c>
      <c r="C2054" s="3">
        <v>41321</v>
      </c>
      <c r="D2054" s="5" t="str">
        <f>ufc_fights5[[#This Row],[r_fighter_id]]&amp;"/"&amp;ufc_fights5[[#This Row],[b_fighter_id]]&amp;ufc_fights5[[#This Row],[date]]</f>
        <v>2293/285241321</v>
      </c>
      <c r="E2054">
        <f>COUNTIF(ufc_fights5[duplicitní texty],ufc_fights5[[#This Row],[duplicitní texty]])</f>
        <v>1</v>
      </c>
    </row>
    <row r="2055" spans="1:5">
      <c r="A2055">
        <v>1782</v>
      </c>
      <c r="B2055">
        <v>3232</v>
      </c>
      <c r="C2055" s="3">
        <v>41321</v>
      </c>
      <c r="D2055" s="5" t="str">
        <f>ufc_fights5[[#This Row],[r_fighter_id]]&amp;"/"&amp;ufc_fights5[[#This Row],[b_fighter_id]]&amp;ufc_fights5[[#This Row],[date]]</f>
        <v>1782/323241321</v>
      </c>
      <c r="E2055">
        <f>COUNTIF(ufc_fights5[duplicitní texty],ufc_fights5[[#This Row],[duplicitní texty]])</f>
        <v>1</v>
      </c>
    </row>
    <row r="2056" spans="1:5">
      <c r="A2056">
        <v>1950</v>
      </c>
      <c r="B2056">
        <v>761</v>
      </c>
      <c r="C2056" s="3">
        <v>41321</v>
      </c>
      <c r="D2056" s="5" t="str">
        <f>ufc_fights5[[#This Row],[r_fighter_id]]&amp;"/"&amp;ufc_fights5[[#This Row],[b_fighter_id]]&amp;ufc_fights5[[#This Row],[date]]</f>
        <v>1950/76141321</v>
      </c>
      <c r="E2056">
        <f>COUNTIF(ufc_fights5[duplicitní texty],ufc_fights5[[#This Row],[duplicitní texty]])</f>
        <v>1</v>
      </c>
    </row>
    <row r="2057" spans="1:5">
      <c r="A2057">
        <v>3219</v>
      </c>
      <c r="B2057">
        <v>1524</v>
      </c>
      <c r="C2057" s="3">
        <v>41321</v>
      </c>
      <c r="D2057" s="5" t="str">
        <f>ufc_fights5[[#This Row],[r_fighter_id]]&amp;"/"&amp;ufc_fights5[[#This Row],[b_fighter_id]]&amp;ufc_fights5[[#This Row],[date]]</f>
        <v>3219/152441321</v>
      </c>
      <c r="E2057">
        <f>COUNTIF(ufc_fights5[duplicitní texty],ufc_fights5[[#This Row],[duplicitní texty]])</f>
        <v>1</v>
      </c>
    </row>
    <row r="2058" spans="1:5">
      <c r="A2058">
        <v>3444</v>
      </c>
      <c r="B2058">
        <v>2288</v>
      </c>
      <c r="C2058" s="3">
        <v>41321</v>
      </c>
      <c r="D2058" s="5" t="str">
        <f>ufc_fights5[[#This Row],[r_fighter_id]]&amp;"/"&amp;ufc_fights5[[#This Row],[b_fighter_id]]&amp;ufc_fights5[[#This Row],[date]]</f>
        <v>3444/228841321</v>
      </c>
      <c r="E2058">
        <f>COUNTIF(ufc_fights5[duplicitní texty],ufc_fights5[[#This Row],[duplicitní texty]])</f>
        <v>1</v>
      </c>
    </row>
    <row r="2059" spans="1:5">
      <c r="A2059">
        <v>2367</v>
      </c>
      <c r="B2059">
        <v>1212</v>
      </c>
      <c r="C2059" s="3">
        <v>41321</v>
      </c>
      <c r="D2059" s="5" t="str">
        <f>ufc_fights5[[#This Row],[r_fighter_id]]&amp;"/"&amp;ufc_fights5[[#This Row],[b_fighter_id]]&amp;ufc_fights5[[#This Row],[date]]</f>
        <v>2367/121241321</v>
      </c>
      <c r="E2059">
        <f>COUNTIF(ufc_fights5[duplicitní texty],ufc_fights5[[#This Row],[duplicitní texty]])</f>
        <v>1</v>
      </c>
    </row>
    <row r="2060" spans="1:5">
      <c r="A2060">
        <v>912</v>
      </c>
      <c r="B2060">
        <v>997</v>
      </c>
      <c r="C2060" s="3">
        <v>41321</v>
      </c>
      <c r="D2060" s="5" t="str">
        <f>ufc_fights5[[#This Row],[r_fighter_id]]&amp;"/"&amp;ufc_fights5[[#This Row],[b_fighter_id]]&amp;ufc_fights5[[#This Row],[date]]</f>
        <v>912/99741321</v>
      </c>
      <c r="E2060">
        <f>COUNTIF(ufc_fights5[duplicitní texty],ufc_fights5[[#This Row],[duplicitní texty]])</f>
        <v>1</v>
      </c>
    </row>
    <row r="2061" spans="1:5">
      <c r="A2061">
        <v>1276</v>
      </c>
      <c r="B2061">
        <v>1133</v>
      </c>
      <c r="C2061" s="3">
        <v>41321</v>
      </c>
      <c r="D2061" s="5" t="str">
        <f>ufc_fights5[[#This Row],[r_fighter_id]]&amp;"/"&amp;ufc_fights5[[#This Row],[b_fighter_id]]&amp;ufc_fights5[[#This Row],[date]]</f>
        <v>1276/113341321</v>
      </c>
      <c r="E2061">
        <f>COUNTIF(ufc_fights5[duplicitní texty],ufc_fights5[[#This Row],[duplicitní texty]])</f>
        <v>1</v>
      </c>
    </row>
    <row r="2062" spans="1:5">
      <c r="A2062">
        <v>1943</v>
      </c>
      <c r="B2062">
        <v>1914</v>
      </c>
      <c r="C2062" s="3">
        <v>41328</v>
      </c>
      <c r="D2062" s="5" t="str">
        <f>ufc_fights5[[#This Row],[r_fighter_id]]&amp;"/"&amp;ufc_fights5[[#This Row],[b_fighter_id]]&amp;ufc_fights5[[#This Row],[date]]</f>
        <v>1943/191441328</v>
      </c>
      <c r="E2062">
        <f>COUNTIF(ufc_fights5[duplicitní texty],ufc_fights5[[#This Row],[duplicitní texty]])</f>
        <v>1</v>
      </c>
    </row>
    <row r="2063" spans="1:5">
      <c r="A2063">
        <v>540</v>
      </c>
      <c r="B2063">
        <v>1701</v>
      </c>
      <c r="C2063" s="3">
        <v>41328</v>
      </c>
      <c r="D2063" s="5" t="str">
        <f>ufc_fights5[[#This Row],[r_fighter_id]]&amp;"/"&amp;ufc_fights5[[#This Row],[b_fighter_id]]&amp;ufc_fights5[[#This Row],[date]]</f>
        <v>540/170141328</v>
      </c>
      <c r="E2063">
        <f>COUNTIF(ufc_fights5[duplicitní texty],ufc_fights5[[#This Row],[duplicitní texty]])</f>
        <v>1</v>
      </c>
    </row>
    <row r="2064" spans="1:5">
      <c r="A2064">
        <v>928</v>
      </c>
      <c r="B2064">
        <v>2086</v>
      </c>
      <c r="C2064" s="3">
        <v>41328</v>
      </c>
      <c r="D2064" s="5" t="str">
        <f>ufc_fights5[[#This Row],[r_fighter_id]]&amp;"/"&amp;ufc_fights5[[#This Row],[b_fighter_id]]&amp;ufc_fights5[[#This Row],[date]]</f>
        <v>928/208641328</v>
      </c>
      <c r="E2064">
        <f>COUNTIF(ufc_fights5[duplicitní texty],ufc_fights5[[#This Row],[duplicitní texty]])</f>
        <v>1</v>
      </c>
    </row>
    <row r="2065" spans="1:5">
      <c r="A2065">
        <v>263</v>
      </c>
      <c r="B2065">
        <v>1203</v>
      </c>
      <c r="C2065" s="3">
        <v>41328</v>
      </c>
      <c r="D2065" s="5" t="str">
        <f>ufc_fights5[[#This Row],[r_fighter_id]]&amp;"/"&amp;ufc_fights5[[#This Row],[b_fighter_id]]&amp;ufc_fights5[[#This Row],[date]]</f>
        <v>263/120341328</v>
      </c>
      <c r="E2065">
        <f>COUNTIF(ufc_fights5[duplicitní texty],ufc_fights5[[#This Row],[duplicitní texty]])</f>
        <v>1</v>
      </c>
    </row>
    <row r="2066" spans="1:5">
      <c r="A2066">
        <v>1690</v>
      </c>
      <c r="B2066">
        <v>1760</v>
      </c>
      <c r="C2066" s="3">
        <v>41328</v>
      </c>
      <c r="D2066" s="5" t="str">
        <f>ufc_fights5[[#This Row],[r_fighter_id]]&amp;"/"&amp;ufc_fights5[[#This Row],[b_fighter_id]]&amp;ufc_fights5[[#This Row],[date]]</f>
        <v>1690/176041328</v>
      </c>
      <c r="E2066">
        <f>COUNTIF(ufc_fights5[duplicitní texty],ufc_fights5[[#This Row],[duplicitní texty]])</f>
        <v>1</v>
      </c>
    </row>
    <row r="2067" spans="1:5">
      <c r="A2067">
        <v>3142</v>
      </c>
      <c r="B2067">
        <v>987</v>
      </c>
      <c r="C2067" s="3">
        <v>41328</v>
      </c>
      <c r="D2067" s="5" t="str">
        <f>ufc_fights5[[#This Row],[r_fighter_id]]&amp;"/"&amp;ufc_fights5[[#This Row],[b_fighter_id]]&amp;ufc_fights5[[#This Row],[date]]</f>
        <v>3142/98741328</v>
      </c>
      <c r="E2067">
        <f>COUNTIF(ufc_fights5[duplicitní texty],ufc_fights5[[#This Row],[duplicitní texty]])</f>
        <v>1</v>
      </c>
    </row>
    <row r="2068" spans="1:5">
      <c r="A2068">
        <v>1898</v>
      </c>
      <c r="B2068">
        <v>1320</v>
      </c>
      <c r="C2068" s="3">
        <v>41328</v>
      </c>
      <c r="D2068" s="5" t="str">
        <f>ufc_fights5[[#This Row],[r_fighter_id]]&amp;"/"&amp;ufc_fights5[[#This Row],[b_fighter_id]]&amp;ufc_fights5[[#This Row],[date]]</f>
        <v>1898/132041328</v>
      </c>
      <c r="E2068">
        <f>COUNTIF(ufc_fights5[duplicitní texty],ufc_fights5[[#This Row],[duplicitní texty]])</f>
        <v>1</v>
      </c>
    </row>
    <row r="2069" spans="1:5">
      <c r="A2069">
        <v>2038</v>
      </c>
      <c r="B2069">
        <v>2290</v>
      </c>
      <c r="C2069" s="3">
        <v>41328</v>
      </c>
      <c r="D2069" s="5" t="str">
        <f>ufc_fights5[[#This Row],[r_fighter_id]]&amp;"/"&amp;ufc_fights5[[#This Row],[b_fighter_id]]&amp;ufc_fights5[[#This Row],[date]]</f>
        <v>2038/229041328</v>
      </c>
      <c r="E2069">
        <f>COUNTIF(ufc_fights5[duplicitní texty],ufc_fights5[[#This Row],[duplicitní texty]])</f>
        <v>1</v>
      </c>
    </row>
    <row r="2070" spans="1:5">
      <c r="A2070">
        <v>2892</v>
      </c>
      <c r="B2070">
        <v>1523</v>
      </c>
      <c r="C2070" s="3">
        <v>41328</v>
      </c>
      <c r="D2070" s="5" t="str">
        <f>ufc_fights5[[#This Row],[r_fighter_id]]&amp;"/"&amp;ufc_fights5[[#This Row],[b_fighter_id]]&amp;ufc_fights5[[#This Row],[date]]</f>
        <v>2892/152341328</v>
      </c>
      <c r="E2070">
        <f>COUNTIF(ufc_fights5[duplicitní texty],ufc_fights5[[#This Row],[duplicitní texty]])</f>
        <v>1</v>
      </c>
    </row>
    <row r="2071" spans="1:5">
      <c r="A2071">
        <v>2713</v>
      </c>
      <c r="B2071">
        <v>1496</v>
      </c>
      <c r="C2071" s="3">
        <v>41328</v>
      </c>
      <c r="D2071" s="5" t="str">
        <f>ufc_fights5[[#This Row],[r_fighter_id]]&amp;"/"&amp;ufc_fights5[[#This Row],[b_fighter_id]]&amp;ufc_fights5[[#This Row],[date]]</f>
        <v>2713/149641328</v>
      </c>
      <c r="E2071">
        <f>COUNTIF(ufc_fights5[duplicitní texty],ufc_fights5[[#This Row],[duplicitní texty]])</f>
        <v>1</v>
      </c>
    </row>
    <row r="2072" spans="1:5">
      <c r="A2072">
        <v>415</v>
      </c>
      <c r="B2072">
        <v>3389</v>
      </c>
      <c r="C2072" s="3">
        <v>41328</v>
      </c>
      <c r="D2072" s="5" t="str">
        <f>ufc_fights5[[#This Row],[r_fighter_id]]&amp;"/"&amp;ufc_fights5[[#This Row],[b_fighter_id]]&amp;ufc_fights5[[#This Row],[date]]</f>
        <v>415/338941328</v>
      </c>
      <c r="E2072">
        <f>COUNTIF(ufc_fights5[duplicitní texty],ufc_fights5[[#This Row],[duplicitní texty]])</f>
        <v>1</v>
      </c>
    </row>
    <row r="2073" spans="1:5">
      <c r="A2073">
        <v>1033</v>
      </c>
      <c r="B2073">
        <v>3211</v>
      </c>
      <c r="C2073" s="3">
        <v>41335</v>
      </c>
      <c r="D2073" s="5" t="str">
        <f>ufc_fights5[[#This Row],[r_fighter_id]]&amp;"/"&amp;ufc_fights5[[#This Row],[b_fighter_id]]&amp;ufc_fights5[[#This Row],[date]]</f>
        <v>1033/321141335</v>
      </c>
      <c r="E2073">
        <f>COUNTIF(ufc_fights5[duplicitní texty],ufc_fights5[[#This Row],[duplicitní texty]])</f>
        <v>1</v>
      </c>
    </row>
    <row r="2074" spans="1:5">
      <c r="A2074">
        <v>1362</v>
      </c>
      <c r="B2074">
        <v>3525</v>
      </c>
      <c r="C2074" s="3">
        <v>41335</v>
      </c>
      <c r="D2074" s="5" t="str">
        <f>ufc_fights5[[#This Row],[r_fighter_id]]&amp;"/"&amp;ufc_fights5[[#This Row],[b_fighter_id]]&amp;ufc_fights5[[#This Row],[date]]</f>
        <v>1362/352541335</v>
      </c>
      <c r="E2074">
        <f>COUNTIF(ufc_fights5[duplicitní texty],ufc_fights5[[#This Row],[duplicitní texty]])</f>
        <v>1</v>
      </c>
    </row>
    <row r="2075" spans="1:5">
      <c r="A2075">
        <v>1139</v>
      </c>
      <c r="B2075">
        <v>2829</v>
      </c>
      <c r="C2075" s="3">
        <v>41335</v>
      </c>
      <c r="D2075" s="5" t="str">
        <f>ufc_fights5[[#This Row],[r_fighter_id]]&amp;"/"&amp;ufc_fights5[[#This Row],[b_fighter_id]]&amp;ufc_fights5[[#This Row],[date]]</f>
        <v>1139/282941335</v>
      </c>
      <c r="E2075">
        <f>COUNTIF(ufc_fights5[duplicitní texty],ufc_fights5[[#This Row],[duplicitní texty]])</f>
        <v>1</v>
      </c>
    </row>
    <row r="2076" spans="1:5">
      <c r="A2076">
        <v>1648</v>
      </c>
      <c r="B2076">
        <v>184</v>
      </c>
      <c r="C2076" s="3">
        <v>41335</v>
      </c>
      <c r="D2076" s="5" t="str">
        <f>ufc_fights5[[#This Row],[r_fighter_id]]&amp;"/"&amp;ufc_fights5[[#This Row],[b_fighter_id]]&amp;ufc_fights5[[#This Row],[date]]</f>
        <v>1648/18441335</v>
      </c>
      <c r="E2076">
        <f>COUNTIF(ufc_fights5[duplicitní texty],ufc_fights5[[#This Row],[duplicitní texty]])</f>
        <v>1</v>
      </c>
    </row>
    <row r="2077" spans="1:5">
      <c r="A2077">
        <v>2150</v>
      </c>
      <c r="B2077">
        <v>474</v>
      </c>
      <c r="C2077" s="3">
        <v>41335</v>
      </c>
      <c r="D2077" s="5" t="str">
        <f>ufc_fights5[[#This Row],[r_fighter_id]]&amp;"/"&amp;ufc_fights5[[#This Row],[b_fighter_id]]&amp;ufc_fights5[[#This Row],[date]]</f>
        <v>2150/47441335</v>
      </c>
      <c r="E2077">
        <f>COUNTIF(ufc_fights5[duplicitní texty],ufc_fights5[[#This Row],[duplicitní texty]])</f>
        <v>1</v>
      </c>
    </row>
    <row r="2078" spans="1:5">
      <c r="A2078">
        <v>2369</v>
      </c>
      <c r="B2078">
        <v>1850</v>
      </c>
      <c r="C2078" s="3">
        <v>41335</v>
      </c>
      <c r="D2078" s="5" t="str">
        <f>ufc_fights5[[#This Row],[r_fighter_id]]&amp;"/"&amp;ufc_fights5[[#This Row],[b_fighter_id]]&amp;ufc_fights5[[#This Row],[date]]</f>
        <v>2369/185041335</v>
      </c>
      <c r="E2078">
        <f>COUNTIF(ufc_fights5[duplicitní texty],ufc_fights5[[#This Row],[duplicitní texty]])</f>
        <v>1</v>
      </c>
    </row>
    <row r="2079" spans="1:5">
      <c r="A2079">
        <v>2982</v>
      </c>
      <c r="B2079">
        <v>3103</v>
      </c>
      <c r="C2079" s="3">
        <v>41335</v>
      </c>
      <c r="D2079" s="5" t="str">
        <f>ufc_fights5[[#This Row],[r_fighter_id]]&amp;"/"&amp;ufc_fights5[[#This Row],[b_fighter_id]]&amp;ufc_fights5[[#This Row],[date]]</f>
        <v>2982/310341335</v>
      </c>
      <c r="E2079">
        <f>COUNTIF(ufc_fights5[duplicitní texty],ufc_fights5[[#This Row],[duplicitní texty]])</f>
        <v>1</v>
      </c>
    </row>
    <row r="2080" spans="1:5">
      <c r="A2080">
        <v>3152</v>
      </c>
      <c r="B2080">
        <v>1427</v>
      </c>
      <c r="C2080" s="3">
        <v>41335</v>
      </c>
      <c r="D2080" s="5" t="str">
        <f>ufc_fights5[[#This Row],[r_fighter_id]]&amp;"/"&amp;ufc_fights5[[#This Row],[b_fighter_id]]&amp;ufc_fights5[[#This Row],[date]]</f>
        <v>3152/142741335</v>
      </c>
      <c r="E2080">
        <f>COUNTIF(ufc_fights5[duplicitní texty],ufc_fights5[[#This Row],[duplicitní texty]])</f>
        <v>1</v>
      </c>
    </row>
    <row r="2081" spans="1:5">
      <c r="A2081">
        <v>1228</v>
      </c>
      <c r="B2081">
        <v>1825</v>
      </c>
      <c r="C2081" s="3">
        <v>41335</v>
      </c>
      <c r="D2081" s="5" t="str">
        <f>ufc_fights5[[#This Row],[r_fighter_id]]&amp;"/"&amp;ufc_fights5[[#This Row],[b_fighter_id]]&amp;ufc_fights5[[#This Row],[date]]</f>
        <v>1228/182541335</v>
      </c>
      <c r="E2081">
        <f>COUNTIF(ufc_fights5[duplicitní texty],ufc_fights5[[#This Row],[duplicitní texty]])</f>
        <v>1</v>
      </c>
    </row>
    <row r="2082" spans="1:5">
      <c r="A2082">
        <v>1949</v>
      </c>
      <c r="B2082">
        <v>3261</v>
      </c>
      <c r="C2082" s="3">
        <v>41335</v>
      </c>
      <c r="D2082" s="5" t="str">
        <f>ufc_fights5[[#This Row],[r_fighter_id]]&amp;"/"&amp;ufc_fights5[[#This Row],[b_fighter_id]]&amp;ufc_fights5[[#This Row],[date]]</f>
        <v>1949/326141335</v>
      </c>
      <c r="E2082">
        <f>COUNTIF(ufc_fights5[duplicitní texty],ufc_fights5[[#This Row],[duplicitní texty]])</f>
        <v>1</v>
      </c>
    </row>
    <row r="2083" spans="1:5">
      <c r="A2083">
        <v>3138</v>
      </c>
      <c r="B2083">
        <v>2220</v>
      </c>
      <c r="C2083" s="3">
        <v>41349</v>
      </c>
      <c r="D2083" s="5" t="str">
        <f>ufc_fights5[[#This Row],[r_fighter_id]]&amp;"/"&amp;ufc_fights5[[#This Row],[b_fighter_id]]&amp;ufc_fights5[[#This Row],[date]]</f>
        <v>3138/222041349</v>
      </c>
      <c r="E2083">
        <f>COUNTIF(ufc_fights5[duplicitní texty],ufc_fights5[[#This Row],[duplicitní texty]])</f>
        <v>1</v>
      </c>
    </row>
    <row r="2084" spans="1:5">
      <c r="A2084">
        <v>3097</v>
      </c>
      <c r="B2084">
        <v>769</v>
      </c>
      <c r="C2084" s="3">
        <v>41349</v>
      </c>
      <c r="D2084" s="5" t="str">
        <f>ufc_fights5[[#This Row],[r_fighter_id]]&amp;"/"&amp;ufc_fights5[[#This Row],[b_fighter_id]]&amp;ufc_fights5[[#This Row],[date]]</f>
        <v>3097/76941349</v>
      </c>
      <c r="E2084">
        <f>COUNTIF(ufc_fights5[duplicitní texty],ufc_fights5[[#This Row],[duplicitní texty]])</f>
        <v>1</v>
      </c>
    </row>
    <row r="2085" spans="1:5">
      <c r="A2085">
        <v>596</v>
      </c>
      <c r="B2085">
        <v>1319</v>
      </c>
      <c r="C2085" s="3">
        <v>41349</v>
      </c>
      <c r="D2085" s="5" t="str">
        <f>ufc_fights5[[#This Row],[r_fighter_id]]&amp;"/"&amp;ufc_fights5[[#This Row],[b_fighter_id]]&amp;ufc_fights5[[#This Row],[date]]</f>
        <v>596/131941349</v>
      </c>
      <c r="E2085">
        <f>COUNTIF(ufc_fights5[duplicitní texty],ufc_fights5[[#This Row],[duplicitní texty]])</f>
        <v>1</v>
      </c>
    </row>
    <row r="2086" spans="1:5">
      <c r="A2086">
        <v>2756</v>
      </c>
      <c r="B2086">
        <v>836</v>
      </c>
      <c r="C2086" s="3">
        <v>41349</v>
      </c>
      <c r="D2086" s="5" t="str">
        <f>ufc_fights5[[#This Row],[r_fighter_id]]&amp;"/"&amp;ufc_fights5[[#This Row],[b_fighter_id]]&amp;ufc_fights5[[#This Row],[date]]</f>
        <v>2756/83641349</v>
      </c>
      <c r="E2086">
        <f>COUNTIF(ufc_fights5[duplicitní texty],ufc_fights5[[#This Row],[duplicitní texty]])</f>
        <v>1</v>
      </c>
    </row>
    <row r="2087" spans="1:5">
      <c r="A2087">
        <v>496</v>
      </c>
      <c r="B2087">
        <v>872</v>
      </c>
      <c r="C2087" s="3">
        <v>41349</v>
      </c>
      <c r="D2087" s="5" t="str">
        <f>ufc_fights5[[#This Row],[r_fighter_id]]&amp;"/"&amp;ufc_fights5[[#This Row],[b_fighter_id]]&amp;ufc_fights5[[#This Row],[date]]</f>
        <v>496/87241349</v>
      </c>
      <c r="E2087">
        <f>COUNTIF(ufc_fights5[duplicitní texty],ufc_fights5[[#This Row],[duplicitní texty]])</f>
        <v>1</v>
      </c>
    </row>
    <row r="2088" spans="1:5">
      <c r="A2088">
        <v>633</v>
      </c>
      <c r="B2088">
        <v>3394</v>
      </c>
      <c r="C2088" s="3">
        <v>41349</v>
      </c>
      <c r="D2088" s="5" t="str">
        <f>ufc_fights5[[#This Row],[r_fighter_id]]&amp;"/"&amp;ufc_fights5[[#This Row],[b_fighter_id]]&amp;ufc_fights5[[#This Row],[date]]</f>
        <v>633/339441349</v>
      </c>
      <c r="E2088">
        <f>COUNTIF(ufc_fights5[duplicitní texty],ufc_fights5[[#This Row],[duplicitní texty]])</f>
        <v>1</v>
      </c>
    </row>
    <row r="2089" spans="1:5">
      <c r="A2089">
        <v>778</v>
      </c>
      <c r="B2089">
        <v>3202</v>
      </c>
      <c r="C2089" s="3">
        <v>41349</v>
      </c>
      <c r="D2089" s="5" t="str">
        <f>ufc_fights5[[#This Row],[r_fighter_id]]&amp;"/"&amp;ufc_fights5[[#This Row],[b_fighter_id]]&amp;ufc_fights5[[#This Row],[date]]</f>
        <v>778/320241349</v>
      </c>
      <c r="E2089">
        <f>COUNTIF(ufc_fights5[duplicitní texty],ufc_fights5[[#This Row],[duplicitní texty]])</f>
        <v>1</v>
      </c>
    </row>
    <row r="2090" spans="1:5">
      <c r="A2090">
        <v>871</v>
      </c>
      <c r="B2090">
        <v>1958</v>
      </c>
      <c r="C2090" s="3">
        <v>41349</v>
      </c>
      <c r="D2090" s="5" t="str">
        <f>ufc_fights5[[#This Row],[r_fighter_id]]&amp;"/"&amp;ufc_fights5[[#This Row],[b_fighter_id]]&amp;ufc_fights5[[#This Row],[date]]</f>
        <v>871/195841349</v>
      </c>
      <c r="E2090">
        <f>COUNTIF(ufc_fights5[duplicitní texty],ufc_fights5[[#This Row],[duplicitní texty]])</f>
        <v>1</v>
      </c>
    </row>
    <row r="2091" spans="1:5">
      <c r="A2091">
        <v>1927</v>
      </c>
      <c r="B2091">
        <v>675</v>
      </c>
      <c r="C2091" s="3">
        <v>41349</v>
      </c>
      <c r="D2091" s="5" t="str">
        <f>ufc_fights5[[#This Row],[r_fighter_id]]&amp;"/"&amp;ufc_fights5[[#This Row],[b_fighter_id]]&amp;ufc_fights5[[#This Row],[date]]</f>
        <v>1927/67541349</v>
      </c>
      <c r="E2091">
        <f>COUNTIF(ufc_fights5[duplicitní texty],ufc_fights5[[#This Row],[duplicitní texty]])</f>
        <v>1</v>
      </c>
    </row>
    <row r="2092" spans="1:5">
      <c r="A2092">
        <v>2683</v>
      </c>
      <c r="B2092">
        <v>447</v>
      </c>
      <c r="C2092" s="3">
        <v>41349</v>
      </c>
      <c r="D2092" s="5" t="str">
        <f>ufc_fights5[[#This Row],[r_fighter_id]]&amp;"/"&amp;ufc_fights5[[#This Row],[b_fighter_id]]&amp;ufc_fights5[[#This Row],[date]]</f>
        <v>2683/44741349</v>
      </c>
      <c r="E2092">
        <f>COUNTIF(ufc_fights5[duplicitní texty],ufc_fights5[[#This Row],[duplicitní texty]])</f>
        <v>1</v>
      </c>
    </row>
    <row r="2093" spans="1:5">
      <c r="A2093">
        <v>2108</v>
      </c>
      <c r="B2093">
        <v>2071</v>
      </c>
      <c r="C2093" s="3">
        <v>41349</v>
      </c>
      <c r="D2093" s="5" t="str">
        <f>ufc_fights5[[#This Row],[r_fighter_id]]&amp;"/"&amp;ufc_fights5[[#This Row],[b_fighter_id]]&amp;ufc_fights5[[#This Row],[date]]</f>
        <v>2108/207141349</v>
      </c>
      <c r="E2093">
        <f>COUNTIF(ufc_fights5[duplicitní texty],ufc_fights5[[#This Row],[duplicitní texty]])</f>
        <v>1</v>
      </c>
    </row>
    <row r="2094" spans="1:5">
      <c r="A2094">
        <v>2668</v>
      </c>
      <c r="B2094">
        <v>978</v>
      </c>
      <c r="C2094" s="3">
        <v>41349</v>
      </c>
      <c r="D2094" s="5" t="str">
        <f>ufc_fights5[[#This Row],[r_fighter_id]]&amp;"/"&amp;ufc_fights5[[#This Row],[b_fighter_id]]&amp;ufc_fights5[[#This Row],[date]]</f>
        <v>2668/97841349</v>
      </c>
      <c r="E2094">
        <f>COUNTIF(ufc_fights5[duplicitní texty],ufc_fights5[[#This Row],[duplicitní texty]])</f>
        <v>1</v>
      </c>
    </row>
    <row r="2095" spans="1:5">
      <c r="A2095">
        <v>2213</v>
      </c>
      <c r="B2095">
        <v>1751</v>
      </c>
      <c r="C2095" s="3">
        <v>41370</v>
      </c>
      <c r="D2095" s="5" t="str">
        <f>ufc_fights5[[#This Row],[r_fighter_id]]&amp;"/"&amp;ufc_fights5[[#This Row],[b_fighter_id]]&amp;ufc_fights5[[#This Row],[date]]</f>
        <v>2213/175141370</v>
      </c>
      <c r="E2095">
        <f>COUNTIF(ufc_fights5[duplicitní texty],ufc_fights5[[#This Row],[duplicitní texty]])</f>
        <v>1</v>
      </c>
    </row>
    <row r="2096" spans="1:5">
      <c r="A2096">
        <v>359</v>
      </c>
      <c r="B2096">
        <v>2041</v>
      </c>
      <c r="C2096" s="3">
        <v>41370</v>
      </c>
      <c r="D2096" s="5" t="str">
        <f>ufc_fights5[[#This Row],[r_fighter_id]]&amp;"/"&amp;ufc_fights5[[#This Row],[b_fighter_id]]&amp;ufc_fights5[[#This Row],[date]]</f>
        <v>359/204141370</v>
      </c>
      <c r="E2096">
        <f>COUNTIF(ufc_fights5[duplicitní texty],ufc_fights5[[#This Row],[duplicitní texty]])</f>
        <v>1</v>
      </c>
    </row>
    <row r="2097" spans="1:5">
      <c r="A2097">
        <v>639</v>
      </c>
      <c r="B2097">
        <v>2473</v>
      </c>
      <c r="C2097" s="3">
        <v>41370</v>
      </c>
      <c r="D2097" s="5" t="str">
        <f>ufc_fights5[[#This Row],[r_fighter_id]]&amp;"/"&amp;ufc_fights5[[#This Row],[b_fighter_id]]&amp;ufc_fights5[[#This Row],[date]]</f>
        <v>639/247341370</v>
      </c>
      <c r="E2097">
        <f>COUNTIF(ufc_fights5[duplicitní texty],ufc_fights5[[#This Row],[duplicitní texty]])</f>
        <v>1</v>
      </c>
    </row>
    <row r="2098" spans="1:5">
      <c r="A2098">
        <v>1705</v>
      </c>
      <c r="B2098">
        <v>1757</v>
      </c>
      <c r="C2098" s="3">
        <v>41370</v>
      </c>
      <c r="D2098" s="5" t="str">
        <f>ufc_fights5[[#This Row],[r_fighter_id]]&amp;"/"&amp;ufc_fights5[[#This Row],[b_fighter_id]]&amp;ufc_fights5[[#This Row],[date]]</f>
        <v>1705/175741370</v>
      </c>
      <c r="E2098">
        <f>COUNTIF(ufc_fights5[duplicitní texty],ufc_fights5[[#This Row],[duplicitní texty]])</f>
        <v>1</v>
      </c>
    </row>
    <row r="2099" spans="1:5">
      <c r="A2099">
        <v>350</v>
      </c>
      <c r="B2099">
        <v>1079</v>
      </c>
      <c r="C2099" s="3">
        <v>41370</v>
      </c>
      <c r="D2099" s="5" t="str">
        <f>ufc_fights5[[#This Row],[r_fighter_id]]&amp;"/"&amp;ufc_fights5[[#This Row],[b_fighter_id]]&amp;ufc_fights5[[#This Row],[date]]</f>
        <v>350/107941370</v>
      </c>
      <c r="E2099">
        <f>COUNTIF(ufc_fights5[duplicitní texty],ufc_fights5[[#This Row],[duplicitní texty]])</f>
        <v>1</v>
      </c>
    </row>
    <row r="2100" spans="1:5">
      <c r="A2100">
        <v>615</v>
      </c>
      <c r="B2100">
        <v>2494</v>
      </c>
      <c r="C2100" s="3">
        <v>41370</v>
      </c>
      <c r="D2100" s="5" t="str">
        <f>ufc_fights5[[#This Row],[r_fighter_id]]&amp;"/"&amp;ufc_fights5[[#This Row],[b_fighter_id]]&amp;ufc_fights5[[#This Row],[date]]</f>
        <v>615/249441370</v>
      </c>
      <c r="E2100">
        <f>COUNTIF(ufc_fights5[duplicitní texty],ufc_fights5[[#This Row],[duplicitní texty]])</f>
        <v>1</v>
      </c>
    </row>
    <row r="2101" spans="1:5">
      <c r="A2101">
        <v>66</v>
      </c>
      <c r="B2101">
        <v>1724</v>
      </c>
      <c r="C2101" s="3">
        <v>41370</v>
      </c>
      <c r="D2101" s="5" t="str">
        <f>ufc_fights5[[#This Row],[r_fighter_id]]&amp;"/"&amp;ufc_fights5[[#This Row],[b_fighter_id]]&amp;ufc_fights5[[#This Row],[date]]</f>
        <v>66/172441370</v>
      </c>
      <c r="E2101">
        <f>COUNTIF(ufc_fights5[duplicitní texty],ufc_fights5[[#This Row],[duplicitní texty]])</f>
        <v>1</v>
      </c>
    </row>
    <row r="2102" spans="1:5">
      <c r="A2102">
        <v>2145</v>
      </c>
      <c r="B2102">
        <v>722</v>
      </c>
      <c r="C2102" s="3">
        <v>41370</v>
      </c>
      <c r="D2102" s="5" t="str">
        <f>ufc_fights5[[#This Row],[r_fighter_id]]&amp;"/"&amp;ufc_fights5[[#This Row],[b_fighter_id]]&amp;ufc_fights5[[#This Row],[date]]</f>
        <v>2145/72241370</v>
      </c>
      <c r="E2102">
        <f>COUNTIF(ufc_fights5[duplicitní texty],ufc_fights5[[#This Row],[duplicitní texty]])</f>
        <v>1</v>
      </c>
    </row>
    <row r="2103" spans="1:5">
      <c r="A2103">
        <v>3075</v>
      </c>
      <c r="B2103">
        <v>89</v>
      </c>
      <c r="C2103" s="3">
        <v>41370</v>
      </c>
      <c r="D2103" s="5" t="str">
        <f>ufc_fights5[[#This Row],[r_fighter_id]]&amp;"/"&amp;ufc_fights5[[#This Row],[b_fighter_id]]&amp;ufc_fights5[[#This Row],[date]]</f>
        <v>3075/8941370</v>
      </c>
      <c r="E2103">
        <f>COUNTIF(ufc_fights5[duplicitní texty],ufc_fights5[[#This Row],[duplicitní texty]])</f>
        <v>1</v>
      </c>
    </row>
    <row r="2104" spans="1:5">
      <c r="A2104">
        <v>1912</v>
      </c>
      <c r="B2104">
        <v>1528</v>
      </c>
      <c r="C2104" s="3">
        <v>41370</v>
      </c>
      <c r="D2104" s="5" t="str">
        <f>ufc_fights5[[#This Row],[r_fighter_id]]&amp;"/"&amp;ufc_fights5[[#This Row],[b_fighter_id]]&amp;ufc_fights5[[#This Row],[date]]</f>
        <v>1912/152841370</v>
      </c>
      <c r="E2104">
        <f>COUNTIF(ufc_fights5[duplicitní texty],ufc_fights5[[#This Row],[duplicitní texty]])</f>
        <v>1</v>
      </c>
    </row>
    <row r="2105" spans="1:5">
      <c r="A2105">
        <v>2540</v>
      </c>
      <c r="B2105">
        <v>847</v>
      </c>
      <c r="C2105" s="3">
        <v>41370</v>
      </c>
      <c r="D2105" s="5" t="str">
        <f>ufc_fights5[[#This Row],[r_fighter_id]]&amp;"/"&amp;ufc_fights5[[#This Row],[b_fighter_id]]&amp;ufc_fights5[[#This Row],[date]]</f>
        <v>2540/84741370</v>
      </c>
      <c r="E2105">
        <f>COUNTIF(ufc_fights5[duplicitní texty],ufc_fights5[[#This Row],[duplicitní texty]])</f>
        <v>1</v>
      </c>
    </row>
    <row r="2106" spans="1:5">
      <c r="A2106">
        <v>3286</v>
      </c>
      <c r="B2106">
        <v>517</v>
      </c>
      <c r="C2106" s="3">
        <v>41370</v>
      </c>
      <c r="D2106" s="5" t="str">
        <f>ufc_fights5[[#This Row],[r_fighter_id]]&amp;"/"&amp;ufc_fights5[[#This Row],[b_fighter_id]]&amp;ufc_fights5[[#This Row],[date]]</f>
        <v>3286/51741370</v>
      </c>
      <c r="E2106">
        <f>COUNTIF(ufc_fights5[duplicitní texty],ufc_fights5[[#This Row],[duplicitní texty]])</f>
        <v>1</v>
      </c>
    </row>
    <row r="2107" spans="1:5">
      <c r="A2107">
        <v>2</v>
      </c>
      <c r="B2107">
        <v>3562</v>
      </c>
      <c r="C2107" s="3">
        <v>41370</v>
      </c>
      <c r="D2107" s="5" t="str">
        <f>ufc_fights5[[#This Row],[r_fighter_id]]&amp;"/"&amp;ufc_fights5[[#This Row],[b_fighter_id]]&amp;ufc_fights5[[#This Row],[date]]</f>
        <v>2/356241370</v>
      </c>
      <c r="E2107">
        <f>COUNTIF(ufc_fights5[duplicitní texty],ufc_fights5[[#This Row],[duplicitní texty]])</f>
        <v>1</v>
      </c>
    </row>
    <row r="2108" spans="1:5">
      <c r="A2108">
        <v>928</v>
      </c>
      <c r="B2108">
        <v>1562</v>
      </c>
      <c r="C2108" s="3">
        <v>41377</v>
      </c>
      <c r="D2108" s="5" t="str">
        <f>ufc_fights5[[#This Row],[r_fighter_id]]&amp;"/"&amp;ufc_fights5[[#This Row],[b_fighter_id]]&amp;ufc_fights5[[#This Row],[date]]</f>
        <v>928/156241377</v>
      </c>
      <c r="E2108">
        <f>COUNTIF(ufc_fights5[duplicitní texty],ufc_fights5[[#This Row],[duplicitní texty]])</f>
        <v>1</v>
      </c>
    </row>
    <row r="2109" spans="1:5">
      <c r="A2109">
        <v>382</v>
      </c>
      <c r="B2109">
        <v>1140</v>
      </c>
      <c r="C2109" s="3">
        <v>41377</v>
      </c>
      <c r="D2109" s="5" t="str">
        <f>ufc_fights5[[#This Row],[r_fighter_id]]&amp;"/"&amp;ufc_fights5[[#This Row],[b_fighter_id]]&amp;ufc_fights5[[#This Row],[date]]</f>
        <v>382/114041377</v>
      </c>
      <c r="E2109">
        <f>COUNTIF(ufc_fights5[duplicitní texty],ufc_fights5[[#This Row],[duplicitní texty]])</f>
        <v>1</v>
      </c>
    </row>
    <row r="2110" spans="1:5">
      <c r="A2110">
        <v>2822</v>
      </c>
      <c r="B2110">
        <v>500</v>
      </c>
      <c r="C2110" s="3">
        <v>41377</v>
      </c>
      <c r="D2110" s="5" t="str">
        <f>ufc_fights5[[#This Row],[r_fighter_id]]&amp;"/"&amp;ufc_fights5[[#This Row],[b_fighter_id]]&amp;ufc_fights5[[#This Row],[date]]</f>
        <v>2822/50041377</v>
      </c>
      <c r="E2110">
        <f>COUNTIF(ufc_fights5[duplicitní texty],ufc_fights5[[#This Row],[duplicitní texty]])</f>
        <v>1</v>
      </c>
    </row>
    <row r="2111" spans="1:5">
      <c r="A2111">
        <v>1758</v>
      </c>
      <c r="B2111">
        <v>2544</v>
      </c>
      <c r="C2111" s="3">
        <v>41377</v>
      </c>
      <c r="D2111" s="5" t="str">
        <f>ufc_fights5[[#This Row],[r_fighter_id]]&amp;"/"&amp;ufc_fights5[[#This Row],[b_fighter_id]]&amp;ufc_fights5[[#This Row],[date]]</f>
        <v>1758/254441377</v>
      </c>
      <c r="E2111">
        <f>COUNTIF(ufc_fights5[duplicitní texty],ufc_fights5[[#This Row],[duplicitní texty]])</f>
        <v>1</v>
      </c>
    </row>
    <row r="2112" spans="1:5">
      <c r="A2112">
        <v>1994</v>
      </c>
      <c r="B2112">
        <v>1344</v>
      </c>
      <c r="C2112" s="3">
        <v>41377</v>
      </c>
      <c r="D2112" s="5" t="str">
        <f>ufc_fights5[[#This Row],[r_fighter_id]]&amp;"/"&amp;ufc_fights5[[#This Row],[b_fighter_id]]&amp;ufc_fights5[[#This Row],[date]]</f>
        <v>1994/134441377</v>
      </c>
      <c r="E2112">
        <f>COUNTIF(ufc_fights5[duplicitní texty],ufc_fights5[[#This Row],[duplicitní texty]])</f>
        <v>1</v>
      </c>
    </row>
    <row r="2113" spans="1:5">
      <c r="A2113">
        <v>3208</v>
      </c>
      <c r="B2113">
        <v>3587</v>
      </c>
      <c r="C2113" s="3">
        <v>41377</v>
      </c>
      <c r="D2113" s="5" t="str">
        <f>ufc_fights5[[#This Row],[r_fighter_id]]&amp;"/"&amp;ufc_fights5[[#This Row],[b_fighter_id]]&amp;ufc_fights5[[#This Row],[date]]</f>
        <v>3208/358741377</v>
      </c>
      <c r="E2113">
        <f>COUNTIF(ufc_fights5[duplicitní texty],ufc_fights5[[#This Row],[duplicitní texty]])</f>
        <v>1</v>
      </c>
    </row>
    <row r="2114" spans="1:5">
      <c r="A2114">
        <v>2972</v>
      </c>
      <c r="B2114">
        <v>292</v>
      </c>
      <c r="C2114" s="3">
        <v>41377</v>
      </c>
      <c r="D2114" s="5" t="str">
        <f>ufc_fights5[[#This Row],[r_fighter_id]]&amp;"/"&amp;ufc_fights5[[#This Row],[b_fighter_id]]&amp;ufc_fights5[[#This Row],[date]]</f>
        <v>2972/29241377</v>
      </c>
      <c r="E2114">
        <f>COUNTIF(ufc_fights5[duplicitní texty],ufc_fights5[[#This Row],[duplicitní texty]])</f>
        <v>1</v>
      </c>
    </row>
    <row r="2115" spans="1:5">
      <c r="A2115">
        <v>2111</v>
      </c>
      <c r="B2115">
        <v>2433</v>
      </c>
      <c r="C2115" s="3">
        <v>41377</v>
      </c>
      <c r="D2115" s="5" t="str">
        <f>ufc_fights5[[#This Row],[r_fighter_id]]&amp;"/"&amp;ufc_fights5[[#This Row],[b_fighter_id]]&amp;ufc_fights5[[#This Row],[date]]</f>
        <v>2111/243341377</v>
      </c>
      <c r="E2115">
        <f>COUNTIF(ufc_fights5[duplicitní texty],ufc_fights5[[#This Row],[duplicitní texty]])</f>
        <v>1</v>
      </c>
    </row>
    <row r="2116" spans="1:5">
      <c r="A2116">
        <v>110</v>
      </c>
      <c r="B2116">
        <v>2600</v>
      </c>
      <c r="C2116" s="3">
        <v>41377</v>
      </c>
      <c r="D2116" s="5" t="str">
        <f>ufc_fights5[[#This Row],[r_fighter_id]]&amp;"/"&amp;ufc_fights5[[#This Row],[b_fighter_id]]&amp;ufc_fights5[[#This Row],[date]]</f>
        <v>110/260041377</v>
      </c>
      <c r="E2116">
        <f>COUNTIF(ufc_fights5[duplicitní texty],ufc_fights5[[#This Row],[duplicitní texty]])</f>
        <v>1</v>
      </c>
    </row>
    <row r="2117" spans="1:5">
      <c r="A2117">
        <v>205</v>
      </c>
      <c r="B2117">
        <v>1278</v>
      </c>
      <c r="C2117" s="3">
        <v>41377</v>
      </c>
      <c r="D2117" s="5" t="str">
        <f>ufc_fights5[[#This Row],[r_fighter_id]]&amp;"/"&amp;ufc_fights5[[#This Row],[b_fighter_id]]&amp;ufc_fights5[[#This Row],[date]]</f>
        <v>205/127841377</v>
      </c>
      <c r="E2117">
        <f>COUNTIF(ufc_fights5[duplicitní texty],ufc_fights5[[#This Row],[duplicitní texty]])</f>
        <v>1</v>
      </c>
    </row>
    <row r="2118" spans="1:5">
      <c r="A2118">
        <v>2030</v>
      </c>
      <c r="B2118">
        <v>3037</v>
      </c>
      <c r="C2118" s="3">
        <v>41377</v>
      </c>
      <c r="D2118" s="5" t="str">
        <f>ufc_fights5[[#This Row],[r_fighter_id]]&amp;"/"&amp;ufc_fights5[[#This Row],[b_fighter_id]]&amp;ufc_fights5[[#This Row],[date]]</f>
        <v>2030/303741377</v>
      </c>
      <c r="E2118">
        <f>COUNTIF(ufc_fights5[duplicitní texty],ufc_fights5[[#This Row],[duplicitní texty]])</f>
        <v>1</v>
      </c>
    </row>
    <row r="2119" spans="1:5">
      <c r="A2119">
        <v>2058</v>
      </c>
      <c r="B2119">
        <v>1995</v>
      </c>
      <c r="C2119" s="3">
        <v>41384</v>
      </c>
      <c r="D2119" s="5" t="str">
        <f>ufc_fights5[[#This Row],[r_fighter_id]]&amp;"/"&amp;ufc_fights5[[#This Row],[b_fighter_id]]&amp;ufc_fights5[[#This Row],[date]]</f>
        <v>2058/199541384</v>
      </c>
      <c r="E2119">
        <f>COUNTIF(ufc_fights5[duplicitní texty],ufc_fights5[[#This Row],[duplicitní texty]])</f>
        <v>1</v>
      </c>
    </row>
    <row r="2120" spans="1:5">
      <c r="A2120">
        <v>2129</v>
      </c>
      <c r="B2120">
        <v>618</v>
      </c>
      <c r="C2120" s="3">
        <v>41384</v>
      </c>
      <c r="D2120" s="5" t="str">
        <f>ufc_fights5[[#This Row],[r_fighter_id]]&amp;"/"&amp;ufc_fights5[[#This Row],[b_fighter_id]]&amp;ufc_fights5[[#This Row],[date]]</f>
        <v>2129/61841384</v>
      </c>
      <c r="E2120">
        <f>COUNTIF(ufc_fights5[duplicitní texty],ufc_fights5[[#This Row],[duplicitní texty]])</f>
        <v>1</v>
      </c>
    </row>
    <row r="2121" spans="1:5">
      <c r="A2121">
        <v>247</v>
      </c>
      <c r="B2121">
        <v>3325</v>
      </c>
      <c r="C2121" s="3">
        <v>41384</v>
      </c>
      <c r="D2121" s="5" t="str">
        <f>ufc_fights5[[#This Row],[r_fighter_id]]&amp;"/"&amp;ufc_fights5[[#This Row],[b_fighter_id]]&amp;ufc_fights5[[#This Row],[date]]</f>
        <v>247/332541384</v>
      </c>
      <c r="E2121">
        <f>COUNTIF(ufc_fights5[duplicitní texty],ufc_fights5[[#This Row],[duplicitní texty]])</f>
        <v>1</v>
      </c>
    </row>
    <row r="2122" spans="1:5">
      <c r="A2122">
        <v>2313</v>
      </c>
      <c r="B2122">
        <v>1579</v>
      </c>
      <c r="C2122" s="3">
        <v>41384</v>
      </c>
      <c r="D2122" s="5" t="str">
        <f>ufc_fights5[[#This Row],[r_fighter_id]]&amp;"/"&amp;ufc_fights5[[#This Row],[b_fighter_id]]&amp;ufc_fights5[[#This Row],[date]]</f>
        <v>2313/157941384</v>
      </c>
      <c r="E2122">
        <f>COUNTIF(ufc_fights5[duplicitní texty],ufc_fights5[[#This Row],[duplicitní texty]])</f>
        <v>1</v>
      </c>
    </row>
    <row r="2123" spans="1:5">
      <c r="A2123">
        <v>3108</v>
      </c>
      <c r="B2123">
        <v>2750</v>
      </c>
      <c r="C2123" s="3">
        <v>41384</v>
      </c>
      <c r="D2123" s="5" t="str">
        <f>ufc_fights5[[#This Row],[r_fighter_id]]&amp;"/"&amp;ufc_fights5[[#This Row],[b_fighter_id]]&amp;ufc_fights5[[#This Row],[date]]</f>
        <v>3108/275041384</v>
      </c>
      <c r="E2123">
        <f>COUNTIF(ufc_fights5[duplicitní texty],ufc_fights5[[#This Row],[duplicitní texty]])</f>
        <v>1</v>
      </c>
    </row>
    <row r="2124" spans="1:5">
      <c r="A2124">
        <v>2081</v>
      </c>
      <c r="B2124">
        <v>872</v>
      </c>
      <c r="C2124" s="3">
        <v>41384</v>
      </c>
      <c r="D2124" s="5" t="str">
        <f>ufc_fights5[[#This Row],[r_fighter_id]]&amp;"/"&amp;ufc_fights5[[#This Row],[b_fighter_id]]&amp;ufc_fights5[[#This Row],[date]]</f>
        <v>2081/87241384</v>
      </c>
      <c r="E2124">
        <f>COUNTIF(ufc_fights5[duplicitní texty],ufc_fights5[[#This Row],[duplicitní texty]])</f>
        <v>1</v>
      </c>
    </row>
    <row r="2125" spans="1:5">
      <c r="A2125">
        <v>375</v>
      </c>
      <c r="B2125">
        <v>2071</v>
      </c>
      <c r="C2125" s="3">
        <v>41384</v>
      </c>
      <c r="D2125" s="5" t="str">
        <f>ufc_fights5[[#This Row],[r_fighter_id]]&amp;"/"&amp;ufc_fights5[[#This Row],[b_fighter_id]]&amp;ufc_fights5[[#This Row],[date]]</f>
        <v>375/207141384</v>
      </c>
      <c r="E2125">
        <f>COUNTIF(ufc_fights5[duplicitní texty],ufc_fights5[[#This Row],[duplicitní texty]])</f>
        <v>1</v>
      </c>
    </row>
    <row r="2126" spans="1:5">
      <c r="A2126">
        <v>778</v>
      </c>
      <c r="B2126">
        <v>3371</v>
      </c>
      <c r="C2126" s="3">
        <v>41384</v>
      </c>
      <c r="D2126" s="5" t="str">
        <f>ufc_fights5[[#This Row],[r_fighter_id]]&amp;"/"&amp;ufc_fights5[[#This Row],[b_fighter_id]]&amp;ufc_fights5[[#This Row],[date]]</f>
        <v>778/337141384</v>
      </c>
      <c r="E2126">
        <f>COUNTIF(ufc_fights5[duplicitní texty],ufc_fights5[[#This Row],[duplicitní texty]])</f>
        <v>1</v>
      </c>
    </row>
    <row r="2127" spans="1:5">
      <c r="A2127">
        <v>770</v>
      </c>
      <c r="B2127">
        <v>3244</v>
      </c>
      <c r="C2127" s="3">
        <v>41384</v>
      </c>
      <c r="D2127" s="5" t="str">
        <f>ufc_fights5[[#This Row],[r_fighter_id]]&amp;"/"&amp;ufc_fights5[[#This Row],[b_fighter_id]]&amp;ufc_fights5[[#This Row],[date]]</f>
        <v>770/324441384</v>
      </c>
      <c r="E2127">
        <f>COUNTIF(ufc_fights5[duplicitní texty],ufc_fights5[[#This Row],[duplicitní texty]])</f>
        <v>1</v>
      </c>
    </row>
    <row r="2128" spans="1:5">
      <c r="A2128">
        <v>482</v>
      </c>
      <c r="B2128">
        <v>1761</v>
      </c>
      <c r="C2128" s="3">
        <v>41384</v>
      </c>
      <c r="D2128" s="5" t="str">
        <f>ufc_fights5[[#This Row],[r_fighter_id]]&amp;"/"&amp;ufc_fights5[[#This Row],[b_fighter_id]]&amp;ufc_fights5[[#This Row],[date]]</f>
        <v>482/176141384</v>
      </c>
      <c r="E2128">
        <f>COUNTIF(ufc_fights5[duplicitní texty],ufc_fights5[[#This Row],[duplicitní texty]])</f>
        <v>1</v>
      </c>
    </row>
    <row r="2129" spans="1:5">
      <c r="A2129">
        <v>2323</v>
      </c>
      <c r="B2129">
        <v>338</v>
      </c>
      <c r="C2129" s="3">
        <v>41384</v>
      </c>
      <c r="D2129" s="5" t="str">
        <f>ufc_fights5[[#This Row],[r_fighter_id]]&amp;"/"&amp;ufc_fights5[[#This Row],[b_fighter_id]]&amp;ufc_fights5[[#This Row],[date]]</f>
        <v>2323/33841384</v>
      </c>
      <c r="E2129">
        <f>COUNTIF(ufc_fights5[duplicitní texty],ufc_fights5[[#This Row],[duplicitní texty]])</f>
        <v>1</v>
      </c>
    </row>
    <row r="2130" spans="1:5">
      <c r="A2130">
        <v>1318</v>
      </c>
      <c r="B2130">
        <v>2076</v>
      </c>
      <c r="C2130" s="3">
        <v>41384</v>
      </c>
      <c r="D2130" s="5" t="str">
        <f>ufc_fights5[[#This Row],[r_fighter_id]]&amp;"/"&amp;ufc_fights5[[#This Row],[b_fighter_id]]&amp;ufc_fights5[[#This Row],[date]]</f>
        <v>1318/207641384</v>
      </c>
      <c r="E2130">
        <f>COUNTIF(ufc_fights5[duplicitní texty],ufc_fights5[[#This Row],[duplicitní texty]])</f>
        <v>1</v>
      </c>
    </row>
    <row r="2131" spans="1:5">
      <c r="A2131">
        <v>2973</v>
      </c>
      <c r="B2131">
        <v>1380</v>
      </c>
      <c r="C2131" s="3">
        <v>41391</v>
      </c>
      <c r="D2131" s="5" t="str">
        <f>ufc_fights5[[#This Row],[r_fighter_id]]&amp;"/"&amp;ufc_fights5[[#This Row],[b_fighter_id]]&amp;ufc_fights5[[#This Row],[date]]</f>
        <v>2973/138041391</v>
      </c>
      <c r="E2131">
        <f>COUNTIF(ufc_fights5[duplicitní texty],ufc_fights5[[#This Row],[duplicitní texty]])</f>
        <v>1</v>
      </c>
    </row>
    <row r="2132" spans="1:5">
      <c r="A2132">
        <v>474</v>
      </c>
      <c r="B2132">
        <v>238</v>
      </c>
      <c r="C2132" s="3">
        <v>41391</v>
      </c>
      <c r="D2132" s="5" t="str">
        <f>ufc_fights5[[#This Row],[r_fighter_id]]&amp;"/"&amp;ufc_fights5[[#This Row],[b_fighter_id]]&amp;ufc_fights5[[#This Row],[date]]</f>
        <v>474/23841391</v>
      </c>
      <c r="E2132">
        <f>COUNTIF(ufc_fights5[duplicitní texty],ufc_fights5[[#This Row],[duplicitní texty]])</f>
        <v>1</v>
      </c>
    </row>
    <row r="2133" spans="1:5">
      <c r="A2133">
        <v>2054</v>
      </c>
      <c r="B2133">
        <v>1045</v>
      </c>
      <c r="C2133" s="3">
        <v>41391</v>
      </c>
      <c r="D2133" s="5" t="str">
        <f>ufc_fights5[[#This Row],[r_fighter_id]]&amp;"/"&amp;ufc_fights5[[#This Row],[b_fighter_id]]&amp;ufc_fights5[[#This Row],[date]]</f>
        <v>2054/104541391</v>
      </c>
      <c r="E2133">
        <f>COUNTIF(ufc_fights5[duplicitní texty],ufc_fights5[[#This Row],[duplicitní texty]])</f>
        <v>1</v>
      </c>
    </row>
    <row r="2134" spans="1:5">
      <c r="A2134">
        <v>2294</v>
      </c>
      <c r="B2134">
        <v>1682</v>
      </c>
      <c r="C2134" s="3">
        <v>41391</v>
      </c>
      <c r="D2134" s="5" t="str">
        <f>ufc_fights5[[#This Row],[r_fighter_id]]&amp;"/"&amp;ufc_fights5[[#This Row],[b_fighter_id]]&amp;ufc_fights5[[#This Row],[date]]</f>
        <v>2294/168241391</v>
      </c>
      <c r="E2134">
        <f>COUNTIF(ufc_fights5[duplicitní texty],ufc_fights5[[#This Row],[duplicitní texty]])</f>
        <v>1</v>
      </c>
    </row>
    <row r="2135" spans="1:5">
      <c r="A2135">
        <v>3384</v>
      </c>
      <c r="B2135">
        <v>2800</v>
      </c>
      <c r="C2135" s="3">
        <v>41391</v>
      </c>
      <c r="D2135" s="5" t="str">
        <f>ufc_fights5[[#This Row],[r_fighter_id]]&amp;"/"&amp;ufc_fights5[[#This Row],[b_fighter_id]]&amp;ufc_fights5[[#This Row],[date]]</f>
        <v>3384/280041391</v>
      </c>
      <c r="E2135">
        <f>COUNTIF(ufc_fights5[duplicitní texty],ufc_fights5[[#This Row],[duplicitní texty]])</f>
        <v>1</v>
      </c>
    </row>
    <row r="2136" spans="1:5">
      <c r="A2136">
        <v>286</v>
      </c>
      <c r="B2136">
        <v>241</v>
      </c>
      <c r="C2136" s="3">
        <v>41391</v>
      </c>
      <c r="D2136" s="5" t="str">
        <f>ufc_fights5[[#This Row],[r_fighter_id]]&amp;"/"&amp;ufc_fights5[[#This Row],[b_fighter_id]]&amp;ufc_fights5[[#This Row],[date]]</f>
        <v>286/24141391</v>
      </c>
      <c r="E2136">
        <f>COUNTIF(ufc_fights5[duplicitní texty],ufc_fights5[[#This Row],[duplicitní texty]])</f>
        <v>1</v>
      </c>
    </row>
    <row r="2137" spans="1:5">
      <c r="A2137">
        <v>1632</v>
      </c>
      <c r="B2137">
        <v>2061</v>
      </c>
      <c r="C2137" s="3">
        <v>41391</v>
      </c>
      <c r="D2137" s="5" t="str">
        <f>ufc_fights5[[#This Row],[r_fighter_id]]&amp;"/"&amp;ufc_fights5[[#This Row],[b_fighter_id]]&amp;ufc_fights5[[#This Row],[date]]</f>
        <v>1632/206141391</v>
      </c>
      <c r="E2137">
        <f>COUNTIF(ufc_fights5[duplicitní texty],ufc_fights5[[#This Row],[duplicitní texty]])</f>
        <v>1</v>
      </c>
    </row>
    <row r="2138" spans="1:5">
      <c r="A2138">
        <v>708</v>
      </c>
      <c r="B2138">
        <v>1907</v>
      </c>
      <c r="C2138" s="3">
        <v>41391</v>
      </c>
      <c r="D2138" s="5" t="str">
        <f>ufc_fights5[[#This Row],[r_fighter_id]]&amp;"/"&amp;ufc_fights5[[#This Row],[b_fighter_id]]&amp;ufc_fights5[[#This Row],[date]]</f>
        <v>708/190741391</v>
      </c>
      <c r="E2138">
        <f>COUNTIF(ufc_fights5[duplicitní texty],ufc_fights5[[#This Row],[duplicitní texty]])</f>
        <v>1</v>
      </c>
    </row>
    <row r="2139" spans="1:5">
      <c r="A2139">
        <v>1069</v>
      </c>
      <c r="B2139">
        <v>2050</v>
      </c>
      <c r="C2139" s="3">
        <v>41391</v>
      </c>
      <c r="D2139" s="5" t="str">
        <f>ufc_fights5[[#This Row],[r_fighter_id]]&amp;"/"&amp;ufc_fights5[[#This Row],[b_fighter_id]]&amp;ufc_fights5[[#This Row],[date]]</f>
        <v>1069/205041391</v>
      </c>
      <c r="E2139">
        <f>COUNTIF(ufc_fights5[duplicitní texty],ufc_fights5[[#This Row],[duplicitní texty]])</f>
        <v>1</v>
      </c>
    </row>
    <row r="2140" spans="1:5">
      <c r="A2140">
        <v>45</v>
      </c>
      <c r="B2140">
        <v>2858</v>
      </c>
      <c r="C2140" s="3">
        <v>41412</v>
      </c>
      <c r="D2140" s="5" t="str">
        <f>ufc_fights5[[#This Row],[r_fighter_id]]&amp;"/"&amp;ufc_fights5[[#This Row],[b_fighter_id]]&amp;ufc_fights5[[#This Row],[date]]</f>
        <v>45/285841412</v>
      </c>
      <c r="E2140">
        <f>COUNTIF(ufc_fights5[duplicitní texty],ufc_fights5[[#This Row],[duplicitní texty]])</f>
        <v>1</v>
      </c>
    </row>
    <row r="2141" spans="1:5">
      <c r="A2141">
        <v>996</v>
      </c>
      <c r="B2141">
        <v>476</v>
      </c>
      <c r="C2141" s="3">
        <v>41412</v>
      </c>
      <c r="D2141" s="5" t="str">
        <f>ufc_fights5[[#This Row],[r_fighter_id]]&amp;"/"&amp;ufc_fights5[[#This Row],[b_fighter_id]]&amp;ufc_fights5[[#This Row],[date]]</f>
        <v>996/47641412</v>
      </c>
      <c r="E2141">
        <f>COUNTIF(ufc_fights5[duplicitní texty],ufc_fights5[[#This Row],[duplicitní texty]])</f>
        <v>1</v>
      </c>
    </row>
    <row r="2142" spans="1:5">
      <c r="A2142">
        <v>3250</v>
      </c>
      <c r="B2142">
        <v>547</v>
      </c>
      <c r="C2142" s="3">
        <v>41412</v>
      </c>
      <c r="D2142" s="5" t="str">
        <f>ufc_fights5[[#This Row],[r_fighter_id]]&amp;"/"&amp;ufc_fights5[[#This Row],[b_fighter_id]]&amp;ufc_fights5[[#This Row],[date]]</f>
        <v>3250/54741412</v>
      </c>
      <c r="E2142">
        <f>COUNTIF(ufc_fights5[duplicitní texty],ufc_fights5[[#This Row],[duplicitní texty]])</f>
        <v>1</v>
      </c>
    </row>
    <row r="2143" spans="1:5">
      <c r="A2143">
        <v>808</v>
      </c>
      <c r="B2143">
        <v>839</v>
      </c>
      <c r="C2143" s="3">
        <v>41412</v>
      </c>
      <c r="D2143" s="5" t="str">
        <f>ufc_fights5[[#This Row],[r_fighter_id]]&amp;"/"&amp;ufc_fights5[[#This Row],[b_fighter_id]]&amp;ufc_fights5[[#This Row],[date]]</f>
        <v>808/83941412</v>
      </c>
      <c r="E2143">
        <f>COUNTIF(ufc_fights5[duplicitní texty],ufc_fights5[[#This Row],[duplicitní texty]])</f>
        <v>1</v>
      </c>
    </row>
    <row r="2144" spans="1:5">
      <c r="A2144">
        <v>2277</v>
      </c>
      <c r="B2144">
        <v>3588</v>
      </c>
      <c r="C2144" s="3">
        <v>41412</v>
      </c>
      <c r="D2144" s="5" t="str">
        <f>ufc_fights5[[#This Row],[r_fighter_id]]&amp;"/"&amp;ufc_fights5[[#This Row],[b_fighter_id]]&amp;ufc_fights5[[#This Row],[date]]</f>
        <v>2277/358841412</v>
      </c>
      <c r="E2144">
        <f>COUNTIF(ufc_fights5[duplicitní texty],ufc_fights5[[#This Row],[duplicitní texty]])</f>
        <v>1</v>
      </c>
    </row>
    <row r="2145" spans="1:5">
      <c r="A2145">
        <v>768</v>
      </c>
      <c r="B2145">
        <v>1798</v>
      </c>
      <c r="C2145" s="3">
        <v>41412</v>
      </c>
      <c r="D2145" s="5" t="str">
        <f>ufc_fights5[[#This Row],[r_fighter_id]]&amp;"/"&amp;ufc_fights5[[#This Row],[b_fighter_id]]&amp;ufc_fights5[[#This Row],[date]]</f>
        <v>768/179841412</v>
      </c>
      <c r="E2145">
        <f>COUNTIF(ufc_fights5[duplicitní texty],ufc_fights5[[#This Row],[duplicitní texty]])</f>
        <v>1</v>
      </c>
    </row>
    <row r="2146" spans="1:5">
      <c r="A2146">
        <v>3241</v>
      </c>
      <c r="B2146">
        <v>2571</v>
      </c>
      <c r="C2146" s="3">
        <v>41412</v>
      </c>
      <c r="D2146" s="5" t="str">
        <f>ufc_fights5[[#This Row],[r_fighter_id]]&amp;"/"&amp;ufc_fights5[[#This Row],[b_fighter_id]]&amp;ufc_fights5[[#This Row],[date]]</f>
        <v>3241/257141412</v>
      </c>
      <c r="E2146">
        <f>COUNTIF(ufc_fights5[duplicitní texty],ufc_fights5[[#This Row],[duplicitní texty]])</f>
        <v>1</v>
      </c>
    </row>
    <row r="2147" spans="1:5">
      <c r="A2147">
        <v>1834</v>
      </c>
      <c r="B2147">
        <v>1081</v>
      </c>
      <c r="C2147" s="3">
        <v>41412</v>
      </c>
      <c r="D2147" s="5" t="str">
        <f>ufc_fights5[[#This Row],[r_fighter_id]]&amp;"/"&amp;ufc_fights5[[#This Row],[b_fighter_id]]&amp;ufc_fights5[[#This Row],[date]]</f>
        <v>1834/108141412</v>
      </c>
      <c r="E2147">
        <f>COUNTIF(ufc_fights5[duplicitní texty],ufc_fights5[[#This Row],[duplicitní texty]])</f>
        <v>1</v>
      </c>
    </row>
    <row r="2148" spans="1:5">
      <c r="A2148">
        <v>243</v>
      </c>
      <c r="B2148">
        <v>2723</v>
      </c>
      <c r="C2148" s="3">
        <v>41412</v>
      </c>
      <c r="D2148" s="5" t="str">
        <f>ufc_fights5[[#This Row],[r_fighter_id]]&amp;"/"&amp;ufc_fights5[[#This Row],[b_fighter_id]]&amp;ufc_fights5[[#This Row],[date]]</f>
        <v>243/272341412</v>
      </c>
      <c r="E2148">
        <f>COUNTIF(ufc_fights5[duplicitní texty],ufc_fights5[[#This Row],[duplicitní texty]])</f>
        <v>1</v>
      </c>
    </row>
    <row r="2149" spans="1:5">
      <c r="A2149">
        <v>3289</v>
      </c>
      <c r="B2149">
        <v>2685</v>
      </c>
      <c r="C2149" s="3">
        <v>41412</v>
      </c>
      <c r="D2149" s="5" t="str">
        <f>ufc_fights5[[#This Row],[r_fighter_id]]&amp;"/"&amp;ufc_fights5[[#This Row],[b_fighter_id]]&amp;ufc_fights5[[#This Row],[date]]</f>
        <v>3289/268541412</v>
      </c>
      <c r="E2149">
        <f>COUNTIF(ufc_fights5[duplicitní texty],ufc_fights5[[#This Row],[duplicitní texty]])</f>
        <v>1</v>
      </c>
    </row>
    <row r="2150" spans="1:5">
      <c r="A2150">
        <v>3078</v>
      </c>
      <c r="B2150">
        <v>447</v>
      </c>
      <c r="C2150" s="3">
        <v>41412</v>
      </c>
      <c r="D2150" s="5" t="str">
        <f>ufc_fights5[[#This Row],[r_fighter_id]]&amp;"/"&amp;ufc_fights5[[#This Row],[b_fighter_id]]&amp;ufc_fights5[[#This Row],[date]]</f>
        <v>3078/44741412</v>
      </c>
      <c r="E2150">
        <f>COUNTIF(ufc_fights5[duplicitní texty],ufc_fights5[[#This Row],[duplicitní texty]])</f>
        <v>1</v>
      </c>
    </row>
    <row r="2151" spans="1:5">
      <c r="A2151">
        <v>1989</v>
      </c>
      <c r="B2151">
        <v>1746</v>
      </c>
      <c r="C2151" s="3">
        <v>41412</v>
      </c>
      <c r="D2151" s="5" t="str">
        <f>ufc_fights5[[#This Row],[r_fighter_id]]&amp;"/"&amp;ufc_fights5[[#This Row],[b_fighter_id]]&amp;ufc_fights5[[#This Row],[date]]</f>
        <v>1989/174641412</v>
      </c>
      <c r="E2151">
        <f>COUNTIF(ufc_fights5[duplicitní texty],ufc_fights5[[#This Row],[duplicitní texty]])</f>
        <v>1</v>
      </c>
    </row>
    <row r="2152" spans="1:5">
      <c r="A2152">
        <v>1934</v>
      </c>
      <c r="B2152">
        <v>1374</v>
      </c>
      <c r="C2152" s="3">
        <v>41412</v>
      </c>
      <c r="D2152" s="5" t="str">
        <f>ufc_fights5[[#This Row],[r_fighter_id]]&amp;"/"&amp;ufc_fights5[[#This Row],[b_fighter_id]]&amp;ufc_fights5[[#This Row],[date]]</f>
        <v>1934/137441412</v>
      </c>
      <c r="E2152">
        <f>COUNTIF(ufc_fights5[duplicitní texty],ufc_fights5[[#This Row],[duplicitní texty]])</f>
        <v>1</v>
      </c>
    </row>
    <row r="2153" spans="1:5">
      <c r="A2153">
        <v>2342</v>
      </c>
      <c r="B2153">
        <v>3294</v>
      </c>
      <c r="C2153" s="3">
        <v>41419</v>
      </c>
      <c r="D2153" s="5" t="str">
        <f>ufc_fights5[[#This Row],[r_fighter_id]]&amp;"/"&amp;ufc_fights5[[#This Row],[b_fighter_id]]&amp;ufc_fights5[[#This Row],[date]]</f>
        <v>2342/329441419</v>
      </c>
      <c r="E2153">
        <f>COUNTIF(ufc_fights5[duplicitní texty],ufc_fights5[[#This Row],[duplicitní texty]])</f>
        <v>1</v>
      </c>
    </row>
    <row r="2154" spans="1:5">
      <c r="A2154">
        <v>3224</v>
      </c>
      <c r="B2154">
        <v>3219</v>
      </c>
      <c r="C2154" s="3">
        <v>41419</v>
      </c>
      <c r="D2154" s="5" t="str">
        <f>ufc_fights5[[#This Row],[r_fighter_id]]&amp;"/"&amp;ufc_fights5[[#This Row],[b_fighter_id]]&amp;ufc_fights5[[#This Row],[date]]</f>
        <v>3224/321941419</v>
      </c>
      <c r="E2154">
        <f>COUNTIF(ufc_fights5[duplicitní texty],ufc_fights5[[#This Row],[duplicitní texty]])</f>
        <v>1</v>
      </c>
    </row>
    <row r="2155" spans="1:5">
      <c r="A2155">
        <v>523</v>
      </c>
      <c r="B2155">
        <v>2332</v>
      </c>
      <c r="C2155" s="3">
        <v>41419</v>
      </c>
      <c r="D2155" s="5" t="str">
        <f>ufc_fights5[[#This Row],[r_fighter_id]]&amp;"/"&amp;ufc_fights5[[#This Row],[b_fighter_id]]&amp;ufc_fights5[[#This Row],[date]]</f>
        <v>523/233241419</v>
      </c>
      <c r="E2155">
        <f>COUNTIF(ufc_fights5[duplicitní texty],ufc_fights5[[#This Row],[duplicitní texty]])</f>
        <v>1</v>
      </c>
    </row>
    <row r="2156" spans="1:5">
      <c r="A2156">
        <v>807</v>
      </c>
      <c r="B2156">
        <v>1427</v>
      </c>
      <c r="C2156" s="3">
        <v>41419</v>
      </c>
      <c r="D2156" s="5" t="str">
        <f>ufc_fights5[[#This Row],[r_fighter_id]]&amp;"/"&amp;ufc_fights5[[#This Row],[b_fighter_id]]&amp;ufc_fights5[[#This Row],[date]]</f>
        <v>807/142741419</v>
      </c>
      <c r="E2156">
        <f>COUNTIF(ufc_fights5[duplicitní texty],ufc_fights5[[#This Row],[duplicitní texty]])</f>
        <v>1</v>
      </c>
    </row>
    <row r="2157" spans="1:5">
      <c r="A2157">
        <v>3359</v>
      </c>
      <c r="B2157">
        <v>2989</v>
      </c>
      <c r="C2157" s="3">
        <v>41419</v>
      </c>
      <c r="D2157" s="5" t="str">
        <f>ufc_fights5[[#This Row],[r_fighter_id]]&amp;"/"&amp;ufc_fights5[[#This Row],[b_fighter_id]]&amp;ufc_fights5[[#This Row],[date]]</f>
        <v>3359/298941419</v>
      </c>
      <c r="E2157">
        <f>COUNTIF(ufc_fights5[duplicitní texty],ufc_fights5[[#This Row],[duplicitní texty]])</f>
        <v>1</v>
      </c>
    </row>
    <row r="2158" spans="1:5">
      <c r="A2158">
        <v>3248</v>
      </c>
      <c r="B2158">
        <v>415</v>
      </c>
      <c r="C2158" s="3">
        <v>41419</v>
      </c>
      <c r="D2158" s="5" t="str">
        <f>ufc_fights5[[#This Row],[r_fighter_id]]&amp;"/"&amp;ufc_fights5[[#This Row],[b_fighter_id]]&amp;ufc_fights5[[#This Row],[date]]</f>
        <v>3248/41541419</v>
      </c>
      <c r="E2158">
        <f>COUNTIF(ufc_fights5[duplicitní texty],ufc_fights5[[#This Row],[duplicitní texty]])</f>
        <v>1</v>
      </c>
    </row>
    <row r="2159" spans="1:5">
      <c r="A2159">
        <v>2594</v>
      </c>
      <c r="B2159">
        <v>3138</v>
      </c>
      <c r="C2159" s="3">
        <v>41419</v>
      </c>
      <c r="D2159" s="5" t="str">
        <f>ufc_fights5[[#This Row],[r_fighter_id]]&amp;"/"&amp;ufc_fights5[[#This Row],[b_fighter_id]]&amp;ufc_fights5[[#This Row],[date]]</f>
        <v>2594/313841419</v>
      </c>
      <c r="E2159">
        <f>COUNTIF(ufc_fights5[duplicitní texty],ufc_fights5[[#This Row],[duplicitní texty]])</f>
        <v>1</v>
      </c>
    </row>
    <row r="2160" spans="1:5">
      <c r="A2160">
        <v>263</v>
      </c>
      <c r="B2160">
        <v>1377</v>
      </c>
      <c r="C2160" s="3">
        <v>41419</v>
      </c>
      <c r="D2160" s="5" t="str">
        <f>ufc_fights5[[#This Row],[r_fighter_id]]&amp;"/"&amp;ufc_fights5[[#This Row],[b_fighter_id]]&amp;ufc_fights5[[#This Row],[date]]</f>
        <v>263/137741419</v>
      </c>
      <c r="E2160">
        <f>COUNTIF(ufc_fights5[duplicitní texty],ufc_fights5[[#This Row],[duplicitní texty]])</f>
        <v>1</v>
      </c>
    </row>
    <row r="2161" spans="1:5">
      <c r="A2161">
        <v>3035</v>
      </c>
      <c r="B2161">
        <v>3471</v>
      </c>
      <c r="C2161" s="3">
        <v>41419</v>
      </c>
      <c r="D2161" s="5" t="str">
        <f>ufc_fights5[[#This Row],[r_fighter_id]]&amp;"/"&amp;ufc_fights5[[#This Row],[b_fighter_id]]&amp;ufc_fights5[[#This Row],[date]]</f>
        <v>3035/347141419</v>
      </c>
      <c r="E2161">
        <f>COUNTIF(ufc_fights5[duplicitní texty],ufc_fights5[[#This Row],[duplicitní texty]])</f>
        <v>1</v>
      </c>
    </row>
    <row r="2162" spans="1:5">
      <c r="A2162">
        <v>3120</v>
      </c>
      <c r="B2162">
        <v>2467</v>
      </c>
      <c r="C2162" s="3">
        <v>41419</v>
      </c>
      <c r="D2162" s="5" t="str">
        <f>ufc_fights5[[#This Row],[r_fighter_id]]&amp;"/"&amp;ufc_fights5[[#This Row],[b_fighter_id]]&amp;ufc_fights5[[#This Row],[date]]</f>
        <v>3120/246741419</v>
      </c>
      <c r="E2162">
        <f>COUNTIF(ufc_fights5[duplicitní texty],ufc_fights5[[#This Row],[duplicitní texty]])</f>
        <v>1</v>
      </c>
    </row>
    <row r="2163" spans="1:5">
      <c r="A2163">
        <v>337</v>
      </c>
      <c r="B2163">
        <v>2756</v>
      </c>
      <c r="C2163" s="3">
        <v>41419</v>
      </c>
      <c r="D2163" s="5" t="str">
        <f>ufc_fights5[[#This Row],[r_fighter_id]]&amp;"/"&amp;ufc_fights5[[#This Row],[b_fighter_id]]&amp;ufc_fights5[[#This Row],[date]]</f>
        <v>337/275641419</v>
      </c>
      <c r="E2163">
        <f>COUNTIF(ufc_fights5[duplicitní texty],ufc_fights5[[#This Row],[duplicitní texty]])</f>
        <v>1</v>
      </c>
    </row>
    <row r="2164" spans="1:5">
      <c r="A2164">
        <v>2016</v>
      </c>
      <c r="B2164">
        <v>1190</v>
      </c>
      <c r="C2164" s="3">
        <v>41419</v>
      </c>
      <c r="D2164" s="5" t="str">
        <f>ufc_fights5[[#This Row],[r_fighter_id]]&amp;"/"&amp;ufc_fights5[[#This Row],[b_fighter_id]]&amp;ufc_fights5[[#This Row],[date]]</f>
        <v>2016/119041419</v>
      </c>
      <c r="E2164">
        <f>COUNTIF(ufc_fights5[duplicitní texty],ufc_fights5[[#This Row],[duplicitní texty]])</f>
        <v>1</v>
      </c>
    </row>
    <row r="2165" spans="1:5">
      <c r="A2165">
        <v>155</v>
      </c>
      <c r="B2165">
        <v>1782</v>
      </c>
      <c r="C2165" s="3">
        <v>41433</v>
      </c>
      <c r="D2165" s="5" t="str">
        <f>ufc_fights5[[#This Row],[r_fighter_id]]&amp;"/"&amp;ufc_fights5[[#This Row],[b_fighter_id]]&amp;ufc_fights5[[#This Row],[date]]</f>
        <v>155/178241433</v>
      </c>
      <c r="E2165">
        <f>COUNTIF(ufc_fights5[duplicitní texty],ufc_fights5[[#This Row],[duplicitní texty]])</f>
        <v>1</v>
      </c>
    </row>
    <row r="2166" spans="1:5">
      <c r="A2166">
        <v>2491</v>
      </c>
      <c r="B2166">
        <v>128</v>
      </c>
      <c r="C2166" s="3">
        <v>41433</v>
      </c>
      <c r="D2166" s="5" t="str">
        <f>ufc_fights5[[#This Row],[r_fighter_id]]&amp;"/"&amp;ufc_fights5[[#This Row],[b_fighter_id]]&amp;ufc_fights5[[#This Row],[date]]</f>
        <v>2491/12841433</v>
      </c>
      <c r="E2166">
        <f>COUNTIF(ufc_fights5[duplicitní texty],ufc_fights5[[#This Row],[duplicitní texty]])</f>
        <v>1</v>
      </c>
    </row>
    <row r="2167" spans="1:5">
      <c r="A2167">
        <v>2327</v>
      </c>
      <c r="B2167">
        <v>3458</v>
      </c>
      <c r="C2167" s="3">
        <v>41433</v>
      </c>
      <c r="D2167" s="5" t="str">
        <f>ufc_fights5[[#This Row],[r_fighter_id]]&amp;"/"&amp;ufc_fights5[[#This Row],[b_fighter_id]]&amp;ufc_fights5[[#This Row],[date]]</f>
        <v>2327/345841433</v>
      </c>
      <c r="E2167">
        <f>COUNTIF(ufc_fights5[duplicitní texty],ufc_fights5[[#This Row],[duplicitní texty]])</f>
        <v>1</v>
      </c>
    </row>
    <row r="2168" spans="1:5">
      <c r="A2168">
        <v>2977</v>
      </c>
      <c r="B2168">
        <v>516</v>
      </c>
      <c r="C2168" s="3">
        <v>41433</v>
      </c>
      <c r="D2168" s="5" t="str">
        <f>ufc_fights5[[#This Row],[r_fighter_id]]&amp;"/"&amp;ufc_fights5[[#This Row],[b_fighter_id]]&amp;ufc_fights5[[#This Row],[date]]</f>
        <v>2977/51641433</v>
      </c>
      <c r="E2168">
        <f>COUNTIF(ufc_fights5[duplicitní texty],ufc_fights5[[#This Row],[duplicitní texty]])</f>
        <v>1</v>
      </c>
    </row>
    <row r="2169" spans="1:5">
      <c r="A2169">
        <v>43</v>
      </c>
      <c r="B2169">
        <v>2986</v>
      </c>
      <c r="C2169" s="3">
        <v>41433</v>
      </c>
      <c r="D2169" s="5" t="str">
        <f>ufc_fights5[[#This Row],[r_fighter_id]]&amp;"/"&amp;ufc_fights5[[#This Row],[b_fighter_id]]&amp;ufc_fights5[[#This Row],[date]]</f>
        <v>43/298641433</v>
      </c>
      <c r="E2169">
        <f>COUNTIF(ufc_fights5[duplicitní texty],ufc_fights5[[#This Row],[duplicitní texty]])</f>
        <v>1</v>
      </c>
    </row>
    <row r="2170" spans="1:5">
      <c r="A2170">
        <v>2298</v>
      </c>
      <c r="B2170">
        <v>3034</v>
      </c>
      <c r="C2170" s="3">
        <v>41433</v>
      </c>
      <c r="D2170" s="5" t="str">
        <f>ufc_fights5[[#This Row],[r_fighter_id]]&amp;"/"&amp;ufc_fights5[[#This Row],[b_fighter_id]]&amp;ufc_fights5[[#This Row],[date]]</f>
        <v>2298/303441433</v>
      </c>
      <c r="E2170">
        <f>COUNTIF(ufc_fights5[duplicitní texty],ufc_fights5[[#This Row],[duplicitní texty]])</f>
        <v>1</v>
      </c>
    </row>
    <row r="2171" spans="1:5">
      <c r="A2171">
        <v>691</v>
      </c>
      <c r="B2171">
        <v>1362</v>
      </c>
      <c r="C2171" s="3">
        <v>41433</v>
      </c>
      <c r="D2171" s="5" t="str">
        <f>ufc_fights5[[#This Row],[r_fighter_id]]&amp;"/"&amp;ufc_fights5[[#This Row],[b_fighter_id]]&amp;ufc_fights5[[#This Row],[date]]</f>
        <v>691/136241433</v>
      </c>
      <c r="E2171">
        <f>COUNTIF(ufc_fights5[duplicitní texty],ufc_fights5[[#This Row],[duplicitní texty]])</f>
        <v>1</v>
      </c>
    </row>
    <row r="2172" spans="1:5">
      <c r="A2172">
        <v>2990</v>
      </c>
      <c r="B2172">
        <v>1351</v>
      </c>
      <c r="C2172" s="3">
        <v>41433</v>
      </c>
      <c r="D2172" s="5" t="str">
        <f>ufc_fights5[[#This Row],[r_fighter_id]]&amp;"/"&amp;ufc_fights5[[#This Row],[b_fighter_id]]&amp;ufc_fights5[[#This Row],[date]]</f>
        <v>2990/135141433</v>
      </c>
      <c r="E2172">
        <f>COUNTIF(ufc_fights5[duplicitní texty],ufc_fights5[[#This Row],[duplicitní texty]])</f>
        <v>1</v>
      </c>
    </row>
    <row r="2173" spans="1:5">
      <c r="A2173">
        <v>1499</v>
      </c>
      <c r="B2173">
        <v>3478</v>
      </c>
      <c r="C2173" s="3">
        <v>41433</v>
      </c>
      <c r="D2173" s="5" t="str">
        <f>ufc_fights5[[#This Row],[r_fighter_id]]&amp;"/"&amp;ufc_fights5[[#This Row],[b_fighter_id]]&amp;ufc_fights5[[#This Row],[date]]</f>
        <v>1499/347841433</v>
      </c>
      <c r="E2173">
        <f>COUNTIF(ufc_fights5[duplicitní texty],ufc_fights5[[#This Row],[duplicitní texty]])</f>
        <v>1</v>
      </c>
    </row>
    <row r="2174" spans="1:5">
      <c r="A2174">
        <v>2871</v>
      </c>
      <c r="B2174">
        <v>2082</v>
      </c>
      <c r="C2174" s="3">
        <v>41433</v>
      </c>
      <c r="D2174" s="5" t="str">
        <f>ufc_fights5[[#This Row],[r_fighter_id]]&amp;"/"&amp;ufc_fights5[[#This Row],[b_fighter_id]]&amp;ufc_fights5[[#This Row],[date]]</f>
        <v>2871/208241433</v>
      </c>
      <c r="E2174">
        <f>COUNTIF(ufc_fights5[duplicitní texty],ufc_fights5[[#This Row],[duplicitní texty]])</f>
        <v>1</v>
      </c>
    </row>
    <row r="2175" spans="1:5">
      <c r="A2175">
        <v>1910</v>
      </c>
      <c r="B2175">
        <v>3360</v>
      </c>
      <c r="C2175" s="3">
        <v>41433</v>
      </c>
      <c r="D2175" s="5" t="str">
        <f>ufc_fights5[[#This Row],[r_fighter_id]]&amp;"/"&amp;ufc_fights5[[#This Row],[b_fighter_id]]&amp;ufc_fights5[[#This Row],[date]]</f>
        <v>1910/336041433</v>
      </c>
      <c r="E2175">
        <f>COUNTIF(ufc_fights5[duplicitní texty],ufc_fights5[[#This Row],[duplicitní texty]])</f>
        <v>1</v>
      </c>
    </row>
    <row r="2176" spans="1:5">
      <c r="A2176">
        <v>3142</v>
      </c>
      <c r="B2176">
        <v>1695</v>
      </c>
      <c r="C2176" s="3">
        <v>41440</v>
      </c>
      <c r="D2176" s="5" t="str">
        <f>ufc_fights5[[#This Row],[r_fighter_id]]&amp;"/"&amp;ufc_fights5[[#This Row],[b_fighter_id]]&amp;ufc_fights5[[#This Row],[date]]</f>
        <v>3142/169541440</v>
      </c>
      <c r="E2176">
        <f>COUNTIF(ufc_fights5[duplicitní texty],ufc_fights5[[#This Row],[duplicitní texty]])</f>
        <v>1</v>
      </c>
    </row>
    <row r="2177" spans="1:5">
      <c r="A2177">
        <v>712</v>
      </c>
      <c r="B2177">
        <v>2942</v>
      </c>
      <c r="C2177" s="3">
        <v>41440</v>
      </c>
      <c r="D2177" s="5" t="str">
        <f>ufc_fights5[[#This Row],[r_fighter_id]]&amp;"/"&amp;ufc_fights5[[#This Row],[b_fighter_id]]&amp;ufc_fights5[[#This Row],[date]]</f>
        <v>712/294241440</v>
      </c>
      <c r="E2177">
        <f>COUNTIF(ufc_fights5[duplicitní texty],ufc_fights5[[#This Row],[duplicitní texty]])</f>
        <v>1</v>
      </c>
    </row>
    <row r="2178" spans="1:5">
      <c r="A2178">
        <v>2294</v>
      </c>
      <c r="B2178">
        <v>2121</v>
      </c>
      <c r="C2178" s="3">
        <v>41440</v>
      </c>
      <c r="D2178" s="5" t="str">
        <f>ufc_fights5[[#This Row],[r_fighter_id]]&amp;"/"&amp;ufc_fights5[[#This Row],[b_fighter_id]]&amp;ufc_fights5[[#This Row],[date]]</f>
        <v>2294/212141440</v>
      </c>
      <c r="E2178">
        <f>COUNTIF(ufc_fights5[duplicitní texty],ufc_fights5[[#This Row],[duplicitní texty]])</f>
        <v>1</v>
      </c>
    </row>
    <row r="2179" spans="1:5">
      <c r="A2179">
        <v>573</v>
      </c>
      <c r="B2179">
        <v>1918</v>
      </c>
      <c r="C2179" s="3">
        <v>41440</v>
      </c>
      <c r="D2179" s="5" t="str">
        <f>ufc_fights5[[#This Row],[r_fighter_id]]&amp;"/"&amp;ufc_fights5[[#This Row],[b_fighter_id]]&amp;ufc_fights5[[#This Row],[date]]</f>
        <v>573/191841440</v>
      </c>
      <c r="E2179">
        <f>COUNTIF(ufc_fights5[duplicitní texty],ufc_fights5[[#This Row],[duplicitní texty]])</f>
        <v>1</v>
      </c>
    </row>
    <row r="2180" spans="1:5">
      <c r="A2180">
        <v>222</v>
      </c>
      <c r="B2180">
        <v>1559</v>
      </c>
      <c r="C2180" s="3">
        <v>41440</v>
      </c>
      <c r="D2180" s="5" t="str">
        <f>ufc_fights5[[#This Row],[r_fighter_id]]&amp;"/"&amp;ufc_fights5[[#This Row],[b_fighter_id]]&amp;ufc_fights5[[#This Row],[date]]</f>
        <v>222/155941440</v>
      </c>
      <c r="E2180">
        <f>COUNTIF(ufc_fights5[duplicitní texty],ufc_fights5[[#This Row],[duplicitní texty]])</f>
        <v>1</v>
      </c>
    </row>
    <row r="2181" spans="1:5">
      <c r="A2181">
        <v>916</v>
      </c>
      <c r="B2181">
        <v>1320</v>
      </c>
      <c r="C2181" s="3">
        <v>41440</v>
      </c>
      <c r="D2181" s="5" t="str">
        <f>ufc_fights5[[#This Row],[r_fighter_id]]&amp;"/"&amp;ufc_fights5[[#This Row],[b_fighter_id]]&amp;ufc_fights5[[#This Row],[date]]</f>
        <v>916/132041440</v>
      </c>
      <c r="E2181">
        <f>COUNTIF(ufc_fights5[duplicitní texty],ufc_fights5[[#This Row],[duplicitní texty]])</f>
        <v>1</v>
      </c>
    </row>
    <row r="2182" spans="1:5">
      <c r="A2182">
        <v>744</v>
      </c>
      <c r="B2182">
        <v>961</v>
      </c>
      <c r="C2182" s="3">
        <v>41440</v>
      </c>
      <c r="D2182" s="5" t="str">
        <f>ufc_fights5[[#This Row],[r_fighter_id]]&amp;"/"&amp;ufc_fights5[[#This Row],[b_fighter_id]]&amp;ufc_fights5[[#This Row],[date]]</f>
        <v>744/96141440</v>
      </c>
      <c r="E2182">
        <f>COUNTIF(ufc_fights5[duplicitní texty],ufc_fights5[[#This Row],[duplicitní texty]])</f>
        <v>1</v>
      </c>
    </row>
    <row r="2183" spans="1:5">
      <c r="A2183">
        <v>2957</v>
      </c>
      <c r="B2183">
        <v>3509</v>
      </c>
      <c r="C2183" s="3">
        <v>41440</v>
      </c>
      <c r="D2183" s="5" t="str">
        <f>ufc_fights5[[#This Row],[r_fighter_id]]&amp;"/"&amp;ufc_fights5[[#This Row],[b_fighter_id]]&amp;ufc_fights5[[#This Row],[date]]</f>
        <v>2957/350941440</v>
      </c>
      <c r="E2183">
        <f>COUNTIF(ufc_fights5[duplicitní texty],ufc_fights5[[#This Row],[duplicitní texty]])</f>
        <v>1</v>
      </c>
    </row>
    <row r="2184" spans="1:5">
      <c r="A2184">
        <v>1524</v>
      </c>
      <c r="B2184">
        <v>2555</v>
      </c>
      <c r="C2184" s="3">
        <v>41440</v>
      </c>
      <c r="D2184" s="5" t="str">
        <f>ufc_fights5[[#This Row],[r_fighter_id]]&amp;"/"&amp;ufc_fights5[[#This Row],[b_fighter_id]]&amp;ufc_fights5[[#This Row],[date]]</f>
        <v>1524/255541440</v>
      </c>
      <c r="E2184">
        <f>COUNTIF(ufc_fights5[duplicitní texty],ufc_fights5[[#This Row],[duplicitní texty]])</f>
        <v>1</v>
      </c>
    </row>
    <row r="2185" spans="1:5">
      <c r="A2185">
        <v>2542</v>
      </c>
      <c r="B2185">
        <v>2713</v>
      </c>
      <c r="C2185" s="3">
        <v>41440</v>
      </c>
      <c r="D2185" s="5" t="str">
        <f>ufc_fights5[[#This Row],[r_fighter_id]]&amp;"/"&amp;ufc_fights5[[#This Row],[b_fighter_id]]&amp;ufc_fights5[[#This Row],[date]]</f>
        <v>2542/271341440</v>
      </c>
      <c r="E2185">
        <f>COUNTIF(ufc_fights5[duplicitní texty],ufc_fights5[[#This Row],[duplicitní texty]])</f>
        <v>1</v>
      </c>
    </row>
    <row r="2186" spans="1:5">
      <c r="A2186">
        <v>1474</v>
      </c>
      <c r="B2186">
        <v>2425</v>
      </c>
      <c r="C2186" s="3">
        <v>41440</v>
      </c>
      <c r="D2186" s="5" t="str">
        <f>ufc_fights5[[#This Row],[r_fighter_id]]&amp;"/"&amp;ufc_fights5[[#This Row],[b_fighter_id]]&amp;ufc_fights5[[#This Row],[date]]</f>
        <v>1474/242541440</v>
      </c>
      <c r="E2186">
        <f>COUNTIF(ufc_fights5[duplicitní texty],ufc_fights5[[#This Row],[duplicitní texty]])</f>
        <v>1</v>
      </c>
    </row>
    <row r="2187" spans="1:5">
      <c r="A2187">
        <v>2981</v>
      </c>
      <c r="B2187">
        <v>3452</v>
      </c>
      <c r="C2187" s="3">
        <v>41461</v>
      </c>
      <c r="D2187" s="5" t="str">
        <f>ufc_fights5[[#This Row],[r_fighter_id]]&amp;"/"&amp;ufc_fights5[[#This Row],[b_fighter_id]]&amp;ufc_fights5[[#This Row],[date]]</f>
        <v>2981/345241461</v>
      </c>
      <c r="E2187">
        <f>COUNTIF(ufc_fights5[duplicitní texty],ufc_fights5[[#This Row],[duplicitní texty]])</f>
        <v>1</v>
      </c>
    </row>
    <row r="2188" spans="1:5">
      <c r="A2188">
        <v>201</v>
      </c>
      <c r="B2188">
        <v>2375</v>
      </c>
      <c r="C2188" s="3">
        <v>41461</v>
      </c>
      <c r="D2188" s="5" t="str">
        <f>ufc_fights5[[#This Row],[r_fighter_id]]&amp;"/"&amp;ufc_fights5[[#This Row],[b_fighter_id]]&amp;ufc_fights5[[#This Row],[date]]</f>
        <v>201/237541461</v>
      </c>
      <c r="E2188">
        <f>COUNTIF(ufc_fights5[duplicitní texty],ufc_fights5[[#This Row],[duplicitní texty]])</f>
        <v>1</v>
      </c>
    </row>
    <row r="2189" spans="1:5">
      <c r="A2189">
        <v>856</v>
      </c>
      <c r="B2189">
        <v>2376</v>
      </c>
      <c r="C2189" s="3">
        <v>41461</v>
      </c>
      <c r="D2189" s="5" t="str">
        <f>ufc_fights5[[#This Row],[r_fighter_id]]&amp;"/"&amp;ufc_fights5[[#This Row],[b_fighter_id]]&amp;ufc_fights5[[#This Row],[date]]</f>
        <v>856/237641461</v>
      </c>
      <c r="E2189">
        <f>COUNTIF(ufc_fights5[duplicitní texty],ufc_fights5[[#This Row],[duplicitní texty]])</f>
        <v>1</v>
      </c>
    </row>
    <row r="2190" spans="1:5">
      <c r="A2190">
        <v>180</v>
      </c>
      <c r="B2190">
        <v>2073</v>
      </c>
      <c r="C2190" s="3">
        <v>41461</v>
      </c>
      <c r="D2190" s="5" t="str">
        <f>ufc_fights5[[#This Row],[r_fighter_id]]&amp;"/"&amp;ufc_fights5[[#This Row],[b_fighter_id]]&amp;ufc_fights5[[#This Row],[date]]</f>
        <v>180/207341461</v>
      </c>
      <c r="E2190">
        <f>COUNTIF(ufc_fights5[duplicitní texty],ufc_fights5[[#This Row],[duplicitní texty]])</f>
        <v>1</v>
      </c>
    </row>
    <row r="2191" spans="1:5">
      <c r="A2191">
        <v>3170</v>
      </c>
      <c r="B2191">
        <v>3018</v>
      </c>
      <c r="C2191" s="3">
        <v>41461</v>
      </c>
      <c r="D2191" s="5" t="str">
        <f>ufc_fights5[[#This Row],[r_fighter_id]]&amp;"/"&amp;ufc_fights5[[#This Row],[b_fighter_id]]&amp;ufc_fights5[[#This Row],[date]]</f>
        <v>3170/301841461</v>
      </c>
      <c r="E2191">
        <f>COUNTIF(ufc_fights5[duplicitní texty],ufc_fights5[[#This Row],[duplicitní texty]])</f>
        <v>1</v>
      </c>
    </row>
    <row r="2192" spans="1:5">
      <c r="A2192">
        <v>1140</v>
      </c>
      <c r="B2192">
        <v>1328</v>
      </c>
      <c r="C2192" s="3">
        <v>41461</v>
      </c>
      <c r="D2192" s="5" t="str">
        <f>ufc_fights5[[#This Row],[r_fighter_id]]&amp;"/"&amp;ufc_fights5[[#This Row],[b_fighter_id]]&amp;ufc_fights5[[#This Row],[date]]</f>
        <v>1140/132841461</v>
      </c>
      <c r="E2192">
        <f>COUNTIF(ufc_fights5[duplicitní texty],ufc_fights5[[#This Row],[duplicitní texty]])</f>
        <v>1</v>
      </c>
    </row>
    <row r="2193" spans="1:5">
      <c r="A2193">
        <v>2226</v>
      </c>
      <c r="B2193">
        <v>306</v>
      </c>
      <c r="C2193" s="3">
        <v>41461</v>
      </c>
      <c r="D2193" s="5" t="str">
        <f>ufc_fights5[[#This Row],[r_fighter_id]]&amp;"/"&amp;ufc_fights5[[#This Row],[b_fighter_id]]&amp;ufc_fights5[[#This Row],[date]]</f>
        <v>2226/30641461</v>
      </c>
      <c r="E2193">
        <f>COUNTIF(ufc_fights5[duplicitní texty],ufc_fights5[[#This Row],[duplicitní texty]])</f>
        <v>1</v>
      </c>
    </row>
    <row r="2194" spans="1:5">
      <c r="A2194">
        <v>1772</v>
      </c>
      <c r="B2194">
        <v>644</v>
      </c>
      <c r="C2194" s="3">
        <v>41461</v>
      </c>
      <c r="D2194" s="5" t="str">
        <f>ufc_fights5[[#This Row],[r_fighter_id]]&amp;"/"&amp;ufc_fights5[[#This Row],[b_fighter_id]]&amp;ufc_fights5[[#This Row],[date]]</f>
        <v>1772/64441461</v>
      </c>
      <c r="E2194">
        <f>COUNTIF(ufc_fights5[duplicitní texty],ufc_fights5[[#This Row],[duplicitní texty]])</f>
        <v>1</v>
      </c>
    </row>
    <row r="2195" spans="1:5">
      <c r="A2195">
        <v>1626</v>
      </c>
      <c r="B2195">
        <v>1182</v>
      </c>
      <c r="C2195" s="3">
        <v>41461</v>
      </c>
      <c r="D2195" s="5" t="str">
        <f>ufc_fights5[[#This Row],[r_fighter_id]]&amp;"/"&amp;ufc_fights5[[#This Row],[b_fighter_id]]&amp;ufc_fights5[[#This Row],[date]]</f>
        <v>1626/118241461</v>
      </c>
      <c r="E2195">
        <f>COUNTIF(ufc_fights5[duplicitní texty],ufc_fights5[[#This Row],[duplicitní texty]])</f>
        <v>1</v>
      </c>
    </row>
    <row r="2196" spans="1:5">
      <c r="A2196">
        <v>2539</v>
      </c>
      <c r="B2196">
        <v>2138</v>
      </c>
      <c r="C2196" s="3">
        <v>41461</v>
      </c>
      <c r="D2196" s="5" t="str">
        <f>ufc_fights5[[#This Row],[r_fighter_id]]&amp;"/"&amp;ufc_fights5[[#This Row],[b_fighter_id]]&amp;ufc_fights5[[#This Row],[date]]</f>
        <v>2539/213841461</v>
      </c>
      <c r="E2196">
        <f>COUNTIF(ufc_fights5[duplicitní texty],ufc_fights5[[#This Row],[duplicitní texty]])</f>
        <v>1</v>
      </c>
    </row>
    <row r="2197" spans="1:5">
      <c r="A2197">
        <v>2449</v>
      </c>
      <c r="B2197">
        <v>3261</v>
      </c>
      <c r="C2197" s="3">
        <v>41461</v>
      </c>
      <c r="D2197" s="5" t="str">
        <f>ufc_fights5[[#This Row],[r_fighter_id]]&amp;"/"&amp;ufc_fights5[[#This Row],[b_fighter_id]]&amp;ufc_fights5[[#This Row],[date]]</f>
        <v>2449/326141461</v>
      </c>
      <c r="E2197">
        <f>COUNTIF(ufc_fights5[duplicitní texty],ufc_fights5[[#This Row],[duplicitní texty]])</f>
        <v>1</v>
      </c>
    </row>
    <row r="2198" spans="1:5">
      <c r="A2198">
        <v>540</v>
      </c>
      <c r="B2198">
        <v>1995</v>
      </c>
      <c r="C2198" s="3">
        <v>41482</v>
      </c>
      <c r="D2198" s="5" t="str">
        <f>ufc_fights5[[#This Row],[r_fighter_id]]&amp;"/"&amp;ufc_fights5[[#This Row],[b_fighter_id]]&amp;ufc_fights5[[#This Row],[date]]</f>
        <v>540/199541482</v>
      </c>
      <c r="E2198">
        <f>COUNTIF(ufc_fights5[duplicitní texty],ufc_fights5[[#This Row],[duplicitní texty]])</f>
        <v>1</v>
      </c>
    </row>
    <row r="2199" spans="1:5">
      <c r="A2199">
        <v>1527</v>
      </c>
      <c r="B2199">
        <v>2182</v>
      </c>
      <c r="C2199" s="3">
        <v>41482</v>
      </c>
      <c r="D2199" s="5" t="str">
        <f>ufc_fights5[[#This Row],[r_fighter_id]]&amp;"/"&amp;ufc_fights5[[#This Row],[b_fighter_id]]&amp;ufc_fights5[[#This Row],[date]]</f>
        <v>1527/218241482</v>
      </c>
      <c r="E2199">
        <f>COUNTIF(ufc_fights5[duplicitní texty],ufc_fights5[[#This Row],[duplicitní texty]])</f>
        <v>1</v>
      </c>
    </row>
    <row r="2200" spans="1:5">
      <c r="A2200">
        <v>697</v>
      </c>
      <c r="B2200">
        <v>1227</v>
      </c>
      <c r="C2200" s="3">
        <v>41482</v>
      </c>
      <c r="D2200" s="5" t="str">
        <f>ufc_fights5[[#This Row],[r_fighter_id]]&amp;"/"&amp;ufc_fights5[[#This Row],[b_fighter_id]]&amp;ufc_fights5[[#This Row],[date]]</f>
        <v>697/122741482</v>
      </c>
      <c r="E2200">
        <f>COUNTIF(ufc_fights5[duplicitní texty],ufc_fights5[[#This Row],[duplicitní texty]])</f>
        <v>1</v>
      </c>
    </row>
    <row r="2201" spans="1:5">
      <c r="A2201">
        <v>1327</v>
      </c>
      <c r="B2201">
        <v>3033</v>
      </c>
      <c r="C2201" s="3">
        <v>41482</v>
      </c>
      <c r="D2201" s="5" t="str">
        <f>ufc_fights5[[#This Row],[r_fighter_id]]&amp;"/"&amp;ufc_fights5[[#This Row],[b_fighter_id]]&amp;ufc_fights5[[#This Row],[date]]</f>
        <v>1327/303341482</v>
      </c>
      <c r="E2201">
        <f>COUNTIF(ufc_fights5[duplicitní texty],ufc_fights5[[#This Row],[duplicitní texty]])</f>
        <v>1</v>
      </c>
    </row>
    <row r="2202" spans="1:5">
      <c r="A2202">
        <v>512</v>
      </c>
      <c r="B2202">
        <v>2058</v>
      </c>
      <c r="C2202" s="3">
        <v>41482</v>
      </c>
      <c r="D2202" s="5" t="str">
        <f>ufc_fights5[[#This Row],[r_fighter_id]]&amp;"/"&amp;ufc_fights5[[#This Row],[b_fighter_id]]&amp;ufc_fights5[[#This Row],[date]]</f>
        <v>512/205841482</v>
      </c>
      <c r="E2202">
        <f>COUNTIF(ufc_fights5[duplicitní texty],ufc_fights5[[#This Row],[duplicitní texty]])</f>
        <v>1</v>
      </c>
    </row>
    <row r="2203" spans="1:5">
      <c r="A2203">
        <v>1760</v>
      </c>
      <c r="B2203">
        <v>3394</v>
      </c>
      <c r="C2203" s="3">
        <v>41482</v>
      </c>
      <c r="D2203" s="5" t="str">
        <f>ufc_fights5[[#This Row],[r_fighter_id]]&amp;"/"&amp;ufc_fights5[[#This Row],[b_fighter_id]]&amp;ufc_fights5[[#This Row],[date]]</f>
        <v>1760/339441482</v>
      </c>
      <c r="E2203">
        <f>COUNTIF(ufc_fights5[duplicitní texty],ufc_fights5[[#This Row],[duplicitní texty]])</f>
        <v>1</v>
      </c>
    </row>
    <row r="2204" spans="1:5">
      <c r="A2204">
        <v>1892</v>
      </c>
      <c r="B2204">
        <v>871</v>
      </c>
      <c r="C2204" s="3">
        <v>41482</v>
      </c>
      <c r="D2204" s="5" t="str">
        <f>ufc_fights5[[#This Row],[r_fighter_id]]&amp;"/"&amp;ufc_fights5[[#This Row],[b_fighter_id]]&amp;ufc_fights5[[#This Row],[date]]</f>
        <v>1892/87141482</v>
      </c>
      <c r="E2204">
        <f>COUNTIF(ufc_fights5[duplicitní texty],ufc_fights5[[#This Row],[duplicitní texty]])</f>
        <v>1</v>
      </c>
    </row>
    <row r="2205" spans="1:5">
      <c r="A2205">
        <v>864</v>
      </c>
      <c r="B2205">
        <v>675</v>
      </c>
      <c r="C2205" s="3">
        <v>41482</v>
      </c>
      <c r="D2205" s="5" t="str">
        <f>ufc_fights5[[#This Row],[r_fighter_id]]&amp;"/"&amp;ufc_fights5[[#This Row],[b_fighter_id]]&amp;ufc_fights5[[#This Row],[date]]</f>
        <v>864/67541482</v>
      </c>
      <c r="E2205">
        <f>COUNTIF(ufc_fights5[duplicitní texty],ufc_fights5[[#This Row],[duplicitní texty]])</f>
        <v>1</v>
      </c>
    </row>
    <row r="2206" spans="1:5">
      <c r="A2206">
        <v>1614</v>
      </c>
      <c r="B2206">
        <v>732</v>
      </c>
      <c r="C2206" s="3">
        <v>41482</v>
      </c>
      <c r="D2206" s="5" t="str">
        <f>ufc_fights5[[#This Row],[r_fighter_id]]&amp;"/"&amp;ufc_fights5[[#This Row],[b_fighter_id]]&amp;ufc_fights5[[#This Row],[date]]</f>
        <v>1614/73241482</v>
      </c>
      <c r="E2206">
        <f>COUNTIF(ufc_fights5[duplicitní texty],ufc_fights5[[#This Row],[duplicitní texty]])</f>
        <v>1</v>
      </c>
    </row>
    <row r="2207" spans="1:5">
      <c r="A2207">
        <v>483</v>
      </c>
      <c r="B2207">
        <v>108</v>
      </c>
      <c r="C2207" s="3">
        <v>41482</v>
      </c>
      <c r="D2207" s="5" t="str">
        <f>ufc_fights5[[#This Row],[r_fighter_id]]&amp;"/"&amp;ufc_fights5[[#This Row],[b_fighter_id]]&amp;ufc_fights5[[#This Row],[date]]</f>
        <v>483/10841482</v>
      </c>
      <c r="E2207">
        <f>COUNTIF(ufc_fights5[duplicitní texty],ufc_fights5[[#This Row],[duplicitní texty]])</f>
        <v>1</v>
      </c>
    </row>
    <row r="2208" spans="1:5">
      <c r="A2208">
        <v>2680</v>
      </c>
      <c r="B2208">
        <v>2809</v>
      </c>
      <c r="C2208" s="3">
        <v>41482</v>
      </c>
      <c r="D2208" s="5" t="str">
        <f>ufc_fights5[[#This Row],[r_fighter_id]]&amp;"/"&amp;ufc_fights5[[#This Row],[b_fighter_id]]&amp;ufc_fights5[[#This Row],[date]]</f>
        <v>2680/280941482</v>
      </c>
      <c r="E2208">
        <f>COUNTIF(ufc_fights5[duplicitní texty],ufc_fights5[[#This Row],[duplicitní texty]])</f>
        <v>1</v>
      </c>
    </row>
    <row r="2209" spans="1:5">
      <c r="A2209">
        <v>38</v>
      </c>
      <c r="B2209">
        <v>2095</v>
      </c>
      <c r="C2209" s="3">
        <v>41482</v>
      </c>
      <c r="D2209" s="5" t="str">
        <f>ufc_fights5[[#This Row],[r_fighter_id]]&amp;"/"&amp;ufc_fights5[[#This Row],[b_fighter_id]]&amp;ufc_fights5[[#This Row],[date]]</f>
        <v>38/209541482</v>
      </c>
      <c r="E2209">
        <f>COUNTIF(ufc_fights5[duplicitní texty],ufc_fights5[[#This Row],[duplicitní texty]])</f>
        <v>1</v>
      </c>
    </row>
    <row r="2210" spans="1:5">
      <c r="A2210">
        <v>3525</v>
      </c>
      <c r="B2210">
        <v>576</v>
      </c>
      <c r="C2210" s="3">
        <v>41489</v>
      </c>
      <c r="D2210" s="5" t="str">
        <f>ufc_fights5[[#This Row],[r_fighter_id]]&amp;"/"&amp;ufc_fights5[[#This Row],[b_fighter_id]]&amp;ufc_fights5[[#This Row],[date]]</f>
        <v>3525/57641489</v>
      </c>
      <c r="E2210">
        <f>COUNTIF(ufc_fights5[duplicitní texty],ufc_fights5[[#This Row],[duplicitní texty]])</f>
        <v>1</v>
      </c>
    </row>
    <row r="2211" spans="1:5">
      <c r="A2211">
        <v>50</v>
      </c>
      <c r="B2211">
        <v>1576</v>
      </c>
      <c r="C2211" s="3">
        <v>41489</v>
      </c>
      <c r="D2211" s="5" t="str">
        <f>ufc_fights5[[#This Row],[r_fighter_id]]&amp;"/"&amp;ufc_fights5[[#This Row],[b_fighter_id]]&amp;ufc_fights5[[#This Row],[date]]</f>
        <v>50/157641489</v>
      </c>
      <c r="E2211">
        <f>COUNTIF(ufc_fights5[duplicitní texty],ufc_fights5[[#This Row],[duplicitní texty]])</f>
        <v>1</v>
      </c>
    </row>
    <row r="2212" spans="1:5">
      <c r="A2212">
        <v>952</v>
      </c>
      <c r="B2212">
        <v>2860</v>
      </c>
      <c r="C2212" s="3">
        <v>41489</v>
      </c>
      <c r="D2212" s="5" t="str">
        <f>ufc_fights5[[#This Row],[r_fighter_id]]&amp;"/"&amp;ufc_fights5[[#This Row],[b_fighter_id]]&amp;ufc_fights5[[#This Row],[date]]</f>
        <v>952/286041489</v>
      </c>
      <c r="E2212">
        <f>COUNTIF(ufc_fights5[duplicitní texty],ufc_fights5[[#This Row],[duplicitní texty]])</f>
        <v>1</v>
      </c>
    </row>
    <row r="2213" spans="1:5">
      <c r="A2213">
        <v>2337</v>
      </c>
      <c r="B2213">
        <v>1045</v>
      </c>
      <c r="C2213" s="3">
        <v>41489</v>
      </c>
      <c r="D2213" s="5" t="str">
        <f>ufc_fights5[[#This Row],[r_fighter_id]]&amp;"/"&amp;ufc_fights5[[#This Row],[b_fighter_id]]&amp;ufc_fights5[[#This Row],[date]]</f>
        <v>2337/104541489</v>
      </c>
      <c r="E2213">
        <f>COUNTIF(ufc_fights5[duplicitní texty],ufc_fights5[[#This Row],[duplicitní texty]])</f>
        <v>1</v>
      </c>
    </row>
    <row r="2214" spans="1:5">
      <c r="A2214">
        <v>2178</v>
      </c>
      <c r="B2214">
        <v>1914</v>
      </c>
      <c r="C2214" s="3">
        <v>41489</v>
      </c>
      <c r="D2214" s="5" t="str">
        <f>ufc_fights5[[#This Row],[r_fighter_id]]&amp;"/"&amp;ufc_fights5[[#This Row],[b_fighter_id]]&amp;ufc_fights5[[#This Row],[date]]</f>
        <v>2178/191441489</v>
      </c>
      <c r="E2214">
        <f>COUNTIF(ufc_fights5[duplicitní texty],ufc_fights5[[#This Row],[duplicitní texty]])</f>
        <v>1</v>
      </c>
    </row>
    <row r="2215" spans="1:5">
      <c r="A2215">
        <v>1790</v>
      </c>
      <c r="B2215">
        <v>3444</v>
      </c>
      <c r="C2215" s="3">
        <v>41489</v>
      </c>
      <c r="D2215" s="5" t="str">
        <f>ufc_fights5[[#This Row],[r_fighter_id]]&amp;"/"&amp;ufc_fights5[[#This Row],[b_fighter_id]]&amp;ufc_fights5[[#This Row],[date]]</f>
        <v>1790/344441489</v>
      </c>
      <c r="E2215">
        <f>COUNTIF(ufc_fights5[duplicitní texty],ufc_fights5[[#This Row],[duplicitní texty]])</f>
        <v>1</v>
      </c>
    </row>
    <row r="2216" spans="1:5">
      <c r="A2216">
        <v>1834</v>
      </c>
      <c r="B2216">
        <v>1951</v>
      </c>
      <c r="C2216" s="3">
        <v>41489</v>
      </c>
      <c r="D2216" s="5" t="str">
        <f>ufc_fights5[[#This Row],[r_fighter_id]]&amp;"/"&amp;ufc_fights5[[#This Row],[b_fighter_id]]&amp;ufc_fights5[[#This Row],[date]]</f>
        <v>1834/195141489</v>
      </c>
      <c r="E2216">
        <f>COUNTIF(ufc_fights5[duplicitní texty],ufc_fights5[[#This Row],[duplicitní texty]])</f>
        <v>1</v>
      </c>
    </row>
    <row r="2217" spans="1:5">
      <c r="A2217">
        <v>1898</v>
      </c>
      <c r="B2217">
        <v>708</v>
      </c>
      <c r="C2217" s="3">
        <v>41489</v>
      </c>
      <c r="D2217" s="5" t="str">
        <f>ufc_fights5[[#This Row],[r_fighter_id]]&amp;"/"&amp;ufc_fights5[[#This Row],[b_fighter_id]]&amp;ufc_fights5[[#This Row],[date]]</f>
        <v>1898/70841489</v>
      </c>
      <c r="E2217">
        <f>COUNTIF(ufc_fights5[duplicitní texty],ufc_fights5[[#This Row],[duplicitní texty]])</f>
        <v>1</v>
      </c>
    </row>
    <row r="2218" spans="1:5">
      <c r="A2218">
        <v>105</v>
      </c>
      <c r="B2218">
        <v>1994</v>
      </c>
      <c r="C2218" s="3">
        <v>41489</v>
      </c>
      <c r="D2218" s="5" t="str">
        <f>ufc_fights5[[#This Row],[r_fighter_id]]&amp;"/"&amp;ufc_fights5[[#This Row],[b_fighter_id]]&amp;ufc_fights5[[#This Row],[date]]</f>
        <v>105/199441489</v>
      </c>
      <c r="E2218">
        <f>COUNTIF(ufc_fights5[duplicitní texty],ufc_fights5[[#This Row],[duplicitní texty]])</f>
        <v>1</v>
      </c>
    </row>
    <row r="2219" spans="1:5">
      <c r="A2219">
        <v>2377</v>
      </c>
      <c r="B2219">
        <v>218</v>
      </c>
      <c r="C2219" s="3">
        <v>41489</v>
      </c>
      <c r="D2219" s="5" t="str">
        <f>ufc_fights5[[#This Row],[r_fighter_id]]&amp;"/"&amp;ufc_fights5[[#This Row],[b_fighter_id]]&amp;ufc_fights5[[#This Row],[date]]</f>
        <v>2377/21841489</v>
      </c>
      <c r="E2219">
        <f>COUNTIF(ufc_fights5[duplicitní texty],ufc_fights5[[#This Row],[duplicitní texty]])</f>
        <v>1</v>
      </c>
    </row>
    <row r="2220" spans="1:5">
      <c r="A2220">
        <v>2021</v>
      </c>
      <c r="B2220">
        <v>2858</v>
      </c>
      <c r="C2220" s="3">
        <v>41489</v>
      </c>
      <c r="D2220" s="5" t="str">
        <f>ufc_fights5[[#This Row],[r_fighter_id]]&amp;"/"&amp;ufc_fights5[[#This Row],[b_fighter_id]]&amp;ufc_fights5[[#This Row],[date]]</f>
        <v>2021/285841489</v>
      </c>
      <c r="E2220">
        <f>COUNTIF(ufc_fights5[duplicitní texty],ufc_fights5[[#This Row],[duplicitní texty]])</f>
        <v>1</v>
      </c>
    </row>
    <row r="2221" spans="1:5">
      <c r="A2221">
        <v>1907</v>
      </c>
      <c r="B2221">
        <v>2507</v>
      </c>
      <c r="C2221" s="3">
        <v>41489</v>
      </c>
      <c r="D2221" s="5" t="str">
        <f>ufc_fights5[[#This Row],[r_fighter_id]]&amp;"/"&amp;ufc_fights5[[#This Row],[b_fighter_id]]&amp;ufc_fights5[[#This Row],[date]]</f>
        <v>1907/250741489</v>
      </c>
      <c r="E2221">
        <f>COUNTIF(ufc_fights5[duplicitní texty],ufc_fights5[[#This Row],[duplicitní texty]])</f>
        <v>1</v>
      </c>
    </row>
    <row r="2222" spans="1:5">
      <c r="A2222">
        <v>2540</v>
      </c>
      <c r="B2222">
        <v>2028</v>
      </c>
      <c r="C2222" s="3">
        <v>41503</v>
      </c>
      <c r="D2222" s="5" t="str">
        <f>ufc_fights5[[#This Row],[r_fighter_id]]&amp;"/"&amp;ufc_fights5[[#This Row],[b_fighter_id]]&amp;ufc_fights5[[#This Row],[date]]</f>
        <v>2540/202841503</v>
      </c>
      <c r="E2222">
        <f>COUNTIF(ufc_fights5[duplicitní texty],ufc_fights5[[#This Row],[duplicitní texty]])</f>
        <v>1</v>
      </c>
    </row>
    <row r="2223" spans="1:5">
      <c r="A2223">
        <v>372</v>
      </c>
      <c r="B2223">
        <v>2973</v>
      </c>
      <c r="C2223" s="3">
        <v>41503</v>
      </c>
      <c r="D2223" s="5" t="str">
        <f>ufc_fights5[[#This Row],[r_fighter_id]]&amp;"/"&amp;ufc_fights5[[#This Row],[b_fighter_id]]&amp;ufc_fights5[[#This Row],[date]]</f>
        <v>372/297341503</v>
      </c>
      <c r="E2223">
        <f>COUNTIF(ufc_fights5[duplicitní texty],ufc_fights5[[#This Row],[duplicitní texty]])</f>
        <v>1</v>
      </c>
    </row>
    <row r="2224" spans="1:5">
      <c r="A2224">
        <v>2783</v>
      </c>
      <c r="B2224">
        <v>3056</v>
      </c>
      <c r="C2224" s="3">
        <v>41503</v>
      </c>
      <c r="D2224" s="5" t="str">
        <f>ufc_fights5[[#This Row],[r_fighter_id]]&amp;"/"&amp;ufc_fights5[[#This Row],[b_fighter_id]]&amp;ufc_fights5[[#This Row],[date]]</f>
        <v>2783/305641503</v>
      </c>
      <c r="E2224">
        <f>COUNTIF(ufc_fights5[duplicitní texty],ufc_fights5[[#This Row],[duplicitní texty]])</f>
        <v>1</v>
      </c>
    </row>
    <row r="2225" spans="1:5">
      <c r="A2225">
        <v>2041</v>
      </c>
      <c r="B2225">
        <v>1377</v>
      </c>
      <c r="C2225" s="3">
        <v>41503</v>
      </c>
      <c r="D2225" s="5" t="str">
        <f>ufc_fights5[[#This Row],[r_fighter_id]]&amp;"/"&amp;ufc_fights5[[#This Row],[b_fighter_id]]&amp;ufc_fights5[[#This Row],[date]]</f>
        <v>2041/137741503</v>
      </c>
      <c r="E2225">
        <f>COUNTIF(ufc_fights5[duplicitní texty],ufc_fights5[[#This Row],[duplicitní texty]])</f>
        <v>1</v>
      </c>
    </row>
    <row r="2226" spans="1:5">
      <c r="A2226">
        <v>928</v>
      </c>
      <c r="B2226">
        <v>45</v>
      </c>
      <c r="C2226" s="3">
        <v>41503</v>
      </c>
      <c r="D2226" s="5" t="str">
        <f>ufc_fights5[[#This Row],[r_fighter_id]]&amp;"/"&amp;ufc_fights5[[#This Row],[b_fighter_id]]&amp;ufc_fights5[[#This Row],[date]]</f>
        <v>928/4541503</v>
      </c>
      <c r="E2226">
        <f>COUNTIF(ufc_fights5[duplicitní texty],ufc_fights5[[#This Row],[duplicitní texty]])</f>
        <v>1</v>
      </c>
    </row>
    <row r="2227" spans="1:5">
      <c r="A2227">
        <v>2411</v>
      </c>
      <c r="B2227">
        <v>382</v>
      </c>
      <c r="C2227" s="3">
        <v>41503</v>
      </c>
      <c r="D2227" s="5" t="str">
        <f>ufc_fights5[[#This Row],[r_fighter_id]]&amp;"/"&amp;ufc_fights5[[#This Row],[b_fighter_id]]&amp;ufc_fights5[[#This Row],[date]]</f>
        <v>2411/38241503</v>
      </c>
      <c r="E2227">
        <f>COUNTIF(ufc_fights5[duplicitní texty],ufc_fights5[[#This Row],[duplicitní texty]])</f>
        <v>1</v>
      </c>
    </row>
    <row r="2228" spans="1:5">
      <c r="A2228">
        <v>1753</v>
      </c>
      <c r="B2228">
        <v>1528</v>
      </c>
      <c r="C2228" s="3">
        <v>41503</v>
      </c>
      <c r="D2228" s="5" t="str">
        <f>ufc_fights5[[#This Row],[r_fighter_id]]&amp;"/"&amp;ufc_fights5[[#This Row],[b_fighter_id]]&amp;ufc_fights5[[#This Row],[date]]</f>
        <v>1753/152841503</v>
      </c>
      <c r="E2228">
        <f>COUNTIF(ufc_fights5[duplicitní texty],ufc_fights5[[#This Row],[duplicitní texty]])</f>
        <v>1</v>
      </c>
    </row>
    <row r="2229" spans="1:5">
      <c r="A2229">
        <v>799</v>
      </c>
      <c r="B2229">
        <v>2800</v>
      </c>
      <c r="C2229" s="3">
        <v>41503</v>
      </c>
      <c r="D2229" s="5" t="str">
        <f>ufc_fights5[[#This Row],[r_fighter_id]]&amp;"/"&amp;ufc_fights5[[#This Row],[b_fighter_id]]&amp;ufc_fights5[[#This Row],[date]]</f>
        <v>799/280041503</v>
      </c>
      <c r="E2229">
        <f>COUNTIF(ufc_fights5[duplicitní texty],ufc_fights5[[#This Row],[duplicitní texty]])</f>
        <v>1</v>
      </c>
    </row>
    <row r="2230" spans="1:5">
      <c r="A2230">
        <v>375</v>
      </c>
      <c r="B2230">
        <v>2594</v>
      </c>
      <c r="C2230" s="3">
        <v>41503</v>
      </c>
      <c r="D2230" s="5" t="str">
        <f>ufc_fights5[[#This Row],[r_fighter_id]]&amp;"/"&amp;ufc_fights5[[#This Row],[b_fighter_id]]&amp;ufc_fights5[[#This Row],[date]]</f>
        <v>375/259441503</v>
      </c>
      <c r="E2230">
        <f>COUNTIF(ufc_fights5[duplicitní texty],ufc_fights5[[#This Row],[duplicitní texty]])</f>
        <v>1</v>
      </c>
    </row>
    <row r="2231" spans="1:5">
      <c r="A2231">
        <v>1252</v>
      </c>
      <c r="B2231">
        <v>1409</v>
      </c>
      <c r="C2231" s="3">
        <v>41503</v>
      </c>
      <c r="D2231" s="5" t="str">
        <f>ufc_fights5[[#This Row],[r_fighter_id]]&amp;"/"&amp;ufc_fights5[[#This Row],[b_fighter_id]]&amp;ufc_fights5[[#This Row],[date]]</f>
        <v>1252/140941503</v>
      </c>
      <c r="E2231">
        <f>COUNTIF(ufc_fights5[duplicitní texty],ufc_fights5[[#This Row],[duplicitní texty]])</f>
        <v>1</v>
      </c>
    </row>
    <row r="2232" spans="1:5">
      <c r="A2232">
        <v>350</v>
      </c>
      <c r="B2232">
        <v>2544</v>
      </c>
      <c r="C2232" s="3">
        <v>41503</v>
      </c>
      <c r="D2232" s="5" t="str">
        <f>ufc_fights5[[#This Row],[r_fighter_id]]&amp;"/"&amp;ufc_fights5[[#This Row],[b_fighter_id]]&amp;ufc_fights5[[#This Row],[date]]</f>
        <v>350/254441503</v>
      </c>
      <c r="E2232">
        <f>COUNTIF(ufc_fights5[duplicitní texty],ufc_fights5[[#This Row],[duplicitní texty]])</f>
        <v>1</v>
      </c>
    </row>
    <row r="2233" spans="1:5">
      <c r="A2233">
        <v>2313</v>
      </c>
      <c r="B2233">
        <v>3375</v>
      </c>
      <c r="C2233" s="3">
        <v>41503</v>
      </c>
      <c r="D2233" s="5" t="str">
        <f>ufc_fights5[[#This Row],[r_fighter_id]]&amp;"/"&amp;ufc_fights5[[#This Row],[b_fighter_id]]&amp;ufc_fights5[[#This Row],[date]]</f>
        <v>2313/337541503</v>
      </c>
      <c r="E2233">
        <f>COUNTIF(ufc_fights5[duplicitní texty],ufc_fights5[[#This Row],[duplicitní texty]])</f>
        <v>1</v>
      </c>
    </row>
    <row r="2234" spans="1:5">
      <c r="A2234">
        <v>1063</v>
      </c>
      <c r="B2234">
        <v>2111</v>
      </c>
      <c r="C2234" s="3">
        <v>41503</v>
      </c>
      <c r="D2234" s="5" t="str">
        <f>ufc_fights5[[#This Row],[r_fighter_id]]&amp;"/"&amp;ufc_fights5[[#This Row],[b_fighter_id]]&amp;ufc_fights5[[#This Row],[date]]</f>
        <v>1063/211141503</v>
      </c>
      <c r="E2234">
        <f>COUNTIF(ufc_fights5[duplicitní texty],ufc_fights5[[#This Row],[duplicitní texty]])</f>
        <v>1</v>
      </c>
    </row>
    <row r="2235" spans="1:5">
      <c r="A2235">
        <v>1083</v>
      </c>
      <c r="B2235">
        <v>2073</v>
      </c>
      <c r="C2235" s="3">
        <v>41514</v>
      </c>
      <c r="D2235" s="5" t="str">
        <f>ufc_fights5[[#This Row],[r_fighter_id]]&amp;"/"&amp;ufc_fights5[[#This Row],[b_fighter_id]]&amp;ufc_fights5[[#This Row],[date]]</f>
        <v>1083/207341514</v>
      </c>
      <c r="E2235">
        <f>COUNTIF(ufc_fights5[duplicitní texty],ufc_fights5[[#This Row],[duplicitní texty]])</f>
        <v>1</v>
      </c>
    </row>
    <row r="2236" spans="1:5">
      <c r="A2236">
        <v>3211</v>
      </c>
      <c r="B2236">
        <v>2030</v>
      </c>
      <c r="C2236" s="3">
        <v>41514</v>
      </c>
      <c r="D2236" s="5" t="str">
        <f>ufc_fights5[[#This Row],[r_fighter_id]]&amp;"/"&amp;ufc_fights5[[#This Row],[b_fighter_id]]&amp;ufc_fights5[[#This Row],[date]]</f>
        <v>3211/203041514</v>
      </c>
      <c r="E2236">
        <f>COUNTIF(ufc_fights5[duplicitní texty],ufc_fights5[[#This Row],[duplicitní texty]])</f>
        <v>1</v>
      </c>
    </row>
    <row r="2237" spans="1:5">
      <c r="A2237">
        <v>682</v>
      </c>
      <c r="B2237">
        <v>66</v>
      </c>
      <c r="C2237" s="3">
        <v>41514</v>
      </c>
      <c r="D2237" s="5" t="str">
        <f>ufc_fights5[[#This Row],[r_fighter_id]]&amp;"/"&amp;ufc_fights5[[#This Row],[b_fighter_id]]&amp;ufc_fights5[[#This Row],[date]]</f>
        <v>682/6641514</v>
      </c>
      <c r="E2237">
        <f>COUNTIF(ufc_fights5[duplicitní texty],ufc_fights5[[#This Row],[duplicitní texty]])</f>
        <v>1</v>
      </c>
    </row>
    <row r="2238" spans="1:5">
      <c r="A2238">
        <v>596</v>
      </c>
      <c r="B2238">
        <v>1588</v>
      </c>
      <c r="C2238" s="3">
        <v>41514</v>
      </c>
      <c r="D2238" s="5" t="str">
        <f>ufc_fights5[[#This Row],[r_fighter_id]]&amp;"/"&amp;ufc_fights5[[#This Row],[b_fighter_id]]&amp;ufc_fights5[[#This Row],[date]]</f>
        <v>596/158841514</v>
      </c>
      <c r="E2238">
        <f>COUNTIF(ufc_fights5[duplicitní texty],ufc_fights5[[#This Row],[duplicitní texty]])</f>
        <v>1</v>
      </c>
    </row>
    <row r="2239" spans="1:5">
      <c r="A2239">
        <v>523</v>
      </c>
      <c r="B2239">
        <v>808</v>
      </c>
      <c r="C2239" s="3">
        <v>41514</v>
      </c>
      <c r="D2239" s="5" t="str">
        <f>ufc_fights5[[#This Row],[r_fighter_id]]&amp;"/"&amp;ufc_fights5[[#This Row],[b_fighter_id]]&amp;ufc_fights5[[#This Row],[date]]</f>
        <v>523/80841514</v>
      </c>
      <c r="E2239">
        <f>COUNTIF(ufc_fights5[duplicitní texty],ufc_fights5[[#This Row],[duplicitní texty]])</f>
        <v>1</v>
      </c>
    </row>
    <row r="2240" spans="1:5">
      <c r="A2240">
        <v>872</v>
      </c>
      <c r="B2240">
        <v>1359</v>
      </c>
      <c r="C2240" s="3">
        <v>41514</v>
      </c>
      <c r="D2240" s="5" t="str">
        <f>ufc_fights5[[#This Row],[r_fighter_id]]&amp;"/"&amp;ufc_fights5[[#This Row],[b_fighter_id]]&amp;ufc_fights5[[#This Row],[date]]</f>
        <v>872/135941514</v>
      </c>
      <c r="E2240">
        <f>COUNTIF(ufc_fights5[duplicitní texty],ufc_fights5[[#This Row],[duplicitní texty]])</f>
        <v>1</v>
      </c>
    </row>
    <row r="2241" spans="1:5">
      <c r="A2241">
        <v>2038</v>
      </c>
      <c r="B2241">
        <v>3471</v>
      </c>
      <c r="C2241" s="3">
        <v>41514</v>
      </c>
      <c r="D2241" s="5" t="str">
        <f>ufc_fights5[[#This Row],[r_fighter_id]]&amp;"/"&amp;ufc_fights5[[#This Row],[b_fighter_id]]&amp;ufc_fights5[[#This Row],[date]]</f>
        <v>2038/347141514</v>
      </c>
      <c r="E2241">
        <f>COUNTIF(ufc_fights5[duplicitní texty],ufc_fights5[[#This Row],[duplicitní texty]])</f>
        <v>1</v>
      </c>
    </row>
    <row r="2242" spans="1:5">
      <c r="A2242">
        <v>2150</v>
      </c>
      <c r="B2242">
        <v>2500</v>
      </c>
      <c r="C2242" s="3">
        <v>41514</v>
      </c>
      <c r="D2242" s="5" t="str">
        <f>ufc_fights5[[#This Row],[r_fighter_id]]&amp;"/"&amp;ufc_fights5[[#This Row],[b_fighter_id]]&amp;ufc_fights5[[#This Row],[date]]</f>
        <v>2150/250041514</v>
      </c>
      <c r="E2242">
        <f>COUNTIF(ufc_fights5[duplicitní texty],ufc_fights5[[#This Row],[duplicitní texty]])</f>
        <v>1</v>
      </c>
    </row>
    <row r="2243" spans="1:5">
      <c r="A2243">
        <v>110</v>
      </c>
      <c r="B2243">
        <v>2</v>
      </c>
      <c r="C2243" s="3">
        <v>41514</v>
      </c>
      <c r="D2243" s="5" t="str">
        <f>ufc_fights5[[#This Row],[r_fighter_id]]&amp;"/"&amp;ufc_fights5[[#This Row],[b_fighter_id]]&amp;ufc_fights5[[#This Row],[date]]</f>
        <v>110/241514</v>
      </c>
      <c r="E2243">
        <f>COUNTIF(ufc_fights5[duplicitní texty],ufc_fights5[[#This Row],[duplicitní texty]])</f>
        <v>1</v>
      </c>
    </row>
    <row r="2244" spans="1:5">
      <c r="A2244">
        <v>1304</v>
      </c>
      <c r="B2244">
        <v>1351</v>
      </c>
      <c r="C2244" s="3">
        <v>41514</v>
      </c>
      <c r="D2244" s="5" t="str">
        <f>ufc_fights5[[#This Row],[r_fighter_id]]&amp;"/"&amp;ufc_fights5[[#This Row],[b_fighter_id]]&amp;ufc_fights5[[#This Row],[date]]</f>
        <v>1304/135141514</v>
      </c>
      <c r="E2244">
        <f>COUNTIF(ufc_fights5[duplicitní texty],ufc_fights5[[#This Row],[duplicitní texty]])</f>
        <v>1</v>
      </c>
    </row>
    <row r="2245" spans="1:5">
      <c r="A2245">
        <v>862</v>
      </c>
      <c r="B2245">
        <v>3234</v>
      </c>
      <c r="C2245" s="3">
        <v>41514</v>
      </c>
      <c r="D2245" s="5" t="str">
        <f>ufc_fights5[[#This Row],[r_fighter_id]]&amp;"/"&amp;ufc_fights5[[#This Row],[b_fighter_id]]&amp;ufc_fights5[[#This Row],[date]]</f>
        <v>862/323441514</v>
      </c>
      <c r="E2245">
        <f>COUNTIF(ufc_fights5[duplicitní texty],ufc_fights5[[#This Row],[duplicitní texty]])</f>
        <v>1</v>
      </c>
    </row>
    <row r="2246" spans="1:5">
      <c r="A2246">
        <v>1318</v>
      </c>
      <c r="B2246">
        <v>2520</v>
      </c>
      <c r="C2246" s="3">
        <v>41517</v>
      </c>
      <c r="D2246" s="5" t="str">
        <f>ufc_fights5[[#This Row],[r_fighter_id]]&amp;"/"&amp;ufc_fights5[[#This Row],[b_fighter_id]]&amp;ufc_fights5[[#This Row],[date]]</f>
        <v>1318/252041517</v>
      </c>
      <c r="E2246">
        <f>COUNTIF(ufc_fights5[duplicitní texty],ufc_fights5[[#This Row],[duplicitní texty]])</f>
        <v>1</v>
      </c>
    </row>
    <row r="2247" spans="1:5">
      <c r="A2247">
        <v>1084</v>
      </c>
      <c r="B2247">
        <v>878</v>
      </c>
      <c r="C2247" s="3">
        <v>41517</v>
      </c>
      <c r="D2247" s="5" t="str">
        <f>ufc_fights5[[#This Row],[r_fighter_id]]&amp;"/"&amp;ufc_fights5[[#This Row],[b_fighter_id]]&amp;ufc_fights5[[#This Row],[date]]</f>
        <v>1084/87841517</v>
      </c>
      <c r="E2247">
        <f>COUNTIF(ufc_fights5[duplicitní texty],ufc_fights5[[#This Row],[duplicitní texty]])</f>
        <v>1</v>
      </c>
    </row>
    <row r="2248" spans="1:5">
      <c r="A2248">
        <v>1674</v>
      </c>
      <c r="B2248">
        <v>2556</v>
      </c>
      <c r="C2248" s="3">
        <v>41517</v>
      </c>
      <c r="D2248" s="5" t="str">
        <f>ufc_fights5[[#This Row],[r_fighter_id]]&amp;"/"&amp;ufc_fights5[[#This Row],[b_fighter_id]]&amp;ufc_fights5[[#This Row],[date]]</f>
        <v>1674/255641517</v>
      </c>
      <c r="E2248">
        <f>COUNTIF(ufc_fights5[duplicitní texty],ufc_fights5[[#This Row],[duplicitní texty]])</f>
        <v>1</v>
      </c>
    </row>
    <row r="2249" spans="1:5">
      <c r="A2249">
        <v>3346</v>
      </c>
      <c r="B2249">
        <v>3250</v>
      </c>
      <c r="C2249" s="3">
        <v>41517</v>
      </c>
      <c r="D2249" s="5" t="str">
        <f>ufc_fights5[[#This Row],[r_fighter_id]]&amp;"/"&amp;ufc_fights5[[#This Row],[b_fighter_id]]&amp;ufc_fights5[[#This Row],[date]]</f>
        <v>3346/325041517</v>
      </c>
      <c r="E2249">
        <f>COUNTIF(ufc_fights5[duplicitní texty],ufc_fights5[[#This Row],[duplicitní texty]])</f>
        <v>1</v>
      </c>
    </row>
    <row r="2250" spans="1:5">
      <c r="A2250">
        <v>639</v>
      </c>
      <c r="B2250">
        <v>1431</v>
      </c>
      <c r="C2250" s="3">
        <v>41517</v>
      </c>
      <c r="D2250" s="5" t="str">
        <f>ufc_fights5[[#This Row],[r_fighter_id]]&amp;"/"&amp;ufc_fights5[[#This Row],[b_fighter_id]]&amp;ufc_fights5[[#This Row],[date]]</f>
        <v>639/143141517</v>
      </c>
      <c r="E2250">
        <f>COUNTIF(ufc_fights5[duplicitní texty],ufc_fights5[[#This Row],[duplicitní texty]])</f>
        <v>1</v>
      </c>
    </row>
    <row r="2251" spans="1:5">
      <c r="A2251">
        <v>2081</v>
      </c>
      <c r="B2251">
        <v>1226</v>
      </c>
      <c r="C2251" s="3">
        <v>41517</v>
      </c>
      <c r="D2251" s="5" t="str">
        <f>ufc_fights5[[#This Row],[r_fighter_id]]&amp;"/"&amp;ufc_fights5[[#This Row],[b_fighter_id]]&amp;ufc_fights5[[#This Row],[date]]</f>
        <v>2081/122641517</v>
      </c>
      <c r="E2251">
        <f>COUNTIF(ufc_fights5[duplicitní texty],ufc_fights5[[#This Row],[duplicitní texty]])</f>
        <v>1</v>
      </c>
    </row>
    <row r="2252" spans="1:5">
      <c r="A2252">
        <v>2129</v>
      </c>
      <c r="B2252">
        <v>209</v>
      </c>
      <c r="C2252" s="3">
        <v>41517</v>
      </c>
      <c r="D2252" s="5" t="str">
        <f>ufc_fights5[[#This Row],[r_fighter_id]]&amp;"/"&amp;ufc_fights5[[#This Row],[b_fighter_id]]&amp;ufc_fights5[[#This Row],[date]]</f>
        <v>2129/20941517</v>
      </c>
      <c r="E2252">
        <f>COUNTIF(ufc_fights5[duplicitní texty],ufc_fights5[[#This Row],[duplicitní texty]])</f>
        <v>1</v>
      </c>
    </row>
    <row r="2253" spans="1:5">
      <c r="A2253">
        <v>2769</v>
      </c>
      <c r="B2253">
        <v>3364</v>
      </c>
      <c r="C2253" s="3">
        <v>41517</v>
      </c>
      <c r="D2253" s="5" t="str">
        <f>ufc_fights5[[#This Row],[r_fighter_id]]&amp;"/"&amp;ufc_fights5[[#This Row],[b_fighter_id]]&amp;ufc_fights5[[#This Row],[date]]</f>
        <v>2769/336441517</v>
      </c>
      <c r="E2253">
        <f>COUNTIF(ufc_fights5[duplicitní texty],ufc_fights5[[#This Row],[duplicitní texty]])</f>
        <v>1</v>
      </c>
    </row>
    <row r="2254" spans="1:5">
      <c r="A2254">
        <v>1264</v>
      </c>
      <c r="B2254">
        <v>520</v>
      </c>
      <c r="C2254" s="3">
        <v>41517</v>
      </c>
      <c r="D2254" s="5" t="str">
        <f>ufc_fights5[[#This Row],[r_fighter_id]]&amp;"/"&amp;ufc_fights5[[#This Row],[b_fighter_id]]&amp;ufc_fights5[[#This Row],[date]]</f>
        <v>1264/52041517</v>
      </c>
      <c r="E2254">
        <f>COUNTIF(ufc_fights5[duplicitní texty],ufc_fights5[[#This Row],[duplicitní texty]])</f>
        <v>1</v>
      </c>
    </row>
    <row r="2255" spans="1:5">
      <c r="A2255">
        <v>456</v>
      </c>
      <c r="B2255">
        <v>1592</v>
      </c>
      <c r="C2255" s="3">
        <v>41517</v>
      </c>
      <c r="D2255" s="5" t="str">
        <f>ufc_fights5[[#This Row],[r_fighter_id]]&amp;"/"&amp;ufc_fights5[[#This Row],[b_fighter_id]]&amp;ufc_fights5[[#This Row],[date]]</f>
        <v>456/159241517</v>
      </c>
      <c r="E2255">
        <f>COUNTIF(ufc_fights5[duplicitní texty],ufc_fights5[[#This Row],[duplicitní texty]])</f>
        <v>1</v>
      </c>
    </row>
    <row r="2256" spans="1:5">
      <c r="A2256">
        <v>2432</v>
      </c>
      <c r="B2256">
        <v>1698</v>
      </c>
      <c r="C2256" s="3">
        <v>41517</v>
      </c>
      <c r="D2256" s="5" t="str">
        <f>ufc_fights5[[#This Row],[r_fighter_id]]&amp;"/"&amp;ufc_fights5[[#This Row],[b_fighter_id]]&amp;ufc_fights5[[#This Row],[date]]</f>
        <v>2432/169841517</v>
      </c>
      <c r="E2256">
        <f>COUNTIF(ufc_fights5[duplicitní texty],ufc_fights5[[#This Row],[duplicitní texty]])</f>
        <v>1</v>
      </c>
    </row>
    <row r="2257" spans="1:5">
      <c r="A2257">
        <v>1697</v>
      </c>
      <c r="B2257">
        <v>1825</v>
      </c>
      <c r="C2257" s="3">
        <v>41517</v>
      </c>
      <c r="D2257" s="5" t="str">
        <f>ufc_fights5[[#This Row],[r_fighter_id]]&amp;"/"&amp;ufc_fights5[[#This Row],[b_fighter_id]]&amp;ufc_fights5[[#This Row],[date]]</f>
        <v>1697/182541517</v>
      </c>
      <c r="E2257">
        <f>COUNTIF(ufc_fights5[duplicitní texty],ufc_fights5[[#This Row],[duplicitní texty]])</f>
        <v>1</v>
      </c>
    </row>
    <row r="2258" spans="1:5">
      <c r="A2258">
        <v>3224</v>
      </c>
      <c r="B2258">
        <v>181</v>
      </c>
      <c r="C2258" s="3">
        <v>41521</v>
      </c>
      <c r="D2258" s="5" t="str">
        <f>ufc_fights5[[#This Row],[r_fighter_id]]&amp;"/"&amp;ufc_fights5[[#This Row],[b_fighter_id]]&amp;ufc_fights5[[#This Row],[date]]</f>
        <v>3224/18141521</v>
      </c>
      <c r="E2258">
        <f>COUNTIF(ufc_fights5[duplicitní texty],ufc_fights5[[#This Row],[duplicitní texty]])</f>
        <v>1</v>
      </c>
    </row>
    <row r="2259" spans="1:5">
      <c r="A2259">
        <v>247</v>
      </c>
      <c r="B2259">
        <v>996</v>
      </c>
      <c r="C2259" s="3">
        <v>41521</v>
      </c>
      <c r="D2259" s="5" t="str">
        <f>ufc_fights5[[#This Row],[r_fighter_id]]&amp;"/"&amp;ufc_fights5[[#This Row],[b_fighter_id]]&amp;ufc_fights5[[#This Row],[date]]</f>
        <v>247/99641521</v>
      </c>
      <c r="E2259">
        <f>COUNTIF(ufc_fights5[duplicitní texty],ufc_fights5[[#This Row],[duplicitní texty]])</f>
        <v>1</v>
      </c>
    </row>
    <row r="2260" spans="1:5">
      <c r="A2260">
        <v>3391</v>
      </c>
      <c r="B2260">
        <v>179</v>
      </c>
      <c r="C2260" s="3">
        <v>41521</v>
      </c>
      <c r="D2260" s="5" t="str">
        <f>ufc_fights5[[#This Row],[r_fighter_id]]&amp;"/"&amp;ufc_fights5[[#This Row],[b_fighter_id]]&amp;ufc_fights5[[#This Row],[date]]</f>
        <v>3391/17941521</v>
      </c>
      <c r="E2260">
        <f>COUNTIF(ufc_fights5[duplicitní texty],ufc_fights5[[#This Row],[duplicitní texty]])</f>
        <v>1</v>
      </c>
    </row>
    <row r="2261" spans="1:5">
      <c r="A2261">
        <v>3389</v>
      </c>
      <c r="B2261">
        <v>3085</v>
      </c>
      <c r="C2261" s="3">
        <v>41521</v>
      </c>
      <c r="D2261" s="5" t="str">
        <f>ufc_fights5[[#This Row],[r_fighter_id]]&amp;"/"&amp;ufc_fights5[[#This Row],[b_fighter_id]]&amp;ufc_fights5[[#This Row],[date]]</f>
        <v>3389/308541521</v>
      </c>
      <c r="E2261">
        <f>COUNTIF(ufc_fights5[duplicitní texty],ufc_fights5[[#This Row],[duplicitní texty]])</f>
        <v>1</v>
      </c>
    </row>
    <row r="2262" spans="1:5">
      <c r="A2262">
        <v>2277</v>
      </c>
      <c r="B2262">
        <v>3286</v>
      </c>
      <c r="C2262" s="3">
        <v>41521</v>
      </c>
      <c r="D2262" s="5" t="str">
        <f>ufc_fights5[[#This Row],[r_fighter_id]]&amp;"/"&amp;ufc_fights5[[#This Row],[b_fighter_id]]&amp;ufc_fights5[[#This Row],[date]]</f>
        <v>2277/328641521</v>
      </c>
      <c r="E2262">
        <f>COUNTIF(ufc_fights5[duplicitní texty],ufc_fights5[[#This Row],[duplicitní texty]])</f>
        <v>1</v>
      </c>
    </row>
    <row r="2263" spans="1:5">
      <c r="A2263">
        <v>2369</v>
      </c>
      <c r="B2263">
        <v>3078</v>
      </c>
      <c r="C2263" s="3">
        <v>41521</v>
      </c>
      <c r="D2263" s="5" t="str">
        <f>ufc_fights5[[#This Row],[r_fighter_id]]&amp;"/"&amp;ufc_fights5[[#This Row],[b_fighter_id]]&amp;ufc_fights5[[#This Row],[date]]</f>
        <v>2369/307841521</v>
      </c>
      <c r="E2263">
        <f>COUNTIF(ufc_fights5[duplicitní texty],ufc_fights5[[#This Row],[duplicitní texty]])</f>
        <v>1</v>
      </c>
    </row>
    <row r="2264" spans="1:5">
      <c r="A2264">
        <v>1989</v>
      </c>
      <c r="B2264">
        <v>1340</v>
      </c>
      <c r="C2264" s="3">
        <v>41521</v>
      </c>
      <c r="D2264" s="5" t="str">
        <f>ufc_fights5[[#This Row],[r_fighter_id]]&amp;"/"&amp;ufc_fights5[[#This Row],[b_fighter_id]]&amp;ufc_fights5[[#This Row],[date]]</f>
        <v>1989/134041521</v>
      </c>
      <c r="E2264">
        <f>COUNTIF(ufc_fights5[duplicitní texty],ufc_fights5[[#This Row],[duplicitní texty]])</f>
        <v>1</v>
      </c>
    </row>
    <row r="2265" spans="1:5">
      <c r="A2265">
        <v>3502</v>
      </c>
      <c r="B2265">
        <v>1560</v>
      </c>
      <c r="C2265" s="3">
        <v>41521</v>
      </c>
      <c r="D2265" s="5" t="str">
        <f>ufc_fights5[[#This Row],[r_fighter_id]]&amp;"/"&amp;ufc_fights5[[#This Row],[b_fighter_id]]&amp;ufc_fights5[[#This Row],[date]]</f>
        <v>3502/156041521</v>
      </c>
      <c r="E2265">
        <f>COUNTIF(ufc_fights5[duplicitní texty],ufc_fights5[[#This Row],[duplicitní texty]])</f>
        <v>1</v>
      </c>
    </row>
    <row r="2266" spans="1:5">
      <c r="A2266">
        <v>128</v>
      </c>
      <c r="B2266">
        <v>3074</v>
      </c>
      <c r="C2266" s="3">
        <v>41521</v>
      </c>
      <c r="D2266" s="5" t="str">
        <f>ufc_fights5[[#This Row],[r_fighter_id]]&amp;"/"&amp;ufc_fights5[[#This Row],[b_fighter_id]]&amp;ufc_fights5[[#This Row],[date]]</f>
        <v>128/307441521</v>
      </c>
      <c r="E2266">
        <f>COUNTIF(ufc_fights5[duplicitní texty],ufc_fights5[[#This Row],[duplicitní texty]])</f>
        <v>1</v>
      </c>
    </row>
    <row r="2267" spans="1:5">
      <c r="A2267">
        <v>3588</v>
      </c>
      <c r="B2267">
        <v>3003</v>
      </c>
      <c r="C2267" s="3">
        <v>41521</v>
      </c>
      <c r="D2267" s="5" t="str">
        <f>ufc_fights5[[#This Row],[r_fighter_id]]&amp;"/"&amp;ufc_fights5[[#This Row],[b_fighter_id]]&amp;ufc_fights5[[#This Row],[date]]</f>
        <v>3588/300341521</v>
      </c>
      <c r="E2267">
        <f>COUNTIF(ufc_fights5[duplicitní texty],ufc_fights5[[#This Row],[duplicitní texty]])</f>
        <v>1</v>
      </c>
    </row>
    <row r="2268" spans="1:5">
      <c r="A2268">
        <v>3289</v>
      </c>
      <c r="B2268">
        <v>1253</v>
      </c>
      <c r="C2268" s="3">
        <v>41521</v>
      </c>
      <c r="D2268" s="5" t="str">
        <f>ufc_fights5[[#This Row],[r_fighter_id]]&amp;"/"&amp;ufc_fights5[[#This Row],[b_fighter_id]]&amp;ufc_fights5[[#This Row],[date]]</f>
        <v>3289/125341521</v>
      </c>
      <c r="E2268">
        <f>COUNTIF(ufc_fights5[duplicitní texty],ufc_fights5[[#This Row],[duplicitní texty]])</f>
        <v>1</v>
      </c>
    </row>
    <row r="2269" spans="1:5">
      <c r="A2269">
        <v>1305</v>
      </c>
      <c r="B2269">
        <v>2342</v>
      </c>
      <c r="C2269" s="3">
        <v>41538</v>
      </c>
      <c r="D2269" s="5" t="str">
        <f>ufc_fights5[[#This Row],[r_fighter_id]]&amp;"/"&amp;ufc_fights5[[#This Row],[b_fighter_id]]&amp;ufc_fights5[[#This Row],[date]]</f>
        <v>1305/234241538</v>
      </c>
      <c r="E2269">
        <f>COUNTIF(ufc_fights5[duplicitní texty],ufc_fights5[[#This Row],[duplicitní texty]])</f>
        <v>1</v>
      </c>
    </row>
    <row r="2270" spans="1:5">
      <c r="A2270">
        <v>744</v>
      </c>
      <c r="B2270">
        <v>435</v>
      </c>
      <c r="C2270" s="3">
        <v>41538</v>
      </c>
      <c r="D2270" s="5" t="str">
        <f>ufc_fights5[[#This Row],[r_fighter_id]]&amp;"/"&amp;ufc_fights5[[#This Row],[b_fighter_id]]&amp;ufc_fights5[[#This Row],[date]]</f>
        <v>744/43541538</v>
      </c>
      <c r="E2270">
        <f>COUNTIF(ufc_fights5[duplicitní texty],ufc_fights5[[#This Row],[duplicitní texty]])</f>
        <v>1</v>
      </c>
    </row>
    <row r="2271" spans="1:5">
      <c r="A2271">
        <v>572</v>
      </c>
      <c r="B2271">
        <v>3248</v>
      </c>
      <c r="C2271" s="3">
        <v>41538</v>
      </c>
      <c r="D2271" s="5" t="str">
        <f>ufc_fights5[[#This Row],[r_fighter_id]]&amp;"/"&amp;ufc_fights5[[#This Row],[b_fighter_id]]&amp;ufc_fights5[[#This Row],[date]]</f>
        <v>572/324841538</v>
      </c>
      <c r="E2271">
        <f>COUNTIF(ufc_fights5[duplicitní texty],ufc_fights5[[#This Row],[duplicitní texty]])</f>
        <v>1</v>
      </c>
    </row>
    <row r="2272" spans="1:5">
      <c r="A2272">
        <v>2668</v>
      </c>
      <c r="B2272">
        <v>1579</v>
      </c>
      <c r="C2272" s="3">
        <v>41538</v>
      </c>
      <c r="D2272" s="5" t="str">
        <f>ufc_fights5[[#This Row],[r_fighter_id]]&amp;"/"&amp;ufc_fights5[[#This Row],[b_fighter_id]]&amp;ufc_fights5[[#This Row],[date]]</f>
        <v>2668/157941538</v>
      </c>
      <c r="E2272">
        <f>COUNTIF(ufc_fights5[duplicitní texty],ufc_fights5[[#This Row],[duplicitní texty]])</f>
        <v>1</v>
      </c>
    </row>
    <row r="2273" spans="1:5">
      <c r="A2273">
        <v>2529</v>
      </c>
      <c r="B2273">
        <v>482</v>
      </c>
      <c r="C2273" s="3">
        <v>41538</v>
      </c>
      <c r="D2273" s="5" t="str">
        <f>ufc_fights5[[#This Row],[r_fighter_id]]&amp;"/"&amp;ufc_fights5[[#This Row],[b_fighter_id]]&amp;ufc_fights5[[#This Row],[date]]</f>
        <v>2529/48241538</v>
      </c>
      <c r="E2273">
        <f>COUNTIF(ufc_fights5[duplicitní texty],ufc_fights5[[#This Row],[duplicitní texty]])</f>
        <v>1</v>
      </c>
    </row>
    <row r="2274" spans="1:5">
      <c r="A2274">
        <v>1927</v>
      </c>
      <c r="B2274">
        <v>997</v>
      </c>
      <c r="C2274" s="3">
        <v>41538</v>
      </c>
      <c r="D2274" s="5" t="str">
        <f>ufc_fights5[[#This Row],[r_fighter_id]]&amp;"/"&amp;ufc_fights5[[#This Row],[b_fighter_id]]&amp;ufc_fights5[[#This Row],[date]]</f>
        <v>1927/99741538</v>
      </c>
      <c r="E2274">
        <f>COUNTIF(ufc_fights5[duplicitní texty],ufc_fights5[[#This Row],[duplicitní texty]])</f>
        <v>1</v>
      </c>
    </row>
    <row r="2275" spans="1:5">
      <c r="A2275">
        <v>2892</v>
      </c>
      <c r="B2275">
        <v>2145</v>
      </c>
      <c r="C2275" s="3">
        <v>41538</v>
      </c>
      <c r="D2275" s="5" t="str">
        <f>ufc_fights5[[#This Row],[r_fighter_id]]&amp;"/"&amp;ufc_fights5[[#This Row],[b_fighter_id]]&amp;ufc_fights5[[#This Row],[date]]</f>
        <v>2892/214541538</v>
      </c>
      <c r="E2275">
        <f>COUNTIF(ufc_fights5[duplicitní texty],ufc_fights5[[#This Row],[duplicitní texty]])</f>
        <v>1</v>
      </c>
    </row>
    <row r="2276" spans="1:5">
      <c r="A2276">
        <v>2571</v>
      </c>
      <c r="B2276">
        <v>2754</v>
      </c>
      <c r="C2276" s="3">
        <v>41538</v>
      </c>
      <c r="D2276" s="5" t="str">
        <f>ufc_fights5[[#This Row],[r_fighter_id]]&amp;"/"&amp;ufc_fights5[[#This Row],[b_fighter_id]]&amp;ufc_fights5[[#This Row],[date]]</f>
        <v>2571/275441538</v>
      </c>
      <c r="E2276">
        <f>COUNTIF(ufc_fights5[duplicitní texty],ufc_fights5[[#This Row],[duplicitní texty]])</f>
        <v>1</v>
      </c>
    </row>
    <row r="2277" spans="1:5">
      <c r="A2277">
        <v>2086</v>
      </c>
      <c r="B2277">
        <v>2650</v>
      </c>
      <c r="C2277" s="3">
        <v>41538</v>
      </c>
      <c r="D2277" s="5" t="str">
        <f>ufc_fights5[[#This Row],[r_fighter_id]]&amp;"/"&amp;ufc_fights5[[#This Row],[b_fighter_id]]&amp;ufc_fights5[[#This Row],[date]]</f>
        <v>2086/265041538</v>
      </c>
      <c r="E2277">
        <f>COUNTIF(ufc_fights5[duplicitní texty],ufc_fights5[[#This Row],[duplicitní texty]])</f>
        <v>1</v>
      </c>
    </row>
    <row r="2278" spans="1:5">
      <c r="A2278">
        <v>1220</v>
      </c>
      <c r="B2278">
        <v>2388</v>
      </c>
      <c r="C2278" s="3">
        <v>41538</v>
      </c>
      <c r="D2278" s="5" t="str">
        <f>ufc_fights5[[#This Row],[r_fighter_id]]&amp;"/"&amp;ufc_fights5[[#This Row],[b_fighter_id]]&amp;ufc_fights5[[#This Row],[date]]</f>
        <v>1220/238841538</v>
      </c>
      <c r="E2278">
        <f>COUNTIF(ufc_fights5[duplicitní texty],ufc_fights5[[#This Row],[duplicitní texty]])</f>
        <v>1</v>
      </c>
    </row>
    <row r="2279" spans="1:5">
      <c r="A2279">
        <v>1047</v>
      </c>
      <c r="B2279">
        <v>1652</v>
      </c>
      <c r="C2279" s="3">
        <v>41538</v>
      </c>
      <c r="D2279" s="5" t="str">
        <f>ufc_fights5[[#This Row],[r_fighter_id]]&amp;"/"&amp;ufc_fights5[[#This Row],[b_fighter_id]]&amp;ufc_fights5[[#This Row],[date]]</f>
        <v>1047/165241538</v>
      </c>
      <c r="E2279">
        <f>COUNTIF(ufc_fights5[duplicitní texty],ufc_fights5[[#This Row],[duplicitní texty]])</f>
        <v>1</v>
      </c>
    </row>
    <row r="2280" spans="1:5">
      <c r="A2280">
        <v>155</v>
      </c>
      <c r="B2280">
        <v>778</v>
      </c>
      <c r="C2280" s="3">
        <v>41556</v>
      </c>
      <c r="D2280" s="5" t="str">
        <f>ufc_fights5[[#This Row],[r_fighter_id]]&amp;"/"&amp;ufc_fights5[[#This Row],[b_fighter_id]]&amp;ufc_fights5[[#This Row],[date]]</f>
        <v>155/77841556</v>
      </c>
      <c r="E2280">
        <f>COUNTIF(ufc_fights5[duplicitní texty],ufc_fights5[[#This Row],[duplicitní texty]])</f>
        <v>1</v>
      </c>
    </row>
    <row r="2281" spans="1:5">
      <c r="A2281">
        <v>2990</v>
      </c>
      <c r="B2281">
        <v>1648</v>
      </c>
      <c r="C2281" s="3">
        <v>41556</v>
      </c>
      <c r="D2281" s="5" t="str">
        <f>ufc_fights5[[#This Row],[r_fighter_id]]&amp;"/"&amp;ufc_fights5[[#This Row],[b_fighter_id]]&amp;ufc_fights5[[#This Row],[date]]</f>
        <v>2990/164841556</v>
      </c>
      <c r="E2281">
        <f>COUNTIF(ufc_fights5[duplicitní texty],ufc_fights5[[#This Row],[duplicitní texty]])</f>
        <v>1</v>
      </c>
    </row>
    <row r="2282" spans="1:5">
      <c r="A2282">
        <v>2434</v>
      </c>
      <c r="B2282">
        <v>2539</v>
      </c>
      <c r="C2282" s="3">
        <v>41556</v>
      </c>
      <c r="D2282" s="5" t="str">
        <f>ufc_fights5[[#This Row],[r_fighter_id]]&amp;"/"&amp;ufc_fights5[[#This Row],[b_fighter_id]]&amp;ufc_fights5[[#This Row],[date]]</f>
        <v>2434/253941556</v>
      </c>
      <c r="E2282">
        <f>COUNTIF(ufc_fights5[duplicitní texty],ufc_fights5[[#This Row],[duplicitní texty]])</f>
        <v>1</v>
      </c>
    </row>
    <row r="2283" spans="1:5">
      <c r="A2283">
        <v>2977</v>
      </c>
      <c r="B2283">
        <v>1261</v>
      </c>
      <c r="C2283" s="3">
        <v>41556</v>
      </c>
      <c r="D2283" s="5" t="str">
        <f>ufc_fights5[[#This Row],[r_fighter_id]]&amp;"/"&amp;ufc_fights5[[#This Row],[b_fighter_id]]&amp;ufc_fights5[[#This Row],[date]]</f>
        <v>2977/126141556</v>
      </c>
      <c r="E2283">
        <f>COUNTIF(ufc_fights5[duplicitní texty],ufc_fights5[[#This Row],[duplicitní texty]])</f>
        <v>1</v>
      </c>
    </row>
    <row r="2284" spans="1:5">
      <c r="A2284">
        <v>1928</v>
      </c>
      <c r="B2284">
        <v>2957</v>
      </c>
      <c r="C2284" s="3">
        <v>41556</v>
      </c>
      <c r="D2284" s="5" t="str">
        <f>ufc_fights5[[#This Row],[r_fighter_id]]&amp;"/"&amp;ufc_fights5[[#This Row],[b_fighter_id]]&amp;ufc_fights5[[#This Row],[date]]</f>
        <v>1928/295741556</v>
      </c>
      <c r="E2284">
        <f>COUNTIF(ufc_fights5[duplicitní texty],ufc_fights5[[#This Row],[duplicitní texty]])</f>
        <v>1</v>
      </c>
    </row>
    <row r="2285" spans="1:5">
      <c r="A2285">
        <v>2460</v>
      </c>
      <c r="B2285">
        <v>3468</v>
      </c>
      <c r="C2285" s="3">
        <v>41556</v>
      </c>
      <c r="D2285" s="5" t="str">
        <f>ufc_fights5[[#This Row],[r_fighter_id]]&amp;"/"&amp;ufc_fights5[[#This Row],[b_fighter_id]]&amp;ufc_fights5[[#This Row],[date]]</f>
        <v>2460/346841556</v>
      </c>
      <c r="E2285">
        <f>COUNTIF(ufc_fights5[duplicitní texty],ufc_fights5[[#This Row],[duplicitní texty]])</f>
        <v>1</v>
      </c>
    </row>
    <row r="2286" spans="1:5">
      <c r="A2286">
        <v>2858</v>
      </c>
      <c r="B2286">
        <v>476</v>
      </c>
      <c r="C2286" s="3">
        <v>41556</v>
      </c>
      <c r="D2286" s="5" t="str">
        <f>ufc_fights5[[#This Row],[r_fighter_id]]&amp;"/"&amp;ufc_fights5[[#This Row],[b_fighter_id]]&amp;ufc_fights5[[#This Row],[date]]</f>
        <v>2858/47641556</v>
      </c>
      <c r="E2286">
        <f>COUNTIF(ufc_fights5[duplicitní texty],ufc_fights5[[#This Row],[duplicitní texty]])</f>
        <v>1</v>
      </c>
    </row>
    <row r="2287" spans="1:5">
      <c r="A2287">
        <v>1934</v>
      </c>
      <c r="B2287">
        <v>244</v>
      </c>
      <c r="C2287" s="3">
        <v>41556</v>
      </c>
      <c r="D2287" s="5" t="str">
        <f>ufc_fights5[[#This Row],[r_fighter_id]]&amp;"/"&amp;ufc_fights5[[#This Row],[b_fighter_id]]&amp;ufc_fights5[[#This Row],[date]]</f>
        <v>1934/24441556</v>
      </c>
      <c r="E2287">
        <f>COUNTIF(ufc_fights5[duplicitní texty],ufc_fights5[[#This Row],[duplicitní texty]])</f>
        <v>1</v>
      </c>
    </row>
    <row r="2288" spans="1:5">
      <c r="A2288">
        <v>434</v>
      </c>
      <c r="B2288">
        <v>2138</v>
      </c>
      <c r="C2288" s="3">
        <v>41556</v>
      </c>
      <c r="D2288" s="5" t="str">
        <f>ufc_fights5[[#This Row],[r_fighter_id]]&amp;"/"&amp;ufc_fights5[[#This Row],[b_fighter_id]]&amp;ufc_fights5[[#This Row],[date]]</f>
        <v>434/213841556</v>
      </c>
      <c r="E2288">
        <f>COUNTIF(ufc_fights5[duplicitní texty],ufc_fights5[[#This Row],[duplicitní texty]])</f>
        <v>1</v>
      </c>
    </row>
    <row r="2289" spans="1:5">
      <c r="A2289">
        <v>43</v>
      </c>
      <c r="B2289">
        <v>127</v>
      </c>
      <c r="C2289" s="3">
        <v>41556</v>
      </c>
      <c r="D2289" s="5" t="str">
        <f>ufc_fights5[[#This Row],[r_fighter_id]]&amp;"/"&amp;ufc_fights5[[#This Row],[b_fighter_id]]&amp;ufc_fights5[[#This Row],[date]]</f>
        <v>43/12741556</v>
      </c>
      <c r="E2289">
        <f>COUNTIF(ufc_fights5[duplicitní texty],ufc_fights5[[#This Row],[duplicitní texty]])</f>
        <v>1</v>
      </c>
    </row>
    <row r="2290" spans="1:5">
      <c r="A2290">
        <v>948</v>
      </c>
      <c r="B2290">
        <v>2685</v>
      </c>
      <c r="C2290" s="3">
        <v>41566</v>
      </c>
      <c r="D2290" s="5" t="str">
        <f>ufc_fights5[[#This Row],[r_fighter_id]]&amp;"/"&amp;ufc_fights5[[#This Row],[b_fighter_id]]&amp;ufc_fights5[[#This Row],[date]]</f>
        <v>948/268541566</v>
      </c>
      <c r="E2290">
        <f>COUNTIF(ufc_fights5[duplicitní texty],ufc_fights5[[#This Row],[duplicitní texty]])</f>
        <v>1</v>
      </c>
    </row>
    <row r="2291" spans="1:5">
      <c r="A2291">
        <v>618</v>
      </c>
      <c r="B2291">
        <v>2294</v>
      </c>
      <c r="C2291" s="3">
        <v>41566</v>
      </c>
      <c r="D2291" s="5" t="str">
        <f>ufc_fights5[[#This Row],[r_fighter_id]]&amp;"/"&amp;ufc_fights5[[#This Row],[b_fighter_id]]&amp;ufc_fights5[[#This Row],[date]]</f>
        <v>618/229441566</v>
      </c>
      <c r="E2291">
        <f>COUNTIF(ufc_fights5[duplicitní texty],ufc_fights5[[#This Row],[duplicitní texty]])</f>
        <v>1</v>
      </c>
    </row>
    <row r="2292" spans="1:5">
      <c r="A2292">
        <v>793</v>
      </c>
      <c r="B2292">
        <v>2165</v>
      </c>
      <c r="C2292" s="3">
        <v>41566</v>
      </c>
      <c r="D2292" s="5" t="str">
        <f>ufc_fights5[[#This Row],[r_fighter_id]]&amp;"/"&amp;ufc_fights5[[#This Row],[b_fighter_id]]&amp;ufc_fights5[[#This Row],[date]]</f>
        <v>793/216541566</v>
      </c>
      <c r="E2292">
        <f>COUNTIF(ufc_fights5[duplicitní texty],ufc_fights5[[#This Row],[duplicitní texty]])</f>
        <v>1</v>
      </c>
    </row>
    <row r="2293" spans="1:5">
      <c r="A2293">
        <v>3359</v>
      </c>
      <c r="B2293">
        <v>807</v>
      </c>
      <c r="C2293" s="3">
        <v>41566</v>
      </c>
      <c r="D2293" s="5" t="str">
        <f>ufc_fights5[[#This Row],[r_fighter_id]]&amp;"/"&amp;ufc_fights5[[#This Row],[b_fighter_id]]&amp;ufc_fights5[[#This Row],[date]]</f>
        <v>3359/80741566</v>
      </c>
      <c r="E2293">
        <f>COUNTIF(ufc_fights5[duplicitní texty],ufc_fights5[[#This Row],[duplicitní texty]])</f>
        <v>1</v>
      </c>
    </row>
    <row r="2294" spans="1:5">
      <c r="A2294">
        <v>1140</v>
      </c>
      <c r="B2294">
        <v>1559</v>
      </c>
      <c r="C2294" s="3">
        <v>41566</v>
      </c>
      <c r="D2294" s="5" t="str">
        <f>ufc_fights5[[#This Row],[r_fighter_id]]&amp;"/"&amp;ufc_fights5[[#This Row],[b_fighter_id]]&amp;ufc_fights5[[#This Row],[date]]</f>
        <v>1140/155941566</v>
      </c>
      <c r="E2294">
        <f>COUNTIF(ufc_fights5[duplicitní texty],ufc_fights5[[#This Row],[duplicitní texty]])</f>
        <v>1</v>
      </c>
    </row>
    <row r="2295" spans="1:5">
      <c r="A2295">
        <v>1746</v>
      </c>
      <c r="B2295">
        <v>964</v>
      </c>
      <c r="C2295" s="3">
        <v>41566</v>
      </c>
      <c r="D2295" s="5" t="str">
        <f>ufc_fights5[[#This Row],[r_fighter_id]]&amp;"/"&amp;ufc_fights5[[#This Row],[b_fighter_id]]&amp;ufc_fights5[[#This Row],[date]]</f>
        <v>1746/96441566</v>
      </c>
      <c r="E2295">
        <f>COUNTIF(ufc_fights5[duplicitní texty],ufc_fights5[[#This Row],[duplicitní texty]])</f>
        <v>1</v>
      </c>
    </row>
    <row r="2296" spans="1:5">
      <c r="A2296">
        <v>306</v>
      </c>
      <c r="B2296">
        <v>797</v>
      </c>
      <c r="C2296" s="3">
        <v>41566</v>
      </c>
      <c r="D2296" s="5" t="str">
        <f>ufc_fights5[[#This Row],[r_fighter_id]]&amp;"/"&amp;ufc_fights5[[#This Row],[b_fighter_id]]&amp;ufc_fights5[[#This Row],[date]]</f>
        <v>306/79741566</v>
      </c>
      <c r="E2296">
        <f>COUNTIF(ufc_fights5[duplicitní texty],ufc_fights5[[#This Row],[duplicitní texty]])</f>
        <v>1</v>
      </c>
    </row>
    <row r="2297" spans="1:5">
      <c r="A2297">
        <v>2425</v>
      </c>
      <c r="B2297">
        <v>1396</v>
      </c>
      <c r="C2297" s="3">
        <v>41566</v>
      </c>
      <c r="D2297" s="5" t="str">
        <f>ufc_fights5[[#This Row],[r_fighter_id]]&amp;"/"&amp;ufc_fights5[[#This Row],[b_fighter_id]]&amp;ufc_fights5[[#This Row],[date]]</f>
        <v>2425/139641566</v>
      </c>
      <c r="E2297">
        <f>COUNTIF(ufc_fights5[duplicitní texty],ufc_fights5[[#This Row],[duplicitní texty]])</f>
        <v>1</v>
      </c>
    </row>
    <row r="2298" spans="1:5">
      <c r="A2298">
        <v>3067</v>
      </c>
      <c r="B2298">
        <v>2332</v>
      </c>
      <c r="C2298" s="3">
        <v>41566</v>
      </c>
      <c r="D2298" s="5" t="str">
        <f>ufc_fights5[[#This Row],[r_fighter_id]]&amp;"/"&amp;ufc_fights5[[#This Row],[b_fighter_id]]&amp;ufc_fights5[[#This Row],[date]]</f>
        <v>3067/233241566</v>
      </c>
      <c r="E2298">
        <f>COUNTIF(ufc_fights5[duplicitní texty],ufc_fights5[[#This Row],[duplicitní texty]])</f>
        <v>1</v>
      </c>
    </row>
    <row r="2299" spans="1:5">
      <c r="A2299">
        <v>2076</v>
      </c>
      <c r="B2299">
        <v>2829</v>
      </c>
      <c r="C2299" s="3">
        <v>41566</v>
      </c>
      <c r="D2299" s="5" t="str">
        <f>ufc_fights5[[#This Row],[r_fighter_id]]&amp;"/"&amp;ufc_fights5[[#This Row],[b_fighter_id]]&amp;ufc_fights5[[#This Row],[date]]</f>
        <v>2076/282941566</v>
      </c>
      <c r="E2299">
        <f>COUNTIF(ufc_fights5[duplicitní texty],ufc_fights5[[#This Row],[duplicitní texty]])</f>
        <v>1</v>
      </c>
    </row>
    <row r="2300" spans="1:5">
      <c r="A2300">
        <v>1958</v>
      </c>
      <c r="B2300">
        <v>1850</v>
      </c>
      <c r="C2300" s="3">
        <v>41566</v>
      </c>
      <c r="D2300" s="5" t="str">
        <f>ufc_fights5[[#This Row],[r_fighter_id]]&amp;"/"&amp;ufc_fights5[[#This Row],[b_fighter_id]]&amp;ufc_fights5[[#This Row],[date]]</f>
        <v>1958/185041566</v>
      </c>
      <c r="E2300">
        <f>COUNTIF(ufc_fights5[duplicitní texty],ufc_fights5[[#This Row],[duplicitní texty]])</f>
        <v>1</v>
      </c>
    </row>
    <row r="2301" spans="1:5">
      <c r="A2301">
        <v>3405</v>
      </c>
      <c r="B2301">
        <v>89</v>
      </c>
      <c r="C2301" s="3">
        <v>41566</v>
      </c>
      <c r="D2301" s="5" t="str">
        <f>ufc_fights5[[#This Row],[r_fighter_id]]&amp;"/"&amp;ufc_fights5[[#This Row],[b_fighter_id]]&amp;ufc_fights5[[#This Row],[date]]</f>
        <v>3405/8941566</v>
      </c>
      <c r="E2301">
        <f>COUNTIF(ufc_fights5[duplicitní texty],ufc_fights5[[#This Row],[duplicitní texty]])</f>
        <v>1</v>
      </c>
    </row>
    <row r="2302" spans="1:5">
      <c r="A2302">
        <v>1431</v>
      </c>
      <c r="B2302">
        <v>1253</v>
      </c>
      <c r="C2302" s="3">
        <v>41573</v>
      </c>
      <c r="D2302" s="5" t="str">
        <f>ufc_fights5[[#This Row],[r_fighter_id]]&amp;"/"&amp;ufc_fights5[[#This Row],[b_fighter_id]]&amp;ufc_fights5[[#This Row],[date]]</f>
        <v>1431/125341573</v>
      </c>
      <c r="E2302">
        <f>COUNTIF(ufc_fights5[duplicitní texty],ufc_fights5[[#This Row],[duplicitní texty]])</f>
        <v>1</v>
      </c>
    </row>
    <row r="2303" spans="1:5">
      <c r="A2303">
        <v>1898</v>
      </c>
      <c r="B2303">
        <v>2226</v>
      </c>
      <c r="C2303" s="3">
        <v>41573</v>
      </c>
      <c r="D2303" s="5" t="str">
        <f>ufc_fights5[[#This Row],[r_fighter_id]]&amp;"/"&amp;ufc_fights5[[#This Row],[b_fighter_id]]&amp;ufc_fights5[[#This Row],[date]]</f>
        <v>1898/222641573</v>
      </c>
      <c r="E2303">
        <f>COUNTIF(ufc_fights5[duplicitní texty],ufc_fights5[[#This Row],[duplicitní texty]])</f>
        <v>1</v>
      </c>
    </row>
    <row r="2304" spans="1:5">
      <c r="A2304">
        <v>1348</v>
      </c>
      <c r="B2304">
        <v>3466</v>
      </c>
      <c r="C2304" s="3">
        <v>41573</v>
      </c>
      <c r="D2304" s="5" t="str">
        <f>ufc_fights5[[#This Row],[r_fighter_id]]&amp;"/"&amp;ufc_fights5[[#This Row],[b_fighter_id]]&amp;ufc_fights5[[#This Row],[date]]</f>
        <v>1348/346641573</v>
      </c>
      <c r="E2304">
        <f>COUNTIF(ufc_fights5[duplicitní texty],ufc_fights5[[#This Row],[duplicitní texty]])</f>
        <v>1</v>
      </c>
    </row>
    <row r="2305" spans="1:5">
      <c r="A2305">
        <v>2367</v>
      </c>
      <c r="B2305">
        <v>2111</v>
      </c>
      <c r="C2305" s="3">
        <v>41573</v>
      </c>
      <c r="D2305" s="5" t="str">
        <f>ufc_fights5[[#This Row],[r_fighter_id]]&amp;"/"&amp;ufc_fights5[[#This Row],[b_fighter_id]]&amp;ufc_fights5[[#This Row],[date]]</f>
        <v>2367/211141573</v>
      </c>
      <c r="E2305">
        <f>COUNTIF(ufc_fights5[duplicitní texty],ufc_fights5[[#This Row],[duplicitní texty]])</f>
        <v>1</v>
      </c>
    </row>
    <row r="2306" spans="1:5">
      <c r="A2306">
        <v>1276</v>
      </c>
      <c r="B2306">
        <v>1834</v>
      </c>
      <c r="C2306" s="3">
        <v>41573</v>
      </c>
      <c r="D2306" s="5" t="str">
        <f>ufc_fights5[[#This Row],[r_fighter_id]]&amp;"/"&amp;ufc_fights5[[#This Row],[b_fighter_id]]&amp;ufc_fights5[[#This Row],[date]]</f>
        <v>1276/183441573</v>
      </c>
      <c r="E2306">
        <f>COUNTIF(ufc_fights5[duplicitní texty],ufc_fights5[[#This Row],[duplicitní texty]])</f>
        <v>1</v>
      </c>
    </row>
    <row r="2307" spans="1:5">
      <c r="A2307">
        <v>2449</v>
      </c>
      <c r="B2307">
        <v>3291</v>
      </c>
      <c r="C2307" s="3">
        <v>41573</v>
      </c>
      <c r="D2307" s="5" t="str">
        <f>ufc_fights5[[#This Row],[r_fighter_id]]&amp;"/"&amp;ufc_fights5[[#This Row],[b_fighter_id]]&amp;ufc_fights5[[#This Row],[date]]</f>
        <v>2449/329141573</v>
      </c>
      <c r="E2307">
        <f>COUNTIF(ufc_fights5[duplicitní texty],ufc_fights5[[#This Row],[duplicitní texty]])</f>
        <v>1</v>
      </c>
    </row>
    <row r="2308" spans="1:5">
      <c r="A2308">
        <v>205</v>
      </c>
      <c r="B2308">
        <v>644</v>
      </c>
      <c r="C2308" s="3">
        <v>41573</v>
      </c>
      <c r="D2308" s="5" t="str">
        <f>ufc_fights5[[#This Row],[r_fighter_id]]&amp;"/"&amp;ufc_fights5[[#This Row],[b_fighter_id]]&amp;ufc_fights5[[#This Row],[date]]</f>
        <v>205/64441573</v>
      </c>
      <c r="E2308">
        <f>COUNTIF(ufc_fights5[duplicitní texty],ufc_fights5[[#This Row],[duplicitní texty]])</f>
        <v>1</v>
      </c>
    </row>
    <row r="2309" spans="1:5">
      <c r="A2309">
        <v>2942</v>
      </c>
      <c r="B2309">
        <v>108</v>
      </c>
      <c r="C2309" s="3">
        <v>41573</v>
      </c>
      <c r="D2309" s="5" t="str">
        <f>ufc_fights5[[#This Row],[r_fighter_id]]&amp;"/"&amp;ufc_fights5[[#This Row],[b_fighter_id]]&amp;ufc_fights5[[#This Row],[date]]</f>
        <v>2942/10841573</v>
      </c>
      <c r="E2309">
        <f>COUNTIF(ufc_fights5[duplicitní texty],ufc_fights5[[#This Row],[duplicitní texty]])</f>
        <v>1</v>
      </c>
    </row>
    <row r="2310" spans="1:5">
      <c r="A2310">
        <v>2806</v>
      </c>
      <c r="B2310">
        <v>2243</v>
      </c>
      <c r="C2310" s="3">
        <v>41573</v>
      </c>
      <c r="D2310" s="5" t="str">
        <f>ufc_fights5[[#This Row],[r_fighter_id]]&amp;"/"&amp;ufc_fights5[[#This Row],[b_fighter_id]]&amp;ufc_fights5[[#This Row],[date]]</f>
        <v>2806/224341573</v>
      </c>
      <c r="E2310">
        <f>COUNTIF(ufc_fights5[duplicitní texty],ufc_fights5[[#This Row],[duplicitní texty]])</f>
        <v>1</v>
      </c>
    </row>
    <row r="2311" spans="1:5">
      <c r="A2311">
        <v>1950</v>
      </c>
      <c r="B2311">
        <v>1524</v>
      </c>
      <c r="C2311" s="3">
        <v>41573</v>
      </c>
      <c r="D2311" s="5" t="str">
        <f>ufc_fights5[[#This Row],[r_fighter_id]]&amp;"/"&amp;ufc_fights5[[#This Row],[b_fighter_id]]&amp;ufc_fights5[[#This Row],[date]]</f>
        <v>1950/152441573</v>
      </c>
      <c r="E2311">
        <f>COUNTIF(ufc_fights5[duplicitní texty],ufc_fights5[[#This Row],[duplicitní texty]])</f>
        <v>1</v>
      </c>
    </row>
    <row r="2312" spans="1:5">
      <c r="A2312">
        <v>2915</v>
      </c>
      <c r="B2312">
        <v>1705</v>
      </c>
      <c r="C2312" s="3">
        <v>41573</v>
      </c>
      <c r="D2312" s="5" t="str">
        <f>ufc_fights5[[#This Row],[r_fighter_id]]&amp;"/"&amp;ufc_fights5[[#This Row],[b_fighter_id]]&amp;ufc_fights5[[#This Row],[date]]</f>
        <v>2915/170541573</v>
      </c>
      <c r="E2312">
        <f>COUNTIF(ufc_fights5[duplicitní texty],ufc_fights5[[#This Row],[duplicitní texty]])</f>
        <v>1</v>
      </c>
    </row>
    <row r="2313" spans="1:5">
      <c r="A2313">
        <v>389</v>
      </c>
      <c r="B2313">
        <v>1408</v>
      </c>
      <c r="C2313" s="3">
        <v>41584</v>
      </c>
      <c r="D2313" s="5" t="str">
        <f>ufc_fights5[[#This Row],[r_fighter_id]]&amp;"/"&amp;ufc_fights5[[#This Row],[b_fighter_id]]&amp;ufc_fights5[[#This Row],[date]]</f>
        <v>389/140841584</v>
      </c>
      <c r="E2313">
        <f>COUNTIF(ufc_fights5[duplicitní texty],ufc_fights5[[#This Row],[duplicitní texty]])</f>
        <v>1</v>
      </c>
    </row>
    <row r="2314" spans="1:5">
      <c r="A2314">
        <v>2337</v>
      </c>
      <c r="B2314">
        <v>732</v>
      </c>
      <c r="C2314" s="3">
        <v>41584</v>
      </c>
      <c r="D2314" s="5" t="str">
        <f>ufc_fights5[[#This Row],[r_fighter_id]]&amp;"/"&amp;ufc_fights5[[#This Row],[b_fighter_id]]&amp;ufc_fights5[[#This Row],[date]]</f>
        <v>2337/73241584</v>
      </c>
      <c r="E2314">
        <f>COUNTIF(ufc_fights5[duplicitní texty],ufc_fights5[[#This Row],[duplicitní texty]])</f>
        <v>1</v>
      </c>
    </row>
    <row r="2315" spans="1:5">
      <c r="A2315">
        <v>3035</v>
      </c>
      <c r="B2315">
        <v>540</v>
      </c>
      <c r="C2315" s="3">
        <v>41584</v>
      </c>
      <c r="D2315" s="5" t="str">
        <f>ufc_fights5[[#This Row],[r_fighter_id]]&amp;"/"&amp;ufc_fights5[[#This Row],[b_fighter_id]]&amp;ufc_fights5[[#This Row],[date]]</f>
        <v>3035/54041584</v>
      </c>
      <c r="E2315">
        <f>COUNTIF(ufc_fights5[duplicitní texty],ufc_fights5[[#This Row],[duplicitní texty]])</f>
        <v>1</v>
      </c>
    </row>
    <row r="2316" spans="1:5">
      <c r="A2316">
        <v>483</v>
      </c>
      <c r="B2316">
        <v>712</v>
      </c>
      <c r="C2316" s="3">
        <v>41584</v>
      </c>
      <c r="D2316" s="5" t="str">
        <f>ufc_fights5[[#This Row],[r_fighter_id]]&amp;"/"&amp;ufc_fights5[[#This Row],[b_fighter_id]]&amp;ufc_fights5[[#This Row],[date]]</f>
        <v>483/71241584</v>
      </c>
      <c r="E2316">
        <f>COUNTIF(ufc_fights5[duplicitní texty],ufc_fights5[[#This Row],[duplicitní texty]])</f>
        <v>1</v>
      </c>
    </row>
    <row r="2317" spans="1:5">
      <c r="A2317">
        <v>1202</v>
      </c>
      <c r="B2317">
        <v>1695</v>
      </c>
      <c r="C2317" s="3">
        <v>41584</v>
      </c>
      <c r="D2317" s="5" t="str">
        <f>ufc_fights5[[#This Row],[r_fighter_id]]&amp;"/"&amp;ufc_fights5[[#This Row],[b_fighter_id]]&amp;ufc_fights5[[#This Row],[date]]</f>
        <v>1202/169541584</v>
      </c>
      <c r="E2317">
        <f>COUNTIF(ufc_fights5[duplicitní texty],ufc_fights5[[#This Row],[duplicitní texty]])</f>
        <v>1</v>
      </c>
    </row>
    <row r="2318" spans="1:5">
      <c r="A2318">
        <v>263</v>
      </c>
      <c r="B2318">
        <v>2973</v>
      </c>
      <c r="C2318" s="3">
        <v>41584</v>
      </c>
      <c r="D2318" s="5" t="str">
        <f>ufc_fights5[[#This Row],[r_fighter_id]]&amp;"/"&amp;ufc_fights5[[#This Row],[b_fighter_id]]&amp;ufc_fights5[[#This Row],[date]]</f>
        <v>263/297341584</v>
      </c>
      <c r="E2318">
        <f>COUNTIF(ufc_fights5[duplicitní texty],ufc_fights5[[#This Row],[duplicitní texty]])</f>
        <v>1</v>
      </c>
    </row>
    <row r="2319" spans="1:5">
      <c r="A2319">
        <v>1954</v>
      </c>
      <c r="B2319">
        <v>2750</v>
      </c>
      <c r="C2319" s="3">
        <v>41584</v>
      </c>
      <c r="D2319" s="5" t="str">
        <f>ufc_fights5[[#This Row],[r_fighter_id]]&amp;"/"&amp;ufc_fights5[[#This Row],[b_fighter_id]]&amp;ufc_fights5[[#This Row],[date]]</f>
        <v>1954/275041584</v>
      </c>
      <c r="E2319">
        <f>COUNTIF(ufc_fights5[duplicitní texty],ufc_fights5[[#This Row],[duplicitní texty]])</f>
        <v>1</v>
      </c>
    </row>
    <row r="2320" spans="1:5">
      <c r="A2320">
        <v>447</v>
      </c>
      <c r="B2320">
        <v>1761</v>
      </c>
      <c r="C2320" s="3">
        <v>41584</v>
      </c>
      <c r="D2320" s="5" t="str">
        <f>ufc_fights5[[#This Row],[r_fighter_id]]&amp;"/"&amp;ufc_fights5[[#This Row],[b_fighter_id]]&amp;ufc_fights5[[#This Row],[date]]</f>
        <v>447/176141584</v>
      </c>
      <c r="E2320">
        <f>COUNTIF(ufc_fights5[duplicitní texty],ufc_fights5[[#This Row],[duplicitní texty]])</f>
        <v>1</v>
      </c>
    </row>
    <row r="2321" spans="1:5">
      <c r="A2321">
        <v>1995</v>
      </c>
      <c r="B2321">
        <v>1632</v>
      </c>
      <c r="C2321" s="3">
        <v>41584</v>
      </c>
      <c r="D2321" s="5" t="str">
        <f>ufc_fights5[[#This Row],[r_fighter_id]]&amp;"/"&amp;ufc_fights5[[#This Row],[b_fighter_id]]&amp;ufc_fights5[[#This Row],[date]]</f>
        <v>1995/163241584</v>
      </c>
      <c r="E2321">
        <f>COUNTIF(ufc_fights5[duplicitní texty],ufc_fights5[[#This Row],[duplicitní texty]])</f>
        <v>1</v>
      </c>
    </row>
    <row r="2322" spans="1:5">
      <c r="A2322">
        <v>2756</v>
      </c>
      <c r="B2322">
        <v>2694</v>
      </c>
      <c r="C2322" s="3">
        <v>41584</v>
      </c>
      <c r="D2322" s="5" t="str">
        <f>ufc_fights5[[#This Row],[r_fighter_id]]&amp;"/"&amp;ufc_fights5[[#This Row],[b_fighter_id]]&amp;ufc_fights5[[#This Row],[date]]</f>
        <v>2756/269441584</v>
      </c>
      <c r="E2322">
        <f>COUNTIF(ufc_fights5[duplicitní texty],ufc_fights5[[#This Row],[duplicitní texty]])</f>
        <v>1</v>
      </c>
    </row>
    <row r="2323" spans="1:5">
      <c r="A2323">
        <v>1626</v>
      </c>
      <c r="B2323">
        <v>2277</v>
      </c>
      <c r="C2323" s="3">
        <v>41584</v>
      </c>
      <c r="D2323" s="5" t="str">
        <f>ufc_fights5[[#This Row],[r_fighter_id]]&amp;"/"&amp;ufc_fights5[[#This Row],[b_fighter_id]]&amp;ufc_fights5[[#This Row],[date]]</f>
        <v>1626/227741584</v>
      </c>
      <c r="E2323">
        <f>COUNTIF(ufc_fights5[duplicitní texty],ufc_fights5[[#This Row],[duplicitní texty]])</f>
        <v>1</v>
      </c>
    </row>
    <row r="2324" spans="1:5">
      <c r="A2324">
        <v>1914</v>
      </c>
      <c r="B2324">
        <v>180</v>
      </c>
      <c r="C2324" s="3">
        <v>41584</v>
      </c>
      <c r="D2324" s="5" t="str">
        <f>ufc_fights5[[#This Row],[r_fighter_id]]&amp;"/"&amp;ufc_fights5[[#This Row],[b_fighter_id]]&amp;ufc_fights5[[#This Row],[date]]</f>
        <v>1914/18041584</v>
      </c>
      <c r="E2324">
        <f>COUNTIF(ufc_fights5[duplicitní texty],ufc_fights5[[#This Row],[duplicitní texty]])</f>
        <v>1</v>
      </c>
    </row>
    <row r="2325" spans="1:5">
      <c r="A2325">
        <v>952</v>
      </c>
      <c r="B2325">
        <v>2871</v>
      </c>
      <c r="C2325" s="3">
        <v>41587</v>
      </c>
      <c r="D2325" s="5" t="str">
        <f>ufc_fights5[[#This Row],[r_fighter_id]]&amp;"/"&amp;ufc_fights5[[#This Row],[b_fighter_id]]&amp;ufc_fights5[[#This Row],[date]]</f>
        <v>952/287141587</v>
      </c>
      <c r="E2325">
        <f>COUNTIF(ufc_fights5[duplicitní texty],ufc_fights5[[#This Row],[duplicitní texty]])</f>
        <v>1</v>
      </c>
    </row>
    <row r="2326" spans="1:5">
      <c r="A2326">
        <v>1951</v>
      </c>
      <c r="B2326">
        <v>2401</v>
      </c>
      <c r="C2326" s="3">
        <v>41587</v>
      </c>
      <c r="D2326" s="5" t="str">
        <f>ufc_fights5[[#This Row],[r_fighter_id]]&amp;"/"&amp;ufc_fights5[[#This Row],[b_fighter_id]]&amp;ufc_fights5[[#This Row],[date]]</f>
        <v>1951/240141587</v>
      </c>
      <c r="E2326">
        <f>COUNTIF(ufc_fights5[duplicitní texty],ufc_fights5[[#This Row],[duplicitní texty]])</f>
        <v>1</v>
      </c>
    </row>
    <row r="2327" spans="1:5">
      <c r="A2327">
        <v>2506</v>
      </c>
      <c r="B2327">
        <v>28</v>
      </c>
      <c r="C2327" s="3">
        <v>41587</v>
      </c>
      <c r="D2327" s="5" t="str">
        <f>ufc_fights5[[#This Row],[r_fighter_id]]&amp;"/"&amp;ufc_fights5[[#This Row],[b_fighter_id]]&amp;ufc_fights5[[#This Row],[date]]</f>
        <v>2506/2841587</v>
      </c>
      <c r="E2327">
        <f>COUNTIF(ufc_fights5[duplicitní texty],ufc_fights5[[#This Row],[duplicitní texty]])</f>
        <v>1</v>
      </c>
    </row>
    <row r="2328" spans="1:5">
      <c r="A2328">
        <v>1499</v>
      </c>
      <c r="B2328">
        <v>3120</v>
      </c>
      <c r="C2328" s="3">
        <v>41587</v>
      </c>
      <c r="D2328" s="5" t="str">
        <f>ufc_fights5[[#This Row],[r_fighter_id]]&amp;"/"&amp;ufc_fights5[[#This Row],[b_fighter_id]]&amp;ufc_fights5[[#This Row],[date]]</f>
        <v>1499/312041587</v>
      </c>
      <c r="E2328">
        <f>COUNTIF(ufc_fights5[duplicitní texty],ufc_fights5[[#This Row],[duplicitní texty]])</f>
        <v>1</v>
      </c>
    </row>
    <row r="2329" spans="1:5">
      <c r="A2329">
        <v>2491</v>
      </c>
      <c r="B2329">
        <v>2972</v>
      </c>
      <c r="C2329" s="3">
        <v>41587</v>
      </c>
      <c r="D2329" s="5" t="str">
        <f>ufc_fights5[[#This Row],[r_fighter_id]]&amp;"/"&amp;ufc_fights5[[#This Row],[b_fighter_id]]&amp;ufc_fights5[[#This Row],[date]]</f>
        <v>2491/297241587</v>
      </c>
      <c r="E2329">
        <f>COUNTIF(ufc_fights5[duplicitní texty],ufc_fights5[[#This Row],[duplicitní texty]])</f>
        <v>1</v>
      </c>
    </row>
    <row r="2330" spans="1:5">
      <c r="A2330">
        <v>3209</v>
      </c>
      <c r="B2330">
        <v>2809</v>
      </c>
      <c r="C2330" s="3">
        <v>41587</v>
      </c>
      <c r="D2330" s="5" t="str">
        <f>ufc_fights5[[#This Row],[r_fighter_id]]&amp;"/"&amp;ufc_fights5[[#This Row],[b_fighter_id]]&amp;ufc_fights5[[#This Row],[date]]</f>
        <v>3209/280941587</v>
      </c>
      <c r="E2330">
        <f>COUNTIF(ufc_fights5[duplicitní texty],ufc_fights5[[#This Row],[duplicitní texty]])</f>
        <v>1</v>
      </c>
    </row>
    <row r="2331" spans="1:5">
      <c r="A2331">
        <v>2558</v>
      </c>
      <c r="B2331">
        <v>1724</v>
      </c>
      <c r="C2331" s="3">
        <v>41587</v>
      </c>
      <c r="D2331" s="5" t="str">
        <f>ufc_fights5[[#This Row],[r_fighter_id]]&amp;"/"&amp;ufc_fights5[[#This Row],[b_fighter_id]]&amp;ufc_fights5[[#This Row],[date]]</f>
        <v>2558/172441587</v>
      </c>
      <c r="E2331">
        <f>COUNTIF(ufc_fights5[duplicitní texty],ufc_fights5[[#This Row],[duplicitní texty]])</f>
        <v>1</v>
      </c>
    </row>
    <row r="2332" spans="1:5">
      <c r="A2332">
        <v>243</v>
      </c>
      <c r="B2332">
        <v>1320</v>
      </c>
      <c r="C2332" s="3">
        <v>41587</v>
      </c>
      <c r="D2332" s="5" t="str">
        <f>ufc_fights5[[#This Row],[r_fighter_id]]&amp;"/"&amp;ufc_fights5[[#This Row],[b_fighter_id]]&amp;ufc_fights5[[#This Row],[date]]</f>
        <v>243/132041587</v>
      </c>
      <c r="E2332">
        <f>COUNTIF(ufc_fights5[duplicitní texty],ufc_fights5[[#This Row],[duplicitní texty]])</f>
        <v>1</v>
      </c>
    </row>
    <row r="2333" spans="1:5">
      <c r="A2333">
        <v>1988</v>
      </c>
      <c r="B2333">
        <v>675</v>
      </c>
      <c r="C2333" s="3">
        <v>41587</v>
      </c>
      <c r="D2333" s="5" t="str">
        <f>ufc_fights5[[#This Row],[r_fighter_id]]&amp;"/"&amp;ufc_fights5[[#This Row],[b_fighter_id]]&amp;ufc_fights5[[#This Row],[date]]</f>
        <v>1988/67541587</v>
      </c>
      <c r="E2333">
        <f>COUNTIF(ufc_fights5[duplicitní texty],ufc_fights5[[#This Row],[duplicitní texty]])</f>
        <v>1</v>
      </c>
    </row>
    <row r="2334" spans="1:5">
      <c r="A2334">
        <v>3241</v>
      </c>
      <c r="B2334">
        <v>3234</v>
      </c>
      <c r="C2334" s="3">
        <v>41587</v>
      </c>
      <c r="D2334" s="5" t="str">
        <f>ufc_fights5[[#This Row],[r_fighter_id]]&amp;"/"&amp;ufc_fights5[[#This Row],[b_fighter_id]]&amp;ufc_fights5[[#This Row],[date]]</f>
        <v>3241/323441587</v>
      </c>
      <c r="E2334">
        <f>COUNTIF(ufc_fights5[duplicitní texty],ufc_fights5[[#This Row],[duplicitní texty]])</f>
        <v>1</v>
      </c>
    </row>
    <row r="2335" spans="1:5">
      <c r="A2335">
        <v>516</v>
      </c>
      <c r="B2335">
        <v>2555</v>
      </c>
      <c r="C2335" s="3">
        <v>41587</v>
      </c>
      <c r="D2335" s="5" t="str">
        <f>ufc_fights5[[#This Row],[r_fighter_id]]&amp;"/"&amp;ufc_fights5[[#This Row],[b_fighter_id]]&amp;ufc_fights5[[#This Row],[date]]</f>
        <v>516/255541587</v>
      </c>
      <c r="E2335">
        <f>COUNTIF(ufc_fights5[duplicitní texty],ufc_fights5[[#This Row],[duplicitní texty]])</f>
        <v>1</v>
      </c>
    </row>
    <row r="2336" spans="1:5">
      <c r="A2336">
        <v>455</v>
      </c>
      <c r="B2336">
        <v>2524</v>
      </c>
      <c r="C2336" s="3">
        <v>41594</v>
      </c>
      <c r="D2336" s="5" t="str">
        <f>ufc_fights5[[#This Row],[r_fighter_id]]&amp;"/"&amp;ufc_fights5[[#This Row],[b_fighter_id]]&amp;ufc_fights5[[#This Row],[date]]</f>
        <v>455/252441594</v>
      </c>
      <c r="E2336">
        <f>COUNTIF(ufc_fights5[duplicitní texty],ufc_fights5[[#This Row],[duplicitní texty]])</f>
        <v>1</v>
      </c>
    </row>
    <row r="2337" spans="1:5">
      <c r="A2337">
        <v>878</v>
      </c>
      <c r="B2337">
        <v>179</v>
      </c>
      <c r="C2337" s="3">
        <v>41594</v>
      </c>
      <c r="D2337" s="5" t="str">
        <f>ufc_fights5[[#This Row],[r_fighter_id]]&amp;"/"&amp;ufc_fights5[[#This Row],[b_fighter_id]]&amp;ufc_fights5[[#This Row],[date]]</f>
        <v>878/17941594</v>
      </c>
      <c r="E2337">
        <f>COUNTIF(ufc_fights5[duplicitní texty],ufc_fights5[[#This Row],[duplicitní texty]])</f>
        <v>1</v>
      </c>
    </row>
    <row r="2338" spans="1:5">
      <c r="A2338">
        <v>523</v>
      </c>
      <c r="B2338">
        <v>839</v>
      </c>
      <c r="C2338" s="3">
        <v>41594</v>
      </c>
      <c r="D2338" s="5" t="str">
        <f>ufc_fights5[[#This Row],[r_fighter_id]]&amp;"/"&amp;ufc_fights5[[#This Row],[b_fighter_id]]&amp;ufc_fights5[[#This Row],[date]]</f>
        <v>523/83941594</v>
      </c>
      <c r="E2338">
        <f>COUNTIF(ufc_fights5[duplicitní texty],ufc_fights5[[#This Row],[duplicitní texty]])</f>
        <v>1</v>
      </c>
    </row>
    <row r="2339" spans="1:5">
      <c r="A2339">
        <v>2500</v>
      </c>
      <c r="B2339">
        <v>961</v>
      </c>
      <c r="C2339" s="3">
        <v>41594</v>
      </c>
      <c r="D2339" s="5" t="str">
        <f>ufc_fights5[[#This Row],[r_fighter_id]]&amp;"/"&amp;ufc_fights5[[#This Row],[b_fighter_id]]&amp;ufc_fights5[[#This Row],[date]]</f>
        <v>2500/96141594</v>
      </c>
      <c r="E2339">
        <f>COUNTIF(ufc_fights5[duplicitní texty],ufc_fights5[[#This Row],[duplicitní texty]])</f>
        <v>1</v>
      </c>
    </row>
    <row r="2340" spans="1:5">
      <c r="A2340">
        <v>851</v>
      </c>
      <c r="B2340">
        <v>3138</v>
      </c>
      <c r="C2340" s="3">
        <v>41594</v>
      </c>
      <c r="D2340" s="5" t="str">
        <f>ufc_fights5[[#This Row],[r_fighter_id]]&amp;"/"&amp;ufc_fights5[[#This Row],[b_fighter_id]]&amp;ufc_fights5[[#This Row],[date]]</f>
        <v>851/313841594</v>
      </c>
      <c r="E2340">
        <f>COUNTIF(ufc_fights5[duplicitní texty],ufc_fights5[[#This Row],[duplicitní texty]])</f>
        <v>1</v>
      </c>
    </row>
    <row r="2341" spans="1:5">
      <c r="A2341">
        <v>3097</v>
      </c>
      <c r="B2341">
        <v>1319</v>
      </c>
      <c r="C2341" s="3">
        <v>41594</v>
      </c>
      <c r="D2341" s="5" t="str">
        <f>ufc_fights5[[#This Row],[r_fighter_id]]&amp;"/"&amp;ufc_fights5[[#This Row],[b_fighter_id]]&amp;ufc_fights5[[#This Row],[date]]</f>
        <v>3097/131941594</v>
      </c>
      <c r="E2341">
        <f>COUNTIF(ufc_fights5[duplicitní texty],ufc_fights5[[#This Row],[duplicitní texty]])</f>
        <v>1</v>
      </c>
    </row>
    <row r="2342" spans="1:5">
      <c r="A2342">
        <v>1690</v>
      </c>
      <c r="B2342">
        <v>3509</v>
      </c>
      <c r="C2342" s="3">
        <v>41594</v>
      </c>
      <c r="D2342" s="5" t="str">
        <f>ufc_fights5[[#This Row],[r_fighter_id]]&amp;"/"&amp;ufc_fights5[[#This Row],[b_fighter_id]]&amp;ufc_fights5[[#This Row],[date]]</f>
        <v>1690/350941594</v>
      </c>
      <c r="E2342">
        <f>COUNTIF(ufc_fights5[duplicitní texty],ufc_fights5[[#This Row],[duplicitní texty]])</f>
        <v>1</v>
      </c>
    </row>
    <row r="2343" spans="1:5">
      <c r="A2343">
        <v>1892</v>
      </c>
      <c r="B2343">
        <v>1760</v>
      </c>
      <c r="C2343" s="3">
        <v>41594</v>
      </c>
      <c r="D2343" s="5" t="str">
        <f>ufc_fights5[[#This Row],[r_fighter_id]]&amp;"/"&amp;ufc_fights5[[#This Row],[b_fighter_id]]&amp;ufc_fights5[[#This Row],[date]]</f>
        <v>1892/176041594</v>
      </c>
      <c r="E2343">
        <f>COUNTIF(ufc_fights5[duplicitní texty],ufc_fights5[[#This Row],[duplicitní texty]])</f>
        <v>1</v>
      </c>
    </row>
    <row r="2344" spans="1:5">
      <c r="A2344">
        <v>799</v>
      </c>
      <c r="B2344">
        <v>3384</v>
      </c>
      <c r="C2344" s="3">
        <v>41594</v>
      </c>
      <c r="D2344" s="5" t="str">
        <f>ufc_fights5[[#This Row],[r_fighter_id]]&amp;"/"&amp;ufc_fights5[[#This Row],[b_fighter_id]]&amp;ufc_fights5[[#This Row],[date]]</f>
        <v>799/338441594</v>
      </c>
      <c r="E2344">
        <f>COUNTIF(ufc_fights5[duplicitní texty],ufc_fights5[[#This Row],[duplicitní texty]])</f>
        <v>1</v>
      </c>
    </row>
    <row r="2345" spans="1:5">
      <c r="A2345">
        <v>916</v>
      </c>
      <c r="B2345">
        <v>3056</v>
      </c>
      <c r="C2345" s="3">
        <v>41594</v>
      </c>
      <c r="D2345" s="5" t="str">
        <f>ufc_fights5[[#This Row],[r_fighter_id]]&amp;"/"&amp;ufc_fights5[[#This Row],[b_fighter_id]]&amp;ufc_fights5[[#This Row],[date]]</f>
        <v>916/305641594</v>
      </c>
      <c r="E2345">
        <f>COUNTIF(ufc_fights5[duplicitní texty],ufc_fights5[[#This Row],[duplicitní texty]])</f>
        <v>1</v>
      </c>
    </row>
    <row r="2346" spans="1:5">
      <c r="A2346">
        <v>1327</v>
      </c>
      <c r="B2346">
        <v>1790</v>
      </c>
      <c r="C2346" s="3">
        <v>41594</v>
      </c>
      <c r="D2346" s="5" t="str">
        <f>ufc_fights5[[#This Row],[r_fighter_id]]&amp;"/"&amp;ufc_fights5[[#This Row],[b_fighter_id]]&amp;ufc_fights5[[#This Row],[date]]</f>
        <v>1327/179041594</v>
      </c>
      <c r="E2346">
        <f>COUNTIF(ufc_fights5[duplicitní texty],ufc_fights5[[#This Row],[duplicitní texty]])</f>
        <v>1</v>
      </c>
    </row>
    <row r="2347" spans="1:5">
      <c r="A2347">
        <v>1351</v>
      </c>
      <c r="B2347">
        <v>1740</v>
      </c>
      <c r="C2347" s="3">
        <v>41594</v>
      </c>
      <c r="D2347" s="5" t="str">
        <f>ufc_fights5[[#This Row],[r_fighter_id]]&amp;"/"&amp;ufc_fights5[[#This Row],[b_fighter_id]]&amp;ufc_fights5[[#This Row],[date]]</f>
        <v>1351/174041594</v>
      </c>
      <c r="E2347">
        <f>COUNTIF(ufc_fights5[duplicitní texty],ufc_fights5[[#This Row],[duplicitní texty]])</f>
        <v>1</v>
      </c>
    </row>
    <row r="2348" spans="1:5">
      <c r="A2348">
        <v>2153</v>
      </c>
      <c r="B2348">
        <v>2489</v>
      </c>
      <c r="C2348" s="3">
        <v>41608</v>
      </c>
      <c r="D2348" s="5" t="str">
        <f>ufc_fights5[[#This Row],[r_fighter_id]]&amp;"/"&amp;ufc_fights5[[#This Row],[b_fighter_id]]&amp;ufc_fights5[[#This Row],[date]]</f>
        <v>2153/248941608</v>
      </c>
      <c r="E2348">
        <f>COUNTIF(ufc_fights5[duplicitní texty],ufc_fights5[[#This Row],[duplicitní texty]])</f>
        <v>1</v>
      </c>
    </row>
    <row r="2349" spans="1:5">
      <c r="A2349">
        <v>3525</v>
      </c>
      <c r="B2349">
        <v>2311</v>
      </c>
      <c r="C2349" s="3">
        <v>41608</v>
      </c>
      <c r="D2349" s="5" t="str">
        <f>ufc_fights5[[#This Row],[r_fighter_id]]&amp;"/"&amp;ufc_fights5[[#This Row],[b_fighter_id]]&amp;ufc_fights5[[#This Row],[date]]</f>
        <v>3525/231141608</v>
      </c>
      <c r="E2349">
        <f>COUNTIF(ufc_fights5[duplicitní texty],ufc_fights5[[#This Row],[duplicitní texty]])</f>
        <v>1</v>
      </c>
    </row>
    <row r="2350" spans="1:5">
      <c r="A2350">
        <v>3085</v>
      </c>
      <c r="B2350">
        <v>789</v>
      </c>
      <c r="C2350" s="3">
        <v>41608</v>
      </c>
      <c r="D2350" s="5" t="str">
        <f>ufc_fights5[[#This Row],[r_fighter_id]]&amp;"/"&amp;ufc_fights5[[#This Row],[b_fighter_id]]&amp;ufc_fights5[[#This Row],[date]]</f>
        <v>3085/78941608</v>
      </c>
      <c r="E2350">
        <f>COUNTIF(ufc_fights5[duplicitní texty],ufc_fights5[[#This Row],[duplicitní texty]])</f>
        <v>1</v>
      </c>
    </row>
    <row r="2351" spans="1:5">
      <c r="A2351">
        <v>2824</v>
      </c>
      <c r="B2351">
        <v>257</v>
      </c>
      <c r="C2351" s="3">
        <v>41608</v>
      </c>
      <c r="D2351" s="5" t="str">
        <f>ufc_fights5[[#This Row],[r_fighter_id]]&amp;"/"&amp;ufc_fights5[[#This Row],[b_fighter_id]]&amp;ufc_fights5[[#This Row],[date]]</f>
        <v>2824/25741608</v>
      </c>
      <c r="E2351">
        <f>COUNTIF(ufc_fights5[duplicitní texty],ufc_fights5[[#This Row],[duplicitní texty]])</f>
        <v>1</v>
      </c>
    </row>
    <row r="2352" spans="1:5">
      <c r="A2352">
        <v>2016</v>
      </c>
      <c r="B2352">
        <v>770</v>
      </c>
      <c r="C2352" s="3">
        <v>41608</v>
      </c>
      <c r="D2352" s="5" t="str">
        <f>ufc_fights5[[#This Row],[r_fighter_id]]&amp;"/"&amp;ufc_fights5[[#This Row],[b_fighter_id]]&amp;ufc_fights5[[#This Row],[date]]</f>
        <v>2016/77041608</v>
      </c>
      <c r="E2352">
        <f>COUNTIF(ufc_fights5[duplicitní texty],ufc_fights5[[#This Row],[duplicitní texty]])</f>
        <v>1</v>
      </c>
    </row>
    <row r="2353" spans="1:5">
      <c r="A2353">
        <v>2763</v>
      </c>
      <c r="B2353">
        <v>1282</v>
      </c>
      <c r="C2353" s="3">
        <v>41608</v>
      </c>
      <c r="D2353" s="5" t="str">
        <f>ufc_fights5[[#This Row],[r_fighter_id]]&amp;"/"&amp;ufc_fights5[[#This Row],[b_fighter_id]]&amp;ufc_fights5[[#This Row],[date]]</f>
        <v>2763/128241608</v>
      </c>
      <c r="E2353">
        <f>COUNTIF(ufc_fights5[duplicitní texty],ufc_fights5[[#This Row],[duplicitní texty]])</f>
        <v>1</v>
      </c>
    </row>
    <row r="2354" spans="1:5">
      <c r="A2354">
        <v>615</v>
      </c>
      <c r="B2354">
        <v>292</v>
      </c>
      <c r="C2354" s="3">
        <v>41608</v>
      </c>
      <c r="D2354" s="5" t="str">
        <f>ufc_fights5[[#This Row],[r_fighter_id]]&amp;"/"&amp;ufc_fights5[[#This Row],[b_fighter_id]]&amp;ufc_fights5[[#This Row],[date]]</f>
        <v>615/29241608</v>
      </c>
      <c r="E2354">
        <f>COUNTIF(ufc_fights5[duplicitní texty],ufc_fights5[[#This Row],[duplicitní texty]])</f>
        <v>1</v>
      </c>
    </row>
    <row r="2355" spans="1:5">
      <c r="A2355">
        <v>826</v>
      </c>
      <c r="B2355">
        <v>2199</v>
      </c>
      <c r="C2355" s="3">
        <v>41608</v>
      </c>
      <c r="D2355" s="5" t="str">
        <f>ufc_fights5[[#This Row],[r_fighter_id]]&amp;"/"&amp;ufc_fights5[[#This Row],[b_fighter_id]]&amp;ufc_fights5[[#This Row],[date]]</f>
        <v>826/219941608</v>
      </c>
      <c r="E2355">
        <f>COUNTIF(ufc_fights5[duplicitní texty],ufc_fights5[[#This Row],[duplicitní texty]])</f>
        <v>1</v>
      </c>
    </row>
    <row r="2356" spans="1:5">
      <c r="A2356">
        <v>3327</v>
      </c>
      <c r="B2356">
        <v>2913</v>
      </c>
      <c r="C2356" s="3">
        <v>41614</v>
      </c>
      <c r="D2356" s="5" t="str">
        <f>ufc_fights5[[#This Row],[r_fighter_id]]&amp;"/"&amp;ufc_fights5[[#This Row],[b_fighter_id]]&amp;ufc_fights5[[#This Row],[date]]</f>
        <v>3327/291341614</v>
      </c>
      <c r="E2356">
        <f>COUNTIF(ufc_fights5[duplicitní texty],ufc_fights5[[#This Row],[duplicitní texty]])</f>
        <v>1</v>
      </c>
    </row>
    <row r="2357" spans="1:5">
      <c r="A2357">
        <v>110</v>
      </c>
      <c r="B2357">
        <v>1344</v>
      </c>
      <c r="C2357" s="3">
        <v>41614</v>
      </c>
      <c r="D2357" s="5" t="str">
        <f>ufc_fights5[[#This Row],[r_fighter_id]]&amp;"/"&amp;ufc_fights5[[#This Row],[b_fighter_id]]&amp;ufc_fights5[[#This Row],[date]]</f>
        <v>110/134441614</v>
      </c>
      <c r="E2357">
        <f>COUNTIF(ufc_fights5[duplicitní texty],ufc_fights5[[#This Row],[duplicitní texty]])</f>
        <v>1</v>
      </c>
    </row>
    <row r="2358" spans="1:5">
      <c r="A2358">
        <v>3411</v>
      </c>
      <c r="B2358">
        <v>1073</v>
      </c>
      <c r="C2358" s="3">
        <v>41614</v>
      </c>
      <c r="D2358" s="5" t="str">
        <f>ufc_fights5[[#This Row],[r_fighter_id]]&amp;"/"&amp;ufc_fights5[[#This Row],[b_fighter_id]]&amp;ufc_fights5[[#This Row],[date]]</f>
        <v>3411/107341614</v>
      </c>
      <c r="E2358">
        <f>COUNTIF(ufc_fights5[duplicitní texty],ufc_fights5[[#This Row],[duplicitní texty]])</f>
        <v>1</v>
      </c>
    </row>
    <row r="2359" spans="1:5">
      <c r="A2359">
        <v>2150</v>
      </c>
      <c r="B2359">
        <v>2527</v>
      </c>
      <c r="C2359" s="3">
        <v>41614</v>
      </c>
      <c r="D2359" s="5" t="str">
        <f>ufc_fights5[[#This Row],[r_fighter_id]]&amp;"/"&amp;ufc_fights5[[#This Row],[b_fighter_id]]&amp;ufc_fights5[[#This Row],[date]]</f>
        <v>2150/252741614</v>
      </c>
      <c r="E2359">
        <f>COUNTIF(ufc_fights5[duplicitní texty],ufc_fights5[[#This Row],[duplicitní texty]])</f>
        <v>1</v>
      </c>
    </row>
    <row r="2360" spans="1:5">
      <c r="A2360">
        <v>181</v>
      </c>
      <c r="B2360">
        <v>2507</v>
      </c>
      <c r="C2360" s="3">
        <v>41614</v>
      </c>
      <c r="D2360" s="5" t="str">
        <f>ufc_fights5[[#This Row],[r_fighter_id]]&amp;"/"&amp;ufc_fights5[[#This Row],[b_fighter_id]]&amp;ufc_fights5[[#This Row],[date]]</f>
        <v>181/250741614</v>
      </c>
      <c r="E2360">
        <f>COUNTIF(ufc_fights5[duplicitní texty],ufc_fights5[[#This Row],[duplicitní texty]])</f>
        <v>1</v>
      </c>
    </row>
    <row r="2361" spans="1:5">
      <c r="A2361">
        <v>2783</v>
      </c>
      <c r="B2361">
        <v>3219</v>
      </c>
      <c r="C2361" s="3">
        <v>41614</v>
      </c>
      <c r="D2361" s="5" t="str">
        <f>ufc_fights5[[#This Row],[r_fighter_id]]&amp;"/"&amp;ufc_fights5[[#This Row],[b_fighter_id]]&amp;ufc_fights5[[#This Row],[date]]</f>
        <v>2783/321941614</v>
      </c>
      <c r="E2361">
        <f>COUNTIF(ufc_fights5[duplicitní texty],ufc_fights5[[#This Row],[duplicitní texty]])</f>
        <v>1</v>
      </c>
    </row>
    <row r="2362" spans="1:5">
      <c r="A2362">
        <v>2863</v>
      </c>
      <c r="B2362">
        <v>1565</v>
      </c>
      <c r="C2362" s="3">
        <v>41614</v>
      </c>
      <c r="D2362" s="5" t="str">
        <f>ufc_fights5[[#This Row],[r_fighter_id]]&amp;"/"&amp;ufc_fights5[[#This Row],[b_fighter_id]]&amp;ufc_fights5[[#This Row],[date]]</f>
        <v>2863/156541614</v>
      </c>
      <c r="E2362">
        <f>COUNTIF(ufc_fights5[duplicitní texty],ufc_fights5[[#This Row],[duplicitní texty]])</f>
        <v>1</v>
      </c>
    </row>
    <row r="2363" spans="1:5">
      <c r="A2363">
        <v>2683</v>
      </c>
      <c r="B2363">
        <v>1910</v>
      </c>
      <c r="C2363" s="3">
        <v>41614</v>
      </c>
      <c r="D2363" s="5" t="str">
        <f>ufc_fights5[[#This Row],[r_fighter_id]]&amp;"/"&amp;ufc_fights5[[#This Row],[b_fighter_id]]&amp;ufc_fights5[[#This Row],[date]]</f>
        <v>2683/191041614</v>
      </c>
      <c r="E2363">
        <f>COUNTIF(ufc_fights5[duplicitní texty],ufc_fights5[[#This Row],[duplicitní texty]])</f>
        <v>1</v>
      </c>
    </row>
    <row r="2364" spans="1:5">
      <c r="A2364">
        <v>1614</v>
      </c>
      <c r="B2364">
        <v>622</v>
      </c>
      <c r="C2364" s="3">
        <v>41614</v>
      </c>
      <c r="D2364" s="5" t="str">
        <f>ufc_fights5[[#This Row],[r_fighter_id]]&amp;"/"&amp;ufc_fights5[[#This Row],[b_fighter_id]]&amp;ufc_fights5[[#This Row],[date]]</f>
        <v>1614/62241614</v>
      </c>
      <c r="E2364">
        <f>COUNTIF(ufc_fights5[duplicitní texty],ufc_fights5[[#This Row],[duplicitní texty]])</f>
        <v>1</v>
      </c>
    </row>
    <row r="2365" spans="1:5">
      <c r="A2365">
        <v>222</v>
      </c>
      <c r="B2365">
        <v>2432</v>
      </c>
      <c r="C2365" s="3">
        <v>41614</v>
      </c>
      <c r="D2365" s="5" t="str">
        <f>ufc_fights5[[#This Row],[r_fighter_id]]&amp;"/"&amp;ufc_fights5[[#This Row],[b_fighter_id]]&amp;ufc_fights5[[#This Row],[date]]</f>
        <v>222/243241614</v>
      </c>
      <c r="E2365">
        <f>COUNTIF(ufc_fights5[duplicitní texty],ufc_fights5[[#This Row],[duplicitní texty]])</f>
        <v>1</v>
      </c>
    </row>
    <row r="2366" spans="1:5">
      <c r="A2366">
        <v>512</v>
      </c>
      <c r="B2366">
        <v>201</v>
      </c>
      <c r="C2366" s="3">
        <v>41622</v>
      </c>
      <c r="D2366" s="5" t="str">
        <f>ufc_fights5[[#This Row],[r_fighter_id]]&amp;"/"&amp;ufc_fights5[[#This Row],[b_fighter_id]]&amp;ufc_fights5[[#This Row],[date]]</f>
        <v>512/20141622</v>
      </c>
      <c r="E2366">
        <f>COUNTIF(ufc_fights5[duplicitní texty],ufc_fights5[[#This Row],[duplicitní texty]])</f>
        <v>1</v>
      </c>
    </row>
    <row r="2367" spans="1:5">
      <c r="A2367">
        <v>1527</v>
      </c>
      <c r="B2367">
        <v>247</v>
      </c>
      <c r="C2367" s="3">
        <v>41622</v>
      </c>
      <c r="D2367" s="5" t="str">
        <f>ufc_fights5[[#This Row],[r_fighter_id]]&amp;"/"&amp;ufc_fights5[[#This Row],[b_fighter_id]]&amp;ufc_fights5[[#This Row],[date]]</f>
        <v>1527/24741622</v>
      </c>
      <c r="E2367">
        <f>COUNTIF(ufc_fights5[duplicitní texty],ufc_fights5[[#This Row],[duplicitní texty]])</f>
        <v>1</v>
      </c>
    </row>
    <row r="2368" spans="1:5">
      <c r="A2368">
        <v>928</v>
      </c>
      <c r="B2368">
        <v>2028</v>
      </c>
      <c r="C2368" s="3">
        <v>41622</v>
      </c>
      <c r="D2368" s="5" t="str">
        <f>ufc_fights5[[#This Row],[r_fighter_id]]&amp;"/"&amp;ufc_fights5[[#This Row],[b_fighter_id]]&amp;ufc_fights5[[#This Row],[date]]</f>
        <v>928/202841622</v>
      </c>
      <c r="E2368">
        <f>COUNTIF(ufc_fights5[duplicitní texty],ufc_fights5[[#This Row],[duplicitní texty]])</f>
        <v>1</v>
      </c>
    </row>
    <row r="2369" spans="1:5">
      <c r="A2369">
        <v>1202</v>
      </c>
      <c r="B2369">
        <v>1305</v>
      </c>
      <c r="C2369" s="3">
        <v>41622</v>
      </c>
      <c r="D2369" s="5" t="str">
        <f>ufc_fights5[[#This Row],[r_fighter_id]]&amp;"/"&amp;ufc_fights5[[#This Row],[b_fighter_id]]&amp;ufc_fights5[[#This Row],[date]]</f>
        <v>1202/130541622</v>
      </c>
      <c r="E2369">
        <f>COUNTIF(ufc_fights5[duplicitní texty],ufc_fights5[[#This Row],[duplicitní texty]])</f>
        <v>1</v>
      </c>
    </row>
    <row r="2370" spans="1:5">
      <c r="A2370">
        <v>1753</v>
      </c>
      <c r="B2370">
        <v>697</v>
      </c>
      <c r="C2370" s="3">
        <v>41622</v>
      </c>
      <c r="D2370" s="5" t="str">
        <f>ufc_fights5[[#This Row],[r_fighter_id]]&amp;"/"&amp;ufc_fights5[[#This Row],[b_fighter_id]]&amp;ufc_fights5[[#This Row],[date]]</f>
        <v>1753/69741622</v>
      </c>
      <c r="E2370">
        <f>COUNTIF(ufc_fights5[duplicitní texty],ufc_fights5[[#This Row],[duplicitní texty]])</f>
        <v>1</v>
      </c>
    </row>
    <row r="2371" spans="1:5">
      <c r="A2371">
        <v>3142</v>
      </c>
      <c r="B2371">
        <v>2050</v>
      </c>
      <c r="C2371" s="3">
        <v>41622</v>
      </c>
      <c r="D2371" s="5" t="str">
        <f>ufc_fights5[[#This Row],[r_fighter_id]]&amp;"/"&amp;ufc_fights5[[#This Row],[b_fighter_id]]&amp;ufc_fights5[[#This Row],[date]]</f>
        <v>3142/205041622</v>
      </c>
      <c r="E2371">
        <f>COUNTIF(ufc_fights5[duplicitní texty],ufc_fights5[[#This Row],[duplicitní texty]])</f>
        <v>1</v>
      </c>
    </row>
    <row r="2372" spans="1:5">
      <c r="A2372">
        <v>2081</v>
      </c>
      <c r="B2372">
        <v>1798</v>
      </c>
      <c r="C2372" s="3">
        <v>41622</v>
      </c>
      <c r="D2372" s="5" t="str">
        <f>ufc_fights5[[#This Row],[r_fighter_id]]&amp;"/"&amp;ufc_fights5[[#This Row],[b_fighter_id]]&amp;ufc_fights5[[#This Row],[date]]</f>
        <v>2081/179841622</v>
      </c>
      <c r="E2372">
        <f>COUNTIF(ufc_fights5[duplicitní texty],ufc_fights5[[#This Row],[duplicitní texty]])</f>
        <v>1</v>
      </c>
    </row>
    <row r="2373" spans="1:5">
      <c r="A2373">
        <v>3294</v>
      </c>
      <c r="B2373">
        <v>338</v>
      </c>
      <c r="C2373" s="3">
        <v>41622</v>
      </c>
      <c r="D2373" s="5" t="str">
        <f>ufc_fights5[[#This Row],[r_fighter_id]]&amp;"/"&amp;ufc_fights5[[#This Row],[b_fighter_id]]&amp;ufc_fights5[[#This Row],[date]]</f>
        <v>3294/33841622</v>
      </c>
      <c r="E2373">
        <f>COUNTIF(ufc_fights5[duplicitní texty],ufc_fights5[[#This Row],[duplicitní texty]])</f>
        <v>1</v>
      </c>
    </row>
    <row r="2374" spans="1:5">
      <c r="A2374">
        <v>2038</v>
      </c>
      <c r="B2374">
        <v>1724</v>
      </c>
      <c r="C2374" s="3">
        <v>41622</v>
      </c>
      <c r="D2374" s="5" t="str">
        <f>ufc_fights5[[#This Row],[r_fighter_id]]&amp;"/"&amp;ufc_fights5[[#This Row],[b_fighter_id]]&amp;ufc_fights5[[#This Row],[date]]</f>
        <v>2038/172441622</v>
      </c>
      <c r="E2374">
        <f>COUNTIF(ufc_fights5[duplicitní texty],ufc_fights5[[#This Row],[duplicitní texty]])</f>
        <v>1</v>
      </c>
    </row>
    <row r="2375" spans="1:5">
      <c r="A2375">
        <v>1562</v>
      </c>
      <c r="B2375">
        <v>1932</v>
      </c>
      <c r="C2375" s="3">
        <v>41622</v>
      </c>
      <c r="D2375" s="5" t="str">
        <f>ufc_fights5[[#This Row],[r_fighter_id]]&amp;"/"&amp;ufc_fights5[[#This Row],[b_fighter_id]]&amp;ufc_fights5[[#This Row],[date]]</f>
        <v>1562/193241622</v>
      </c>
      <c r="E2375">
        <f>COUNTIF(ufc_fights5[duplicitní texty],ufc_fights5[[#This Row],[duplicitní texty]])</f>
        <v>1</v>
      </c>
    </row>
    <row r="2376" spans="1:5">
      <c r="A2376">
        <v>3325</v>
      </c>
      <c r="B2376">
        <v>2415</v>
      </c>
      <c r="C2376" s="3">
        <v>41622</v>
      </c>
      <c r="D2376" s="5" t="str">
        <f>ufc_fights5[[#This Row],[r_fighter_id]]&amp;"/"&amp;ufc_fights5[[#This Row],[b_fighter_id]]&amp;ufc_fights5[[#This Row],[date]]</f>
        <v>3325/241541622</v>
      </c>
      <c r="E2376">
        <f>COUNTIF(ufc_fights5[duplicitní texty],ufc_fights5[[#This Row],[duplicitní texty]])</f>
        <v>1</v>
      </c>
    </row>
    <row r="2377" spans="1:5">
      <c r="A2377">
        <v>3452</v>
      </c>
      <c r="B2377">
        <v>2981</v>
      </c>
      <c r="C2377" s="3">
        <v>41636</v>
      </c>
      <c r="D2377" s="5" t="str">
        <f>ufc_fights5[[#This Row],[r_fighter_id]]&amp;"/"&amp;ufc_fights5[[#This Row],[b_fighter_id]]&amp;ufc_fights5[[#This Row],[date]]</f>
        <v>3452/298141636</v>
      </c>
      <c r="E2377">
        <f>COUNTIF(ufc_fights5[duplicitní texty],ufc_fights5[[#This Row],[duplicitní texty]])</f>
        <v>1</v>
      </c>
    </row>
    <row r="2378" spans="1:5">
      <c r="A2378">
        <v>1772</v>
      </c>
      <c r="B2378">
        <v>1252</v>
      </c>
      <c r="C2378" s="3">
        <v>41636</v>
      </c>
      <c r="D2378" s="5" t="str">
        <f>ufc_fights5[[#This Row],[r_fighter_id]]&amp;"/"&amp;ufc_fights5[[#This Row],[b_fighter_id]]&amp;ufc_fights5[[#This Row],[date]]</f>
        <v>1772/125241636</v>
      </c>
      <c r="E2378">
        <f>COUNTIF(ufc_fights5[duplicitní texty],ufc_fights5[[#This Row],[duplicitní texty]])</f>
        <v>1</v>
      </c>
    </row>
    <row r="2379" spans="1:5">
      <c r="A2379">
        <v>209</v>
      </c>
      <c r="B2379">
        <v>382</v>
      </c>
      <c r="C2379" s="3">
        <v>41636</v>
      </c>
      <c r="D2379" s="5" t="str">
        <f>ufc_fights5[[#This Row],[r_fighter_id]]&amp;"/"&amp;ufc_fights5[[#This Row],[b_fighter_id]]&amp;ufc_fights5[[#This Row],[date]]</f>
        <v>209/38241636</v>
      </c>
      <c r="E2379">
        <f>COUNTIF(ufc_fights5[duplicitní texty],ufc_fights5[[#This Row],[duplicitní texty]])</f>
        <v>1</v>
      </c>
    </row>
    <row r="2380" spans="1:5">
      <c r="A2380">
        <v>2556</v>
      </c>
      <c r="B2380">
        <v>350</v>
      </c>
      <c r="C2380" s="3">
        <v>41636</v>
      </c>
      <c r="D2380" s="5" t="str">
        <f>ufc_fights5[[#This Row],[r_fighter_id]]&amp;"/"&amp;ufc_fights5[[#This Row],[b_fighter_id]]&amp;ufc_fights5[[#This Row],[date]]</f>
        <v>2556/35041636</v>
      </c>
      <c r="E2380">
        <f>COUNTIF(ufc_fights5[duplicitní texty],ufc_fights5[[#This Row],[duplicitní texty]])</f>
        <v>1</v>
      </c>
    </row>
    <row r="2381" spans="1:5">
      <c r="A2381">
        <v>3250</v>
      </c>
      <c r="B2381">
        <v>1528</v>
      </c>
      <c r="C2381" s="3">
        <v>41636</v>
      </c>
      <c r="D2381" s="5" t="str">
        <f>ufc_fights5[[#This Row],[r_fighter_id]]&amp;"/"&amp;ufc_fights5[[#This Row],[b_fighter_id]]&amp;ufc_fights5[[#This Row],[date]]</f>
        <v>3250/152841636</v>
      </c>
      <c r="E2381">
        <f>COUNTIF(ufc_fights5[duplicitní texty],ufc_fights5[[#This Row],[duplicitní texty]])</f>
        <v>1</v>
      </c>
    </row>
    <row r="2382" spans="1:5">
      <c r="A2382">
        <v>2113</v>
      </c>
      <c r="B2382">
        <v>446</v>
      </c>
      <c r="C2382" s="3">
        <v>41636</v>
      </c>
      <c r="D2382" s="5" t="str">
        <f>ufc_fights5[[#This Row],[r_fighter_id]]&amp;"/"&amp;ufc_fights5[[#This Row],[b_fighter_id]]&amp;ufc_fights5[[#This Row],[date]]</f>
        <v>2113/44641636</v>
      </c>
      <c r="E2382">
        <f>COUNTIF(ufc_fights5[duplicitní texty],ufc_fights5[[#This Row],[duplicitní texty]])</f>
        <v>1</v>
      </c>
    </row>
    <row r="2383" spans="1:5">
      <c r="A2383">
        <v>1409</v>
      </c>
      <c r="B2383">
        <v>184</v>
      </c>
      <c r="C2383" s="3">
        <v>41636</v>
      </c>
      <c r="D2383" s="5" t="str">
        <f>ufc_fights5[[#This Row],[r_fighter_id]]&amp;"/"&amp;ufc_fights5[[#This Row],[b_fighter_id]]&amp;ufc_fights5[[#This Row],[date]]</f>
        <v>1409/18441636</v>
      </c>
      <c r="E2383">
        <f>COUNTIF(ufc_fights5[duplicitní texty],ufc_fights5[[#This Row],[duplicitní texty]])</f>
        <v>1</v>
      </c>
    </row>
    <row r="2384" spans="1:5">
      <c r="A2384">
        <v>1889</v>
      </c>
      <c r="B2384">
        <v>3394</v>
      </c>
      <c r="C2384" s="3">
        <v>41636</v>
      </c>
      <c r="D2384" s="5" t="str">
        <f>ufc_fights5[[#This Row],[r_fighter_id]]&amp;"/"&amp;ufc_fights5[[#This Row],[b_fighter_id]]&amp;ufc_fights5[[#This Row],[date]]</f>
        <v>1889/339441636</v>
      </c>
      <c r="E2384">
        <f>COUNTIF(ufc_fights5[duplicitní texty],ufc_fights5[[#This Row],[duplicitní texty]])</f>
        <v>1</v>
      </c>
    </row>
    <row r="2385" spans="1:5">
      <c r="A2385">
        <v>2494</v>
      </c>
      <c r="B2385">
        <v>2467</v>
      </c>
      <c r="C2385" s="3">
        <v>41636</v>
      </c>
      <c r="D2385" s="5" t="str">
        <f>ufc_fights5[[#This Row],[r_fighter_id]]&amp;"/"&amp;ufc_fights5[[#This Row],[b_fighter_id]]&amp;ufc_fights5[[#This Row],[date]]</f>
        <v>2494/246741636</v>
      </c>
      <c r="E2385">
        <f>COUNTIF(ufc_fights5[duplicitní texty],ufc_fights5[[#This Row],[duplicitní texty]])</f>
        <v>1</v>
      </c>
    </row>
    <row r="2386" spans="1:5">
      <c r="A2386">
        <v>1467</v>
      </c>
      <c r="B2386">
        <v>787</v>
      </c>
      <c r="C2386" s="3">
        <v>41643</v>
      </c>
      <c r="D2386" s="5" t="str">
        <f>ufc_fights5[[#This Row],[r_fighter_id]]&amp;"/"&amp;ufc_fights5[[#This Row],[b_fighter_id]]&amp;ufc_fights5[[#This Row],[date]]</f>
        <v>1467/78741643</v>
      </c>
      <c r="E2386">
        <f>COUNTIF(ufc_fights5[duplicitní texty],ufc_fights5[[#This Row],[duplicitní texty]])</f>
        <v>1</v>
      </c>
    </row>
    <row r="2387" spans="1:5">
      <c r="A2387">
        <v>1611</v>
      </c>
      <c r="B2387">
        <v>3063</v>
      </c>
      <c r="C2387" s="3">
        <v>41643</v>
      </c>
      <c r="D2387" s="5" t="str">
        <f>ufc_fights5[[#This Row],[r_fighter_id]]&amp;"/"&amp;ufc_fights5[[#This Row],[b_fighter_id]]&amp;ufc_fights5[[#This Row],[date]]</f>
        <v>1611/306341643</v>
      </c>
      <c r="E2387">
        <f>COUNTIF(ufc_fights5[duplicitní texty],ufc_fights5[[#This Row],[duplicitní texty]])</f>
        <v>1</v>
      </c>
    </row>
    <row r="2388" spans="1:5">
      <c r="A2388">
        <v>1377</v>
      </c>
      <c r="B2388">
        <v>549</v>
      </c>
      <c r="C2388" s="3">
        <v>41643</v>
      </c>
      <c r="D2388" s="5" t="str">
        <f>ufc_fights5[[#This Row],[r_fighter_id]]&amp;"/"&amp;ufc_fights5[[#This Row],[b_fighter_id]]&amp;ufc_fights5[[#This Row],[date]]</f>
        <v>1377/54941643</v>
      </c>
      <c r="E2388">
        <f>COUNTIF(ufc_fights5[duplicitní texty],ufc_fights5[[#This Row],[duplicitní texty]])</f>
        <v>1</v>
      </c>
    </row>
    <row r="2389" spans="1:5">
      <c r="A2389">
        <v>1652</v>
      </c>
      <c r="B2389">
        <v>743</v>
      </c>
      <c r="C2389" s="3">
        <v>41643</v>
      </c>
      <c r="D2389" s="5" t="str">
        <f>ufc_fights5[[#This Row],[r_fighter_id]]&amp;"/"&amp;ufc_fights5[[#This Row],[b_fighter_id]]&amp;ufc_fights5[[#This Row],[date]]</f>
        <v>1652/74341643</v>
      </c>
      <c r="E2389">
        <f>COUNTIF(ufc_fights5[duplicitní texty],ufc_fights5[[#This Row],[duplicitní texty]])</f>
        <v>1</v>
      </c>
    </row>
    <row r="2390" spans="1:5">
      <c r="A2390">
        <v>2798</v>
      </c>
      <c r="B2390">
        <v>1825</v>
      </c>
      <c r="C2390" s="3">
        <v>41643</v>
      </c>
      <c r="D2390" s="5" t="str">
        <f>ufc_fights5[[#This Row],[r_fighter_id]]&amp;"/"&amp;ufc_fights5[[#This Row],[b_fighter_id]]&amp;ufc_fights5[[#This Row],[date]]</f>
        <v>2798/182541643</v>
      </c>
      <c r="E2390">
        <f>COUNTIF(ufc_fights5[duplicitní texty],ufc_fights5[[#This Row],[duplicitní texty]])</f>
        <v>1</v>
      </c>
    </row>
    <row r="2391" spans="1:5">
      <c r="A2391">
        <v>1592</v>
      </c>
      <c r="B2391">
        <v>2956</v>
      </c>
      <c r="C2391" s="3">
        <v>41643</v>
      </c>
      <c r="D2391" s="5" t="str">
        <f>ufc_fights5[[#This Row],[r_fighter_id]]&amp;"/"&amp;ufc_fights5[[#This Row],[b_fighter_id]]&amp;ufc_fights5[[#This Row],[date]]</f>
        <v>1592/295641643</v>
      </c>
      <c r="E2391">
        <f>COUNTIF(ufc_fights5[duplicitní texty],ufc_fights5[[#This Row],[duplicitní texty]])</f>
        <v>1</v>
      </c>
    </row>
    <row r="2392" spans="1:5">
      <c r="A2392">
        <v>3185</v>
      </c>
      <c r="B2392">
        <v>194</v>
      </c>
      <c r="C2392" s="3">
        <v>41643</v>
      </c>
      <c r="D2392" s="5" t="str">
        <f>ufc_fights5[[#This Row],[r_fighter_id]]&amp;"/"&amp;ufc_fights5[[#This Row],[b_fighter_id]]&amp;ufc_fights5[[#This Row],[date]]</f>
        <v>3185/19441643</v>
      </c>
      <c r="E2392">
        <f>COUNTIF(ufc_fights5[duplicitní texty],ufc_fights5[[#This Row],[duplicitní texty]])</f>
        <v>1</v>
      </c>
    </row>
    <row r="2393" spans="1:5">
      <c r="A2393">
        <v>3450</v>
      </c>
      <c r="B2393">
        <v>1051</v>
      </c>
      <c r="C2393" s="3">
        <v>41643</v>
      </c>
      <c r="D2393" s="5" t="str">
        <f>ufc_fights5[[#This Row],[r_fighter_id]]&amp;"/"&amp;ufc_fights5[[#This Row],[b_fighter_id]]&amp;ufc_fights5[[#This Row],[date]]</f>
        <v>3450/105141643</v>
      </c>
      <c r="E2393">
        <f>COUNTIF(ufc_fights5[duplicitní texty],ufc_fights5[[#This Row],[duplicitní texty]])</f>
        <v>1</v>
      </c>
    </row>
    <row r="2394" spans="1:5">
      <c r="A2394">
        <v>1707</v>
      </c>
      <c r="B2394">
        <v>835</v>
      </c>
      <c r="C2394" s="3">
        <v>41643</v>
      </c>
      <c r="D2394" s="5" t="str">
        <f>ufc_fights5[[#This Row],[r_fighter_id]]&amp;"/"&amp;ufc_fights5[[#This Row],[b_fighter_id]]&amp;ufc_fights5[[#This Row],[date]]</f>
        <v>1707/83541643</v>
      </c>
      <c r="E2394">
        <f>COUNTIF(ufc_fights5[duplicitní texty],ufc_fights5[[#This Row],[duplicitní texty]])</f>
        <v>1</v>
      </c>
    </row>
    <row r="2395" spans="1:5">
      <c r="A2395">
        <v>1640</v>
      </c>
      <c r="B2395">
        <v>2220</v>
      </c>
      <c r="C2395" s="3">
        <v>41643</v>
      </c>
      <c r="D2395" s="5" t="str">
        <f>ufc_fights5[[#This Row],[r_fighter_id]]&amp;"/"&amp;ufc_fights5[[#This Row],[b_fighter_id]]&amp;ufc_fights5[[#This Row],[date]]</f>
        <v>1640/222041643</v>
      </c>
      <c r="E2395">
        <f>COUNTIF(ufc_fights5[duplicitní texty],ufc_fights5[[#This Row],[duplicitní texty]])</f>
        <v>1</v>
      </c>
    </row>
    <row r="2396" spans="1:5">
      <c r="A2396">
        <v>1761</v>
      </c>
      <c r="B2396">
        <v>3211</v>
      </c>
      <c r="C2396" s="3">
        <v>41654</v>
      </c>
      <c r="D2396" s="5" t="str">
        <f>ufc_fights5[[#This Row],[r_fighter_id]]&amp;"/"&amp;ufc_fights5[[#This Row],[b_fighter_id]]&amp;ufc_fights5[[#This Row],[date]]</f>
        <v>1761/321141654</v>
      </c>
      <c r="E2396">
        <f>COUNTIF(ufc_fights5[duplicitní texty],ufc_fights5[[#This Row],[duplicitní texty]])</f>
        <v>1</v>
      </c>
    </row>
    <row r="2397" spans="1:5">
      <c r="A2397">
        <v>2723</v>
      </c>
      <c r="B2397">
        <v>2529</v>
      </c>
      <c r="C2397" s="3">
        <v>41654</v>
      </c>
      <c r="D2397" s="5" t="str">
        <f>ufc_fights5[[#This Row],[r_fighter_id]]&amp;"/"&amp;ufc_fights5[[#This Row],[b_fighter_id]]&amp;ufc_fights5[[#This Row],[date]]</f>
        <v>2723/252941654</v>
      </c>
      <c r="E2397">
        <f>COUNTIF(ufc_fights5[duplicitní texty],ufc_fights5[[#This Row],[duplicitní texty]])</f>
        <v>1</v>
      </c>
    </row>
    <row r="2398" spans="1:5">
      <c r="A2398">
        <v>2182</v>
      </c>
      <c r="B2398">
        <v>2401</v>
      </c>
      <c r="C2398" s="3">
        <v>41654</v>
      </c>
      <c r="D2398" s="5" t="str">
        <f>ufc_fights5[[#This Row],[r_fighter_id]]&amp;"/"&amp;ufc_fights5[[#This Row],[b_fighter_id]]&amp;ufc_fights5[[#This Row],[date]]</f>
        <v>2182/240141654</v>
      </c>
      <c r="E2398">
        <f>COUNTIF(ufc_fights5[duplicitní texty],ufc_fights5[[#This Row],[duplicitní texty]])</f>
        <v>1</v>
      </c>
    </row>
    <row r="2399" spans="1:5">
      <c r="A2399">
        <v>354</v>
      </c>
      <c r="B2399">
        <v>700</v>
      </c>
      <c r="C2399" s="3">
        <v>41654</v>
      </c>
      <c r="D2399" s="5" t="str">
        <f>ufc_fights5[[#This Row],[r_fighter_id]]&amp;"/"&amp;ufc_fights5[[#This Row],[b_fighter_id]]&amp;ufc_fights5[[#This Row],[date]]</f>
        <v>354/70041654</v>
      </c>
      <c r="E2399">
        <f>COUNTIF(ufc_fights5[duplicitní texty],ufc_fights5[[#This Row],[duplicitní texty]])</f>
        <v>1</v>
      </c>
    </row>
    <row r="2400" spans="1:5">
      <c r="A2400">
        <v>3033</v>
      </c>
      <c r="B2400">
        <v>1408</v>
      </c>
      <c r="C2400" s="3">
        <v>41654</v>
      </c>
      <c r="D2400" s="5" t="str">
        <f>ufc_fights5[[#This Row],[r_fighter_id]]&amp;"/"&amp;ufc_fights5[[#This Row],[b_fighter_id]]&amp;ufc_fights5[[#This Row],[date]]</f>
        <v>3033/140841654</v>
      </c>
      <c r="E2400">
        <f>COUNTIF(ufc_fights5[duplicitní texty],ufc_fights5[[#This Row],[duplicitní texty]])</f>
        <v>1</v>
      </c>
    </row>
    <row r="2401" spans="1:5">
      <c r="A2401">
        <v>2750</v>
      </c>
      <c r="B2401">
        <v>389</v>
      </c>
      <c r="C2401" s="3">
        <v>41654</v>
      </c>
      <c r="D2401" s="5" t="str">
        <f>ufc_fights5[[#This Row],[r_fighter_id]]&amp;"/"&amp;ufc_fights5[[#This Row],[b_fighter_id]]&amp;ufc_fights5[[#This Row],[date]]</f>
        <v>2750/38941654</v>
      </c>
      <c r="E2401">
        <f>COUNTIF(ufc_fights5[duplicitní texty],ufc_fights5[[#This Row],[duplicitní texty]])</f>
        <v>1</v>
      </c>
    </row>
    <row r="2402" spans="1:5">
      <c r="A2402">
        <v>2415</v>
      </c>
      <c r="B2402">
        <v>3045</v>
      </c>
      <c r="C2402" s="3">
        <v>41654</v>
      </c>
      <c r="D2402" s="5" t="str">
        <f>ufc_fights5[[#This Row],[r_fighter_id]]&amp;"/"&amp;ufc_fights5[[#This Row],[b_fighter_id]]&amp;ufc_fights5[[#This Row],[date]]</f>
        <v>2415/304541654</v>
      </c>
      <c r="E2402">
        <f>COUNTIF(ufc_fights5[duplicitní texty],ufc_fights5[[#This Row],[duplicitní texty]])</f>
        <v>1</v>
      </c>
    </row>
    <row r="2403" spans="1:5">
      <c r="A2403">
        <v>2533</v>
      </c>
      <c r="B2403">
        <v>3468</v>
      </c>
      <c r="C2403" s="3">
        <v>41654</v>
      </c>
      <c r="D2403" s="5" t="str">
        <f>ufc_fights5[[#This Row],[r_fighter_id]]&amp;"/"&amp;ufc_fights5[[#This Row],[b_fighter_id]]&amp;ufc_fights5[[#This Row],[date]]</f>
        <v>2533/346841654</v>
      </c>
      <c r="E2403">
        <f>COUNTIF(ufc_fights5[duplicitní texty],ufc_fights5[[#This Row],[duplicitní texty]])</f>
        <v>1</v>
      </c>
    </row>
    <row r="2404" spans="1:5">
      <c r="A2404">
        <v>778</v>
      </c>
      <c r="B2404">
        <v>847</v>
      </c>
      <c r="C2404" s="3">
        <v>41654</v>
      </c>
      <c r="D2404" s="5" t="str">
        <f>ufc_fights5[[#This Row],[r_fighter_id]]&amp;"/"&amp;ufc_fights5[[#This Row],[b_fighter_id]]&amp;ufc_fights5[[#This Row],[date]]</f>
        <v>778/84741654</v>
      </c>
      <c r="E2404">
        <f>COUNTIF(ufc_fights5[duplicitní texty],ufc_fights5[[#This Row],[duplicitní texty]])</f>
        <v>1</v>
      </c>
    </row>
    <row r="2405" spans="1:5">
      <c r="A2405">
        <v>2111</v>
      </c>
      <c r="B2405">
        <v>2972</v>
      </c>
      <c r="C2405" s="3">
        <v>41654</v>
      </c>
      <c r="D2405" s="5" t="str">
        <f>ufc_fights5[[#This Row],[r_fighter_id]]&amp;"/"&amp;ufc_fights5[[#This Row],[b_fighter_id]]&amp;ufc_fights5[[#This Row],[date]]</f>
        <v>2111/297241654</v>
      </c>
      <c r="E2405">
        <f>COUNTIF(ufc_fights5[duplicitní texty],ufc_fights5[[#This Row],[duplicitní texty]])</f>
        <v>1</v>
      </c>
    </row>
    <row r="2406" spans="1:5">
      <c r="A2406">
        <v>2313</v>
      </c>
      <c r="B2406">
        <v>862</v>
      </c>
      <c r="C2406" s="3">
        <v>41654</v>
      </c>
      <c r="D2406" s="5" t="str">
        <f>ufc_fights5[[#This Row],[r_fighter_id]]&amp;"/"&amp;ufc_fights5[[#This Row],[b_fighter_id]]&amp;ufc_fights5[[#This Row],[date]]</f>
        <v>2313/86241654</v>
      </c>
      <c r="E2406">
        <f>COUNTIF(ufc_fights5[duplicitní texty],ufc_fights5[[#This Row],[duplicitní texty]])</f>
        <v>1</v>
      </c>
    </row>
    <row r="2407" spans="1:5">
      <c r="A2407">
        <v>3333</v>
      </c>
      <c r="B2407">
        <v>3003</v>
      </c>
      <c r="C2407" s="3">
        <v>41654</v>
      </c>
      <c r="D2407" s="5" t="str">
        <f>ufc_fights5[[#This Row],[r_fighter_id]]&amp;"/"&amp;ufc_fights5[[#This Row],[b_fighter_id]]&amp;ufc_fights5[[#This Row],[date]]</f>
        <v>3333/300341654</v>
      </c>
      <c r="E2407">
        <f>COUNTIF(ufc_fights5[duplicitní texty],ufc_fights5[[#This Row],[duplicitní texty]])</f>
        <v>1</v>
      </c>
    </row>
    <row r="2408" spans="1:5">
      <c r="A2408">
        <v>3162</v>
      </c>
      <c r="B2408">
        <v>2663</v>
      </c>
      <c r="C2408" s="3">
        <v>41664</v>
      </c>
      <c r="D2408" s="5" t="str">
        <f>ufc_fights5[[#This Row],[r_fighter_id]]&amp;"/"&amp;ufc_fights5[[#This Row],[b_fighter_id]]&amp;ufc_fights5[[#This Row],[date]]</f>
        <v>3162/266341664</v>
      </c>
      <c r="E2408">
        <f>COUNTIF(ufc_fights5[duplicitní texty],ufc_fights5[[#This Row],[duplicitní texty]])</f>
        <v>1</v>
      </c>
    </row>
    <row r="2409" spans="1:5">
      <c r="A2409">
        <v>3496</v>
      </c>
      <c r="B2409">
        <v>1474</v>
      </c>
      <c r="C2409" s="3">
        <v>41664</v>
      </c>
      <c r="D2409" s="5" t="str">
        <f>ufc_fights5[[#This Row],[r_fighter_id]]&amp;"/"&amp;ufc_fights5[[#This Row],[b_fighter_id]]&amp;ufc_fights5[[#This Row],[date]]</f>
        <v>3496/147441664</v>
      </c>
      <c r="E2409">
        <f>COUNTIF(ufc_fights5[duplicitní texty],ufc_fights5[[#This Row],[duplicitní texty]])</f>
        <v>1</v>
      </c>
    </row>
    <row r="2410" spans="1:5">
      <c r="A2410">
        <v>523</v>
      </c>
      <c r="B2410">
        <v>1988</v>
      </c>
      <c r="C2410" s="3">
        <v>41664</v>
      </c>
      <c r="D2410" s="5" t="str">
        <f>ufc_fights5[[#This Row],[r_fighter_id]]&amp;"/"&amp;ufc_fights5[[#This Row],[b_fighter_id]]&amp;ufc_fights5[[#This Row],[date]]</f>
        <v>523/198841664</v>
      </c>
      <c r="E2410">
        <f>COUNTIF(ufc_fights5[duplicitní texty],ufc_fights5[[#This Row],[duplicitní texty]])</f>
        <v>1</v>
      </c>
    </row>
    <row r="2411" spans="1:5">
      <c r="A2411">
        <v>435</v>
      </c>
      <c r="B2411">
        <v>2524</v>
      </c>
      <c r="C2411" s="3">
        <v>41664</v>
      </c>
      <c r="D2411" s="5" t="str">
        <f>ufc_fights5[[#This Row],[r_fighter_id]]&amp;"/"&amp;ufc_fights5[[#This Row],[b_fighter_id]]&amp;ufc_fights5[[#This Row],[date]]</f>
        <v>435/252441664</v>
      </c>
      <c r="E2411">
        <f>COUNTIF(ufc_fights5[duplicitní texty],ufc_fights5[[#This Row],[duplicitní texty]])</f>
        <v>1</v>
      </c>
    </row>
    <row r="2412" spans="1:5">
      <c r="A2412">
        <v>2121</v>
      </c>
      <c r="B2412">
        <v>1140</v>
      </c>
      <c r="C2412" s="3">
        <v>41664</v>
      </c>
      <c r="D2412" s="5" t="str">
        <f>ufc_fights5[[#This Row],[r_fighter_id]]&amp;"/"&amp;ufc_fights5[[#This Row],[b_fighter_id]]&amp;ufc_fights5[[#This Row],[date]]</f>
        <v>2121/114041664</v>
      </c>
      <c r="E2412">
        <f>COUNTIF(ufc_fights5[duplicitní texty],ufc_fights5[[#This Row],[duplicitní texty]])</f>
        <v>1</v>
      </c>
    </row>
    <row r="2413" spans="1:5">
      <c r="A2413">
        <v>872</v>
      </c>
      <c r="B2413">
        <v>3120</v>
      </c>
      <c r="C2413" s="3">
        <v>41664</v>
      </c>
      <c r="D2413" s="5" t="str">
        <f>ufc_fights5[[#This Row],[r_fighter_id]]&amp;"/"&amp;ufc_fights5[[#This Row],[b_fighter_id]]&amp;ufc_fights5[[#This Row],[date]]</f>
        <v>872/312041664</v>
      </c>
      <c r="E2413">
        <f>COUNTIF(ufc_fights5[duplicitní texty],ufc_fights5[[#This Row],[duplicitní texty]])</f>
        <v>1</v>
      </c>
    </row>
    <row r="2414" spans="1:5">
      <c r="A2414">
        <v>1340</v>
      </c>
      <c r="B2414">
        <v>3371</v>
      </c>
      <c r="C2414" s="3">
        <v>41664</v>
      </c>
      <c r="D2414" s="5" t="str">
        <f>ufc_fights5[[#This Row],[r_fighter_id]]&amp;"/"&amp;ufc_fights5[[#This Row],[b_fighter_id]]&amp;ufc_fights5[[#This Row],[date]]</f>
        <v>1340/337141664</v>
      </c>
      <c r="E2414">
        <f>COUNTIF(ufc_fights5[duplicitní texty],ufc_fights5[[#This Row],[duplicitní texty]])</f>
        <v>1</v>
      </c>
    </row>
    <row r="2415" spans="1:5">
      <c r="A2415">
        <v>675</v>
      </c>
      <c r="B2415">
        <v>2685</v>
      </c>
      <c r="C2415" s="3">
        <v>41664</v>
      </c>
      <c r="D2415" s="5" t="str">
        <f>ufc_fights5[[#This Row],[r_fighter_id]]&amp;"/"&amp;ufc_fights5[[#This Row],[b_fighter_id]]&amp;ufc_fights5[[#This Row],[date]]</f>
        <v>675/268541664</v>
      </c>
      <c r="E2415">
        <f>COUNTIF(ufc_fights5[duplicitní texty],ufc_fights5[[#This Row],[duplicitní texty]])</f>
        <v>1</v>
      </c>
    </row>
    <row r="2416" spans="1:5">
      <c r="A2416">
        <v>1282</v>
      </c>
      <c r="B2416">
        <v>1698</v>
      </c>
      <c r="C2416" s="3">
        <v>41664</v>
      </c>
      <c r="D2416" s="5" t="str">
        <f>ufc_fights5[[#This Row],[r_fighter_id]]&amp;"/"&amp;ufc_fights5[[#This Row],[b_fighter_id]]&amp;ufc_fights5[[#This Row],[date]]</f>
        <v>1282/169841664</v>
      </c>
      <c r="E2416">
        <f>COUNTIF(ufc_fights5[duplicitní texty],ufc_fights5[[#This Row],[duplicitní texty]])</f>
        <v>1</v>
      </c>
    </row>
    <row r="2417" spans="1:5">
      <c r="A2417">
        <v>1318</v>
      </c>
      <c r="B2417">
        <v>3244</v>
      </c>
      <c r="C2417" s="3">
        <v>41664</v>
      </c>
      <c r="D2417" s="5" t="str">
        <f>ufc_fights5[[#This Row],[r_fighter_id]]&amp;"/"&amp;ufc_fights5[[#This Row],[b_fighter_id]]&amp;ufc_fights5[[#This Row],[date]]</f>
        <v>1318/324441664</v>
      </c>
      <c r="E2417">
        <f>COUNTIF(ufc_fights5[duplicitní texty],ufc_fights5[[#This Row],[duplicitní texty]])</f>
        <v>1</v>
      </c>
    </row>
    <row r="2418" spans="1:5">
      <c r="A2418">
        <v>1914</v>
      </c>
      <c r="B2418">
        <v>3316</v>
      </c>
      <c r="C2418" s="3">
        <v>41671</v>
      </c>
      <c r="D2418" s="5" t="str">
        <f>ufc_fights5[[#This Row],[r_fighter_id]]&amp;"/"&amp;ufc_fights5[[#This Row],[b_fighter_id]]&amp;ufc_fights5[[#This Row],[date]]</f>
        <v>1914/331641671</v>
      </c>
      <c r="E2418">
        <f>COUNTIF(ufc_fights5[duplicitní texty],ufc_fights5[[#This Row],[duplicitní texty]])</f>
        <v>1</v>
      </c>
    </row>
    <row r="2419" spans="1:5">
      <c r="A2419">
        <v>50</v>
      </c>
      <c r="B2419">
        <v>1735</v>
      </c>
      <c r="C2419" s="3">
        <v>41671</v>
      </c>
      <c r="D2419" s="5" t="str">
        <f>ufc_fights5[[#This Row],[r_fighter_id]]&amp;"/"&amp;ufc_fights5[[#This Row],[b_fighter_id]]&amp;ufc_fights5[[#This Row],[date]]</f>
        <v>50/173541671</v>
      </c>
      <c r="E2419">
        <f>COUNTIF(ufc_fights5[duplicitní texty],ufc_fights5[[#This Row],[duplicitní texty]])</f>
        <v>1</v>
      </c>
    </row>
    <row r="2420" spans="1:5">
      <c r="A2420">
        <v>1834</v>
      </c>
      <c r="B2420">
        <v>179</v>
      </c>
      <c r="C2420" s="3">
        <v>41671</v>
      </c>
      <c r="D2420" s="5" t="str">
        <f>ufc_fights5[[#This Row],[r_fighter_id]]&amp;"/"&amp;ufc_fights5[[#This Row],[b_fighter_id]]&amp;ufc_fights5[[#This Row],[date]]</f>
        <v>1834/17941671</v>
      </c>
      <c r="E2420">
        <f>COUNTIF(ufc_fights5[duplicitní texty],ufc_fights5[[#This Row],[duplicitní texty]])</f>
        <v>1</v>
      </c>
    </row>
    <row r="2421" spans="1:5">
      <c r="A2421">
        <v>200</v>
      </c>
      <c r="B2421">
        <v>928</v>
      </c>
      <c r="C2421" s="3">
        <v>41671</v>
      </c>
      <c r="D2421" s="5" t="str">
        <f>ufc_fights5[[#This Row],[r_fighter_id]]&amp;"/"&amp;ufc_fights5[[#This Row],[b_fighter_id]]&amp;ufc_fights5[[#This Row],[date]]</f>
        <v>200/92841671</v>
      </c>
      <c r="E2421">
        <f>COUNTIF(ufc_fights5[duplicitní texty],ufc_fights5[[#This Row],[duplicitní texty]])</f>
        <v>1</v>
      </c>
    </row>
    <row r="2422" spans="1:5">
      <c r="A2422">
        <v>2129</v>
      </c>
      <c r="B2422">
        <v>2411</v>
      </c>
      <c r="C2422" s="3">
        <v>41671</v>
      </c>
      <c r="D2422" s="5" t="str">
        <f>ufc_fights5[[#This Row],[r_fighter_id]]&amp;"/"&amp;ufc_fights5[[#This Row],[b_fighter_id]]&amp;ufc_fights5[[#This Row],[date]]</f>
        <v>2129/241141671</v>
      </c>
      <c r="E2422">
        <f>COUNTIF(ufc_fights5[duplicitní texty],ufc_fights5[[#This Row],[duplicitní texty]])</f>
        <v>1</v>
      </c>
    </row>
    <row r="2423" spans="1:5">
      <c r="A2423">
        <v>1431</v>
      </c>
      <c r="B2423">
        <v>1785</v>
      </c>
      <c r="C2423" s="3">
        <v>41671</v>
      </c>
      <c r="D2423" s="5" t="str">
        <f>ufc_fights5[[#This Row],[r_fighter_id]]&amp;"/"&amp;ufc_fights5[[#This Row],[b_fighter_id]]&amp;ufc_fights5[[#This Row],[date]]</f>
        <v>1431/178541671</v>
      </c>
      <c r="E2423">
        <f>COUNTIF(ufc_fights5[duplicitní texty],ufc_fights5[[#This Row],[duplicitní texty]])</f>
        <v>1</v>
      </c>
    </row>
    <row r="2424" spans="1:5">
      <c r="A2424">
        <v>1344</v>
      </c>
      <c r="B2424">
        <v>894</v>
      </c>
      <c r="C2424" s="3">
        <v>41671</v>
      </c>
      <c r="D2424" s="5" t="str">
        <f>ufc_fights5[[#This Row],[r_fighter_id]]&amp;"/"&amp;ufc_fights5[[#This Row],[b_fighter_id]]&amp;ufc_fights5[[#This Row],[date]]</f>
        <v>1344/89441671</v>
      </c>
      <c r="E2424">
        <f>COUNTIF(ufc_fights5[duplicitní texty],ufc_fights5[[#This Row],[duplicitní texty]])</f>
        <v>1</v>
      </c>
    </row>
    <row r="2425" spans="1:5">
      <c r="A2425">
        <v>3346</v>
      </c>
      <c r="B2425">
        <v>3294</v>
      </c>
      <c r="C2425" s="3">
        <v>41671</v>
      </c>
      <c r="D2425" s="5" t="str">
        <f>ufc_fights5[[#This Row],[r_fighter_id]]&amp;"/"&amp;ufc_fights5[[#This Row],[b_fighter_id]]&amp;ufc_fights5[[#This Row],[date]]</f>
        <v>3346/329441671</v>
      </c>
      <c r="E2425">
        <f>COUNTIF(ufc_fights5[duplicitní texty],ufc_fights5[[#This Row],[duplicitní texty]])</f>
        <v>1</v>
      </c>
    </row>
    <row r="2426" spans="1:5">
      <c r="A2426">
        <v>1977</v>
      </c>
      <c r="B2426">
        <v>1915</v>
      </c>
      <c r="C2426" s="3">
        <v>41671</v>
      </c>
      <c r="D2426" s="5" t="str">
        <f>ufc_fights5[[#This Row],[r_fighter_id]]&amp;"/"&amp;ufc_fights5[[#This Row],[b_fighter_id]]&amp;ufc_fights5[[#This Row],[date]]</f>
        <v>1977/191541671</v>
      </c>
      <c r="E2426">
        <f>COUNTIF(ufc_fights5[duplicitní texty],ufc_fights5[[#This Row],[duplicitní texty]])</f>
        <v>1</v>
      </c>
    </row>
    <row r="2427" spans="1:5">
      <c r="A2427">
        <v>1927</v>
      </c>
      <c r="B2427">
        <v>2460</v>
      </c>
      <c r="C2427" s="3">
        <v>41671</v>
      </c>
      <c r="D2427" s="5" t="str">
        <f>ufc_fights5[[#This Row],[r_fighter_id]]&amp;"/"&amp;ufc_fights5[[#This Row],[b_fighter_id]]&amp;ufc_fights5[[#This Row],[date]]</f>
        <v>1927/246041671</v>
      </c>
      <c r="E2427">
        <f>COUNTIF(ufc_fights5[duplicitní texty],ufc_fights5[[#This Row],[duplicitní texty]])</f>
        <v>1</v>
      </c>
    </row>
    <row r="2428" spans="1:5">
      <c r="A2428">
        <v>513</v>
      </c>
      <c r="B2428">
        <v>3444</v>
      </c>
      <c r="C2428" s="3">
        <v>41671</v>
      </c>
      <c r="D2428" s="5" t="str">
        <f>ufc_fights5[[#This Row],[r_fighter_id]]&amp;"/"&amp;ufc_fights5[[#This Row],[b_fighter_id]]&amp;ufc_fights5[[#This Row],[date]]</f>
        <v>513/344441671</v>
      </c>
      <c r="E2428">
        <f>COUNTIF(ufc_fights5[duplicitní texty],ufc_fights5[[#This Row],[duplicitní texty]])</f>
        <v>1</v>
      </c>
    </row>
    <row r="2429" spans="1:5">
      <c r="A2429">
        <v>476</v>
      </c>
      <c r="B2429">
        <v>1978</v>
      </c>
      <c r="C2429" s="3">
        <v>41671</v>
      </c>
      <c r="D2429" s="5" t="str">
        <f>ufc_fights5[[#This Row],[r_fighter_id]]&amp;"/"&amp;ufc_fights5[[#This Row],[b_fighter_id]]&amp;ufc_fights5[[#This Row],[date]]</f>
        <v>476/197841671</v>
      </c>
      <c r="E2429">
        <f>COUNTIF(ufc_fights5[duplicitní texty],ufc_fights5[[#This Row],[duplicitní texty]])</f>
        <v>1</v>
      </c>
    </row>
    <row r="2430" spans="1:5">
      <c r="A2430">
        <v>45</v>
      </c>
      <c r="B2430">
        <v>2650</v>
      </c>
      <c r="C2430" s="3">
        <v>41685</v>
      </c>
      <c r="D2430" s="5" t="str">
        <f>ufc_fights5[[#This Row],[r_fighter_id]]&amp;"/"&amp;ufc_fights5[[#This Row],[b_fighter_id]]&amp;ufc_fights5[[#This Row],[date]]</f>
        <v>45/265041685</v>
      </c>
      <c r="E2430">
        <f>COUNTIF(ufc_fights5[duplicitní texty],ufc_fights5[[#This Row],[duplicitní texty]])</f>
        <v>1</v>
      </c>
    </row>
    <row r="2431" spans="1:5">
      <c r="A2431">
        <v>128</v>
      </c>
      <c r="B2431">
        <v>292</v>
      </c>
      <c r="C2431" s="3">
        <v>41685</v>
      </c>
      <c r="D2431" s="5" t="str">
        <f>ufc_fights5[[#This Row],[r_fighter_id]]&amp;"/"&amp;ufc_fights5[[#This Row],[b_fighter_id]]&amp;ufc_fights5[[#This Row],[date]]</f>
        <v>128/29241685</v>
      </c>
      <c r="E2431">
        <f>COUNTIF(ufc_fights5[duplicitní texty],ufc_fights5[[#This Row],[duplicitní texty]])</f>
        <v>1</v>
      </c>
    </row>
    <row r="2432" spans="1:5">
      <c r="A2432">
        <v>2376</v>
      </c>
      <c r="B2432">
        <v>2367</v>
      </c>
      <c r="C2432" s="3">
        <v>41685</v>
      </c>
      <c r="D2432" s="5" t="str">
        <f>ufc_fights5[[#This Row],[r_fighter_id]]&amp;"/"&amp;ufc_fights5[[#This Row],[b_fighter_id]]&amp;ufc_fights5[[#This Row],[date]]</f>
        <v>2376/236741685</v>
      </c>
      <c r="E2432">
        <f>COUNTIF(ufc_fights5[duplicitní texty],ufc_fights5[[#This Row],[duplicitní texty]])</f>
        <v>1</v>
      </c>
    </row>
    <row r="2433" spans="1:5">
      <c r="A2433">
        <v>1898</v>
      </c>
      <c r="B2433">
        <v>2213</v>
      </c>
      <c r="C2433" s="3">
        <v>41685</v>
      </c>
      <c r="D2433" s="5" t="str">
        <f>ufc_fights5[[#This Row],[r_fighter_id]]&amp;"/"&amp;ufc_fights5[[#This Row],[b_fighter_id]]&amp;ufc_fights5[[#This Row],[date]]</f>
        <v>1898/221341685</v>
      </c>
      <c r="E2433">
        <f>COUNTIF(ufc_fights5[duplicitní texty],ufc_fights5[[#This Row],[duplicitní texty]])</f>
        <v>1</v>
      </c>
    </row>
    <row r="2434" spans="1:5">
      <c r="A2434">
        <v>2999</v>
      </c>
      <c r="B2434">
        <v>3301</v>
      </c>
      <c r="C2434" s="3">
        <v>41685</v>
      </c>
      <c r="D2434" s="5" t="str">
        <f>ufc_fights5[[#This Row],[r_fighter_id]]&amp;"/"&amp;ufc_fights5[[#This Row],[b_fighter_id]]&amp;ufc_fights5[[#This Row],[date]]</f>
        <v>2999/330141685</v>
      </c>
      <c r="E2434">
        <f>COUNTIF(ufc_fights5[duplicitní texty],ufc_fights5[[#This Row],[duplicitní texty]])</f>
        <v>1</v>
      </c>
    </row>
    <row r="2435" spans="1:5">
      <c r="A2435">
        <v>43</v>
      </c>
      <c r="B2435">
        <v>3302</v>
      </c>
      <c r="C2435" s="3">
        <v>41685</v>
      </c>
      <c r="D2435" s="5" t="str">
        <f>ufc_fights5[[#This Row],[r_fighter_id]]&amp;"/"&amp;ufc_fights5[[#This Row],[b_fighter_id]]&amp;ufc_fights5[[#This Row],[date]]</f>
        <v>43/330241685</v>
      </c>
      <c r="E2435">
        <f>COUNTIF(ufc_fights5[duplicitní texty],ufc_fights5[[#This Row],[duplicitní texty]])</f>
        <v>1</v>
      </c>
    </row>
    <row r="2436" spans="1:5">
      <c r="A2436">
        <v>1949</v>
      </c>
      <c r="B2436">
        <v>2581</v>
      </c>
      <c r="C2436" s="3">
        <v>41685</v>
      </c>
      <c r="D2436" s="5" t="str">
        <f>ufc_fights5[[#This Row],[r_fighter_id]]&amp;"/"&amp;ufc_fights5[[#This Row],[b_fighter_id]]&amp;ufc_fights5[[#This Row],[date]]</f>
        <v>1949/258141685</v>
      </c>
      <c r="E2436">
        <f>COUNTIF(ufc_fights5[duplicitní texty],ufc_fights5[[#This Row],[duplicitní texty]])</f>
        <v>1</v>
      </c>
    </row>
    <row r="2437" spans="1:5">
      <c r="A2437">
        <v>3289</v>
      </c>
      <c r="B2437">
        <v>2754</v>
      </c>
      <c r="C2437" s="3">
        <v>41685</v>
      </c>
      <c r="D2437" s="5" t="str">
        <f>ufc_fights5[[#This Row],[r_fighter_id]]&amp;"/"&amp;ufc_fights5[[#This Row],[b_fighter_id]]&amp;ufc_fights5[[#This Row],[date]]</f>
        <v>3289/275441685</v>
      </c>
      <c r="E2437">
        <f>COUNTIF(ufc_fights5[duplicitní texty],ufc_fights5[[#This Row],[duplicitní texty]])</f>
        <v>1</v>
      </c>
    </row>
    <row r="2438" spans="1:5">
      <c r="A2438">
        <v>3078</v>
      </c>
      <c r="B2438">
        <v>482</v>
      </c>
      <c r="C2438" s="3">
        <v>41685</v>
      </c>
      <c r="D2438" s="5" t="str">
        <f>ufc_fights5[[#This Row],[r_fighter_id]]&amp;"/"&amp;ufc_fights5[[#This Row],[b_fighter_id]]&amp;ufc_fights5[[#This Row],[date]]</f>
        <v>3078/48241685</v>
      </c>
      <c r="E2438">
        <f>COUNTIF(ufc_fights5[duplicitní texty],ufc_fights5[[#This Row],[duplicitní texty]])</f>
        <v>1</v>
      </c>
    </row>
    <row r="2439" spans="1:5">
      <c r="A2439">
        <v>105</v>
      </c>
      <c r="B2439">
        <v>2243</v>
      </c>
      <c r="C2439" s="3">
        <v>41685</v>
      </c>
      <c r="D2439" s="5" t="str">
        <f>ufc_fights5[[#This Row],[r_fighter_id]]&amp;"/"&amp;ufc_fights5[[#This Row],[b_fighter_id]]&amp;ufc_fights5[[#This Row],[date]]</f>
        <v>105/224341685</v>
      </c>
      <c r="E2439">
        <f>COUNTIF(ufc_fights5[duplicitní texty],ufc_fights5[[#This Row],[duplicitní texty]])</f>
        <v>1</v>
      </c>
    </row>
    <row r="2440" spans="1:5">
      <c r="A2440">
        <v>691</v>
      </c>
      <c r="B2440">
        <v>1560</v>
      </c>
      <c r="C2440" s="3">
        <v>41685</v>
      </c>
      <c r="D2440" s="5" t="str">
        <f>ufc_fights5[[#This Row],[r_fighter_id]]&amp;"/"&amp;ufc_fights5[[#This Row],[b_fighter_id]]&amp;ufc_fights5[[#This Row],[date]]</f>
        <v>691/156041685</v>
      </c>
      <c r="E2440">
        <f>COUNTIF(ufc_fights5[duplicitní texty],ufc_fights5[[#This Row],[duplicitní texty]])</f>
        <v>1</v>
      </c>
    </row>
    <row r="2441" spans="1:5">
      <c r="A2441">
        <v>2990</v>
      </c>
      <c r="B2441">
        <v>2879</v>
      </c>
      <c r="C2441" s="3">
        <v>41685</v>
      </c>
      <c r="D2441" s="5" t="str">
        <f>ufc_fights5[[#This Row],[r_fighter_id]]&amp;"/"&amp;ufc_fights5[[#This Row],[b_fighter_id]]&amp;ufc_fights5[[#This Row],[date]]</f>
        <v>2990/287941685</v>
      </c>
      <c r="E2441">
        <f>COUNTIF(ufc_fights5[duplicitní texty],ufc_fights5[[#This Row],[duplicitní texty]])</f>
        <v>1</v>
      </c>
    </row>
    <row r="2442" spans="1:5">
      <c r="A2442">
        <v>618</v>
      </c>
      <c r="B2442">
        <v>669</v>
      </c>
      <c r="C2442" s="3">
        <v>41692</v>
      </c>
      <c r="D2442" s="5" t="str">
        <f>ufc_fights5[[#This Row],[r_fighter_id]]&amp;"/"&amp;ufc_fights5[[#This Row],[b_fighter_id]]&amp;ufc_fights5[[#This Row],[date]]</f>
        <v>618/66941692</v>
      </c>
      <c r="E2442">
        <f>COUNTIF(ufc_fights5[duplicitní texty],ufc_fights5[[#This Row],[duplicitní texty]])</f>
        <v>1</v>
      </c>
    </row>
    <row r="2443" spans="1:5">
      <c r="A2443">
        <v>1101</v>
      </c>
      <c r="B2443">
        <v>3119</v>
      </c>
      <c r="C2443" s="3">
        <v>41692</v>
      </c>
      <c r="D2443" s="5" t="str">
        <f>ufc_fights5[[#This Row],[r_fighter_id]]&amp;"/"&amp;ufc_fights5[[#This Row],[b_fighter_id]]&amp;ufc_fights5[[#This Row],[date]]</f>
        <v>1101/311941692</v>
      </c>
      <c r="E2443">
        <f>COUNTIF(ufc_fights5[duplicitní texty],ufc_fights5[[#This Row],[duplicitní texty]])</f>
        <v>1</v>
      </c>
    </row>
    <row r="2444" spans="1:5">
      <c r="A2444">
        <v>155</v>
      </c>
      <c r="B2444">
        <v>2223</v>
      </c>
      <c r="C2444" s="3">
        <v>41692</v>
      </c>
      <c r="D2444" s="5" t="str">
        <f>ufc_fights5[[#This Row],[r_fighter_id]]&amp;"/"&amp;ufc_fights5[[#This Row],[b_fighter_id]]&amp;ufc_fights5[[#This Row],[date]]</f>
        <v>155/222341692</v>
      </c>
      <c r="E2444">
        <f>COUNTIF(ufc_fights5[duplicitní texty],ufc_fights5[[#This Row],[duplicitní texty]])</f>
        <v>1</v>
      </c>
    </row>
    <row r="2445" spans="1:5">
      <c r="A2445">
        <v>712</v>
      </c>
      <c r="B2445">
        <v>925</v>
      </c>
      <c r="C2445" s="3">
        <v>41692</v>
      </c>
      <c r="D2445" s="5" t="str">
        <f>ufc_fights5[[#This Row],[r_fighter_id]]&amp;"/"&amp;ufc_fights5[[#This Row],[b_fighter_id]]&amp;ufc_fights5[[#This Row],[date]]</f>
        <v>712/92541692</v>
      </c>
      <c r="E2445">
        <f>COUNTIF(ufc_fights5[duplicitní texty],ufc_fights5[[#This Row],[duplicitní texty]])</f>
        <v>1</v>
      </c>
    </row>
    <row r="2446" spans="1:5">
      <c r="A2446">
        <v>3471</v>
      </c>
      <c r="B2446">
        <v>3248</v>
      </c>
      <c r="C2446" s="3">
        <v>41692</v>
      </c>
      <c r="D2446" s="5" t="str">
        <f>ufc_fights5[[#This Row],[r_fighter_id]]&amp;"/"&amp;ufc_fights5[[#This Row],[b_fighter_id]]&amp;ufc_fights5[[#This Row],[date]]</f>
        <v>3471/324841692</v>
      </c>
      <c r="E2446">
        <f>COUNTIF(ufc_fights5[duplicitní texty],ufc_fights5[[#This Row],[duplicitní texty]])</f>
        <v>1</v>
      </c>
    </row>
    <row r="2447" spans="1:5">
      <c r="A2447">
        <v>2594</v>
      </c>
      <c r="B2447">
        <v>3405</v>
      </c>
      <c r="C2447" s="3">
        <v>41692</v>
      </c>
      <c r="D2447" s="5" t="str">
        <f>ufc_fights5[[#This Row],[r_fighter_id]]&amp;"/"&amp;ufc_fights5[[#This Row],[b_fighter_id]]&amp;ufc_fights5[[#This Row],[date]]</f>
        <v>2594/340541692</v>
      </c>
      <c r="E2447">
        <f>COUNTIF(ufc_fights5[duplicitní texty],ufc_fights5[[#This Row],[duplicitní texty]])</f>
        <v>1</v>
      </c>
    </row>
    <row r="2448" spans="1:5">
      <c r="A2448">
        <v>2375</v>
      </c>
      <c r="B2448">
        <v>1674</v>
      </c>
      <c r="C2448" s="3">
        <v>41692</v>
      </c>
      <c r="D2448" s="5" t="str">
        <f>ufc_fights5[[#This Row],[r_fighter_id]]&amp;"/"&amp;ufc_fights5[[#This Row],[b_fighter_id]]&amp;ufc_fights5[[#This Row],[date]]</f>
        <v>2375/167441692</v>
      </c>
      <c r="E2448">
        <f>COUNTIF(ufc_fights5[duplicitní texty],ufc_fights5[[#This Row],[duplicitní texty]])</f>
        <v>1</v>
      </c>
    </row>
    <row r="2449" spans="1:5">
      <c r="A2449">
        <v>1892</v>
      </c>
      <c r="B2449">
        <v>1928</v>
      </c>
      <c r="C2449" s="3">
        <v>41692</v>
      </c>
      <c r="D2449" s="5" t="str">
        <f>ufc_fights5[[#This Row],[r_fighter_id]]&amp;"/"&amp;ufc_fights5[[#This Row],[b_fighter_id]]&amp;ufc_fights5[[#This Row],[date]]</f>
        <v>1892/192841692</v>
      </c>
      <c r="E2449">
        <f>COUNTIF(ufc_fights5[duplicitní texty],ufc_fights5[[#This Row],[duplicitní texty]])</f>
        <v>1</v>
      </c>
    </row>
    <row r="2450" spans="1:5">
      <c r="A2450">
        <v>531</v>
      </c>
      <c r="B2450">
        <v>519</v>
      </c>
      <c r="C2450" s="3">
        <v>41692</v>
      </c>
      <c r="D2450" s="5" t="str">
        <f>ufc_fights5[[#This Row],[r_fighter_id]]&amp;"/"&amp;ufc_fights5[[#This Row],[b_fighter_id]]&amp;ufc_fights5[[#This Row],[date]]</f>
        <v>531/51941692</v>
      </c>
      <c r="E2450">
        <f>COUNTIF(ufc_fights5[duplicitní texty],ufc_fights5[[#This Row],[duplicitní texty]])</f>
        <v>1</v>
      </c>
    </row>
    <row r="2451" spans="1:5">
      <c r="A2451">
        <v>1932</v>
      </c>
      <c r="B2451">
        <v>2824</v>
      </c>
      <c r="C2451" s="3">
        <v>41692</v>
      </c>
      <c r="D2451" s="5" t="str">
        <f>ufc_fights5[[#This Row],[r_fighter_id]]&amp;"/"&amp;ufc_fights5[[#This Row],[b_fighter_id]]&amp;ufc_fights5[[#This Row],[date]]</f>
        <v>1932/282441692</v>
      </c>
      <c r="E2451">
        <f>COUNTIF(ufc_fights5[duplicitní texty],ufc_fights5[[#This Row],[duplicitní texty]])</f>
        <v>1</v>
      </c>
    </row>
    <row r="2452" spans="1:5">
      <c r="A2452">
        <v>1648</v>
      </c>
      <c r="B2452">
        <v>1294</v>
      </c>
      <c r="C2452" s="3">
        <v>41699</v>
      </c>
      <c r="D2452" s="5" t="str">
        <f>ufc_fights5[[#This Row],[r_fighter_id]]&amp;"/"&amp;ufc_fights5[[#This Row],[b_fighter_id]]&amp;ufc_fights5[[#This Row],[date]]</f>
        <v>1648/129441699</v>
      </c>
      <c r="E2452">
        <f>COUNTIF(ufc_fights5[duplicitní texty],ufc_fights5[[#This Row],[duplicitní texty]])</f>
        <v>1</v>
      </c>
    </row>
    <row r="2453" spans="1:5">
      <c r="A2453">
        <v>1359</v>
      </c>
      <c r="B2453">
        <v>2086</v>
      </c>
      <c r="C2453" s="3">
        <v>41699</v>
      </c>
      <c r="D2453" s="5" t="str">
        <f>ufc_fights5[[#This Row],[r_fighter_id]]&amp;"/"&amp;ufc_fights5[[#This Row],[b_fighter_id]]&amp;ufc_fights5[[#This Row],[date]]</f>
        <v>1359/208641699</v>
      </c>
      <c r="E2453">
        <f>COUNTIF(ufc_fights5[duplicitní texty],ufc_fights5[[#This Row],[duplicitní texty]])</f>
        <v>1</v>
      </c>
    </row>
    <row r="2454" spans="1:5">
      <c r="A2454">
        <v>2145</v>
      </c>
      <c r="B2454">
        <v>1559</v>
      </c>
      <c r="C2454" s="3">
        <v>41699</v>
      </c>
      <c r="D2454" s="5" t="str">
        <f>ufc_fights5[[#This Row],[r_fighter_id]]&amp;"/"&amp;ufc_fights5[[#This Row],[b_fighter_id]]&amp;ufc_fights5[[#This Row],[date]]</f>
        <v>2145/155941699</v>
      </c>
      <c r="E2454">
        <f>COUNTIF(ufc_fights5[duplicitní texty],ufc_fights5[[#This Row],[duplicitní texty]])</f>
        <v>1</v>
      </c>
    </row>
    <row r="2455" spans="1:5">
      <c r="A2455">
        <v>3297</v>
      </c>
      <c r="B2455">
        <v>853</v>
      </c>
      <c r="C2455" s="3">
        <v>41699</v>
      </c>
      <c r="D2455" s="5" t="str">
        <f>ufc_fights5[[#This Row],[r_fighter_id]]&amp;"/"&amp;ufc_fights5[[#This Row],[b_fighter_id]]&amp;ufc_fights5[[#This Row],[date]]</f>
        <v>3297/85341699</v>
      </c>
      <c r="E2455">
        <f>COUNTIF(ufc_fights5[duplicitní texty],ufc_fights5[[#This Row],[duplicitní texty]])</f>
        <v>1</v>
      </c>
    </row>
    <row r="2456" spans="1:5">
      <c r="A2456">
        <v>2527</v>
      </c>
      <c r="B2456">
        <v>1782</v>
      </c>
      <c r="C2456" s="3">
        <v>41699</v>
      </c>
      <c r="D2456" s="5" t="str">
        <f>ufc_fights5[[#This Row],[r_fighter_id]]&amp;"/"&amp;ufc_fights5[[#This Row],[b_fighter_id]]&amp;ufc_fights5[[#This Row],[date]]</f>
        <v>2527/178241699</v>
      </c>
      <c r="E2456">
        <f>COUNTIF(ufc_fights5[duplicitní texty],ufc_fights5[[#This Row],[duplicitní texty]])</f>
        <v>1</v>
      </c>
    </row>
    <row r="2457" spans="1:5">
      <c r="A2457">
        <v>3261</v>
      </c>
      <c r="B2457">
        <v>2266</v>
      </c>
      <c r="C2457" s="3">
        <v>41699</v>
      </c>
      <c r="D2457" s="5" t="str">
        <f>ufc_fights5[[#This Row],[r_fighter_id]]&amp;"/"&amp;ufc_fights5[[#This Row],[b_fighter_id]]&amp;ufc_fights5[[#This Row],[date]]</f>
        <v>3261/226641699</v>
      </c>
      <c r="E2457">
        <f>COUNTIF(ufc_fights5[duplicitní texty],ufc_fights5[[#This Row],[duplicitní texty]])</f>
        <v>1</v>
      </c>
    </row>
    <row r="2458" spans="1:5">
      <c r="A2458">
        <v>536</v>
      </c>
      <c r="B2458">
        <v>3425</v>
      </c>
      <c r="C2458" s="3">
        <v>41699</v>
      </c>
      <c r="D2458" s="5" t="str">
        <f>ufc_fights5[[#This Row],[r_fighter_id]]&amp;"/"&amp;ufc_fights5[[#This Row],[b_fighter_id]]&amp;ufc_fights5[[#This Row],[date]]</f>
        <v>536/342541699</v>
      </c>
      <c r="E2458">
        <f>COUNTIF(ufc_fights5[duplicitní texty],ufc_fights5[[#This Row],[duplicitní texty]])</f>
        <v>1</v>
      </c>
    </row>
    <row r="2459" spans="1:5">
      <c r="A2459">
        <v>1528</v>
      </c>
      <c r="B2459">
        <v>1227</v>
      </c>
      <c r="C2459" s="3">
        <v>41706</v>
      </c>
      <c r="D2459" s="5" t="str">
        <f>ufc_fights5[[#This Row],[r_fighter_id]]&amp;"/"&amp;ufc_fights5[[#This Row],[b_fighter_id]]&amp;ufc_fights5[[#This Row],[date]]</f>
        <v>1528/122741706</v>
      </c>
      <c r="E2459">
        <f>COUNTIF(ufc_fights5[duplicitní texty],ufc_fights5[[#This Row],[duplicitní texty]])</f>
        <v>1</v>
      </c>
    </row>
    <row r="2460" spans="1:5">
      <c r="A2460">
        <v>761</v>
      </c>
      <c r="B2460">
        <v>1751</v>
      </c>
      <c r="C2460" s="3">
        <v>41706</v>
      </c>
      <c r="D2460" s="5" t="str">
        <f>ufc_fights5[[#This Row],[r_fighter_id]]&amp;"/"&amp;ufc_fights5[[#This Row],[b_fighter_id]]&amp;ufc_fights5[[#This Row],[date]]</f>
        <v>761/175141706</v>
      </c>
      <c r="E2460">
        <f>COUNTIF(ufc_fights5[duplicitní texty],ufc_fights5[[#This Row],[duplicitní texty]])</f>
        <v>1</v>
      </c>
    </row>
    <row r="2461" spans="1:5">
      <c r="A2461">
        <v>1235</v>
      </c>
      <c r="B2461">
        <v>1950</v>
      </c>
      <c r="C2461" s="3">
        <v>41706</v>
      </c>
      <c r="D2461" s="5" t="str">
        <f>ufc_fights5[[#This Row],[r_fighter_id]]&amp;"/"&amp;ufc_fights5[[#This Row],[b_fighter_id]]&amp;ufc_fights5[[#This Row],[date]]</f>
        <v>1235/195041706</v>
      </c>
      <c r="E2461">
        <f>COUNTIF(ufc_fights5[duplicitní texty],ufc_fights5[[#This Row],[duplicitní texty]])</f>
        <v>1</v>
      </c>
    </row>
    <row r="2462" spans="1:5">
      <c r="A2462">
        <v>2293</v>
      </c>
      <c r="B2462">
        <v>28</v>
      </c>
      <c r="C2462" s="3">
        <v>41706</v>
      </c>
      <c r="D2462" s="5" t="str">
        <f>ufc_fights5[[#This Row],[r_fighter_id]]&amp;"/"&amp;ufc_fights5[[#This Row],[b_fighter_id]]&amp;ufc_fights5[[#This Row],[date]]</f>
        <v>2293/2841706</v>
      </c>
      <c r="E2462">
        <f>COUNTIF(ufc_fights5[duplicitní texty],ufc_fights5[[#This Row],[duplicitní texty]])</f>
        <v>1</v>
      </c>
    </row>
    <row r="2463" spans="1:5">
      <c r="A2463">
        <v>205</v>
      </c>
      <c r="B2463">
        <v>2316</v>
      </c>
      <c r="C2463" s="3">
        <v>41706</v>
      </c>
      <c r="D2463" s="5" t="str">
        <f>ufc_fights5[[#This Row],[r_fighter_id]]&amp;"/"&amp;ufc_fights5[[#This Row],[b_fighter_id]]&amp;ufc_fights5[[#This Row],[date]]</f>
        <v>205/231641706</v>
      </c>
      <c r="E2463">
        <f>COUNTIF(ufc_fights5[duplicitní texty],ufc_fights5[[#This Row],[duplicitní texty]])</f>
        <v>1</v>
      </c>
    </row>
    <row r="2464" spans="1:5">
      <c r="A2464">
        <v>2915</v>
      </c>
      <c r="B2464">
        <v>2987</v>
      </c>
      <c r="C2464" s="3">
        <v>41706</v>
      </c>
      <c r="D2464" s="5" t="str">
        <f>ufc_fights5[[#This Row],[r_fighter_id]]&amp;"/"&amp;ufc_fights5[[#This Row],[b_fighter_id]]&amp;ufc_fights5[[#This Row],[date]]</f>
        <v>2915/298741706</v>
      </c>
      <c r="E2464">
        <f>COUNTIF(ufc_fights5[duplicitní texty],ufc_fights5[[#This Row],[duplicitní texty]])</f>
        <v>1</v>
      </c>
    </row>
    <row r="2465" spans="1:5">
      <c r="A2465">
        <v>2540</v>
      </c>
      <c r="B2465">
        <v>2921</v>
      </c>
      <c r="C2465" s="3">
        <v>41706</v>
      </c>
      <c r="D2465" s="5" t="str">
        <f>ufc_fights5[[#This Row],[r_fighter_id]]&amp;"/"&amp;ufc_fights5[[#This Row],[b_fighter_id]]&amp;ufc_fights5[[#This Row],[date]]</f>
        <v>2540/292141706</v>
      </c>
      <c r="E2465">
        <f>COUNTIF(ufc_fights5[duplicitní texty],ufc_fights5[[#This Row],[duplicitní texty]])</f>
        <v>1</v>
      </c>
    </row>
    <row r="2466" spans="1:5">
      <c r="A2466">
        <v>127</v>
      </c>
      <c r="B2466">
        <v>2136</v>
      </c>
      <c r="C2466" s="3">
        <v>41706</v>
      </c>
      <c r="D2466" s="5" t="str">
        <f>ufc_fights5[[#This Row],[r_fighter_id]]&amp;"/"&amp;ufc_fights5[[#This Row],[b_fighter_id]]&amp;ufc_fights5[[#This Row],[date]]</f>
        <v>127/213641706</v>
      </c>
      <c r="E2466">
        <f>COUNTIF(ufc_fights5[duplicitní texty],ufc_fights5[[#This Row],[duplicitní texty]])</f>
        <v>1</v>
      </c>
    </row>
    <row r="2467" spans="1:5">
      <c r="A2467">
        <v>1083</v>
      </c>
      <c r="B2467">
        <v>3138</v>
      </c>
      <c r="C2467" s="3">
        <v>41713</v>
      </c>
      <c r="D2467" s="5" t="str">
        <f>ufc_fights5[[#This Row],[r_fighter_id]]&amp;"/"&amp;ufc_fights5[[#This Row],[b_fighter_id]]&amp;ufc_fights5[[#This Row],[date]]</f>
        <v>1083/313841713</v>
      </c>
      <c r="E2467">
        <f>COUNTIF(ufc_fights5[duplicitní texty],ufc_fights5[[#This Row],[duplicitní texty]])</f>
        <v>1</v>
      </c>
    </row>
    <row r="2468" spans="1:5">
      <c r="A2468">
        <v>455</v>
      </c>
      <c r="B2468">
        <v>2913</v>
      </c>
      <c r="C2468" s="3">
        <v>41713</v>
      </c>
      <c r="D2468" s="5" t="str">
        <f>ufc_fights5[[#This Row],[r_fighter_id]]&amp;"/"&amp;ufc_fights5[[#This Row],[b_fighter_id]]&amp;ufc_fights5[[#This Row],[date]]</f>
        <v>455/291341713</v>
      </c>
      <c r="E2468">
        <f>COUNTIF(ufc_fights5[duplicitní texty],ufc_fights5[[#This Row],[duplicitní texty]])</f>
        <v>1</v>
      </c>
    </row>
    <row r="2469" spans="1:5">
      <c r="A2469">
        <v>2030</v>
      </c>
      <c r="B2469">
        <v>3148</v>
      </c>
      <c r="C2469" s="3">
        <v>41713</v>
      </c>
      <c r="D2469" s="5" t="str">
        <f>ufc_fights5[[#This Row],[r_fighter_id]]&amp;"/"&amp;ufc_fights5[[#This Row],[b_fighter_id]]&amp;ufc_fights5[[#This Row],[date]]</f>
        <v>2030/314841713</v>
      </c>
      <c r="E2469">
        <f>COUNTIF(ufc_fights5[duplicitní texty],ufc_fights5[[#This Row],[duplicitní texty]])</f>
        <v>1</v>
      </c>
    </row>
    <row r="2470" spans="1:5">
      <c r="A2470">
        <v>2829</v>
      </c>
      <c r="B2470">
        <v>1579</v>
      </c>
      <c r="C2470" s="3">
        <v>41713</v>
      </c>
      <c r="D2470" s="5" t="str">
        <f>ufc_fights5[[#This Row],[r_fighter_id]]&amp;"/"&amp;ufc_fights5[[#This Row],[b_fighter_id]]&amp;ufc_fights5[[#This Row],[date]]</f>
        <v>2829/157941713</v>
      </c>
      <c r="E2470">
        <f>COUNTIF(ufc_fights5[duplicitní texty],ufc_fights5[[#This Row],[duplicitní texty]])</f>
        <v>1</v>
      </c>
    </row>
    <row r="2471" spans="1:5">
      <c r="A2471">
        <v>263</v>
      </c>
      <c r="B2471">
        <v>1348</v>
      </c>
      <c r="C2471" s="3">
        <v>41713</v>
      </c>
      <c r="D2471" s="5" t="str">
        <f>ufc_fights5[[#This Row],[r_fighter_id]]&amp;"/"&amp;ufc_fights5[[#This Row],[b_fighter_id]]&amp;ufc_fights5[[#This Row],[date]]</f>
        <v>263/134841713</v>
      </c>
      <c r="E2471">
        <f>COUNTIF(ufc_fights5[duplicitní texty],ufc_fights5[[#This Row],[duplicitní texty]])</f>
        <v>1</v>
      </c>
    </row>
    <row r="2472" spans="1:5">
      <c r="A2472">
        <v>596</v>
      </c>
      <c r="B2472">
        <v>3509</v>
      </c>
      <c r="C2472" s="3">
        <v>41713</v>
      </c>
      <c r="D2472" s="5" t="str">
        <f>ufc_fights5[[#This Row],[r_fighter_id]]&amp;"/"&amp;ufc_fights5[[#This Row],[b_fighter_id]]&amp;ufc_fights5[[#This Row],[date]]</f>
        <v>596/350941713</v>
      </c>
      <c r="E2472">
        <f>COUNTIF(ufc_fights5[duplicitní texty],ufc_fights5[[#This Row],[duplicitní texty]])</f>
        <v>1</v>
      </c>
    </row>
    <row r="2473" spans="1:5">
      <c r="A2473">
        <v>1319</v>
      </c>
      <c r="B2473">
        <v>1760</v>
      </c>
      <c r="C2473" s="3">
        <v>41713</v>
      </c>
      <c r="D2473" s="5" t="str">
        <f>ufc_fights5[[#This Row],[r_fighter_id]]&amp;"/"&amp;ufc_fights5[[#This Row],[b_fighter_id]]&amp;ufc_fights5[[#This Row],[date]]</f>
        <v>1319/176041713</v>
      </c>
      <c r="E2473">
        <f>COUNTIF(ufc_fights5[duplicitní texty],ufc_fights5[[#This Row],[duplicitní texty]])</f>
        <v>1</v>
      </c>
    </row>
    <row r="2474" spans="1:5">
      <c r="A2474">
        <v>2800</v>
      </c>
      <c r="B2474">
        <v>1698</v>
      </c>
      <c r="C2474" s="3">
        <v>41713</v>
      </c>
      <c r="D2474" s="5" t="str">
        <f>ufc_fights5[[#This Row],[r_fighter_id]]&amp;"/"&amp;ufc_fights5[[#This Row],[b_fighter_id]]&amp;ufc_fights5[[#This Row],[date]]</f>
        <v>2800/169841713</v>
      </c>
      <c r="E2474">
        <f>COUNTIF(ufc_fights5[duplicitní texty],ufc_fights5[[#This Row],[duplicitní texty]])</f>
        <v>1</v>
      </c>
    </row>
    <row r="2475" spans="1:5">
      <c r="A2475">
        <v>3085</v>
      </c>
      <c r="B2475">
        <v>1073</v>
      </c>
      <c r="C2475" s="3">
        <v>41713</v>
      </c>
      <c r="D2475" s="5" t="str">
        <f>ufc_fights5[[#This Row],[r_fighter_id]]&amp;"/"&amp;ufc_fights5[[#This Row],[b_fighter_id]]&amp;ufc_fights5[[#This Row],[date]]</f>
        <v>3085/107341713</v>
      </c>
      <c r="E2475">
        <f>COUNTIF(ufc_fights5[duplicitní texty],ufc_fights5[[#This Row],[duplicitní texty]])</f>
        <v>1</v>
      </c>
    </row>
    <row r="2476" spans="1:5">
      <c r="A2476">
        <v>2489</v>
      </c>
      <c r="B2476">
        <v>108</v>
      </c>
      <c r="C2476" s="3">
        <v>41713</v>
      </c>
      <c r="D2476" s="5" t="str">
        <f>ufc_fights5[[#This Row],[r_fighter_id]]&amp;"/"&amp;ufc_fights5[[#This Row],[b_fighter_id]]&amp;ufc_fights5[[#This Row],[date]]</f>
        <v>2489/10841713</v>
      </c>
      <c r="E2476">
        <f>COUNTIF(ufc_fights5[duplicitní texty],ufc_fights5[[#This Row],[duplicitní texty]])</f>
        <v>1</v>
      </c>
    </row>
    <row r="2477" spans="1:5">
      <c r="A2477">
        <v>2957</v>
      </c>
      <c r="B2477">
        <v>1850</v>
      </c>
      <c r="C2477" s="3">
        <v>41713</v>
      </c>
      <c r="D2477" s="5" t="str">
        <f>ufc_fights5[[#This Row],[r_fighter_id]]&amp;"/"&amp;ufc_fights5[[#This Row],[b_fighter_id]]&amp;ufc_fights5[[#This Row],[date]]</f>
        <v>2957/185041713</v>
      </c>
      <c r="E2477">
        <f>COUNTIF(ufc_fights5[duplicitní texty],ufc_fights5[[#This Row],[duplicitní texty]])</f>
        <v>1</v>
      </c>
    </row>
    <row r="2478" spans="1:5">
      <c r="A2478">
        <v>2544</v>
      </c>
      <c r="B2478">
        <v>3466</v>
      </c>
      <c r="C2478" s="3">
        <v>41713</v>
      </c>
      <c r="D2478" s="5" t="str">
        <f>ufc_fights5[[#This Row],[r_fighter_id]]&amp;"/"&amp;ufc_fights5[[#This Row],[b_fighter_id]]&amp;ufc_fights5[[#This Row],[date]]</f>
        <v>2544/346641713</v>
      </c>
      <c r="E2478">
        <f>COUNTIF(ufc_fights5[duplicitní texty],ufc_fights5[[#This Row],[duplicitní texty]])</f>
        <v>1</v>
      </c>
    </row>
    <row r="2479" spans="1:5">
      <c r="A2479">
        <v>997</v>
      </c>
      <c r="B2479">
        <v>3281</v>
      </c>
      <c r="C2479" s="3">
        <v>41713</v>
      </c>
      <c r="D2479" s="5" t="str">
        <f>ufc_fights5[[#This Row],[r_fighter_id]]&amp;"/"&amp;ufc_fights5[[#This Row],[b_fighter_id]]&amp;ufc_fights5[[#This Row],[date]]</f>
        <v>997/328141713</v>
      </c>
      <c r="E2479">
        <f>COUNTIF(ufc_fights5[duplicitní texty],ufc_fights5[[#This Row],[duplicitní texty]])</f>
        <v>1</v>
      </c>
    </row>
    <row r="2480" spans="1:5">
      <c r="A2480">
        <v>1954</v>
      </c>
      <c r="B2480">
        <v>2860</v>
      </c>
      <c r="C2480" s="3">
        <v>41721</v>
      </c>
      <c r="D2480" s="5" t="str">
        <f>ufc_fights5[[#This Row],[r_fighter_id]]&amp;"/"&amp;ufc_fights5[[#This Row],[b_fighter_id]]&amp;ufc_fights5[[#This Row],[date]]</f>
        <v>1954/286041721</v>
      </c>
      <c r="E2480">
        <f>COUNTIF(ufc_fights5[duplicitní texty],ufc_fights5[[#This Row],[duplicitní texty]])</f>
        <v>1</v>
      </c>
    </row>
    <row r="2481" spans="1:5">
      <c r="A2481">
        <v>996</v>
      </c>
      <c r="B2481">
        <v>1562</v>
      </c>
      <c r="C2481" s="3">
        <v>41721</v>
      </c>
      <c r="D2481" s="5" t="str">
        <f>ufc_fights5[[#This Row],[r_fighter_id]]&amp;"/"&amp;ufc_fights5[[#This Row],[b_fighter_id]]&amp;ufc_fights5[[#This Row],[date]]</f>
        <v>996/156241721</v>
      </c>
      <c r="E2481">
        <f>COUNTIF(ufc_fights5[duplicitní texty],ufc_fights5[[#This Row],[duplicitní texty]])</f>
        <v>1</v>
      </c>
    </row>
    <row r="2482" spans="1:5">
      <c r="A2482">
        <v>952</v>
      </c>
      <c r="B2482">
        <v>797</v>
      </c>
      <c r="C2482" s="3">
        <v>41721</v>
      </c>
      <c r="D2482" s="5" t="str">
        <f>ufc_fights5[[#This Row],[r_fighter_id]]&amp;"/"&amp;ufc_fights5[[#This Row],[b_fighter_id]]&amp;ufc_fights5[[#This Row],[date]]</f>
        <v>952/79741721</v>
      </c>
      <c r="E2482">
        <f>COUNTIF(ufc_fights5[duplicitní texty],ufc_fights5[[#This Row],[duplicitní texty]])</f>
        <v>1</v>
      </c>
    </row>
    <row r="2483" spans="1:5">
      <c r="A2483">
        <v>2783</v>
      </c>
      <c r="B2483">
        <v>1320</v>
      </c>
      <c r="C2483" s="3">
        <v>41721</v>
      </c>
      <c r="D2483" s="5" t="str">
        <f>ufc_fights5[[#This Row],[r_fighter_id]]&amp;"/"&amp;ufc_fights5[[#This Row],[b_fighter_id]]&amp;ufc_fights5[[#This Row],[date]]</f>
        <v>2783/132041721</v>
      </c>
      <c r="E2483">
        <f>COUNTIF(ufc_fights5[duplicitní texty],ufc_fights5[[#This Row],[duplicitní texty]])</f>
        <v>1</v>
      </c>
    </row>
    <row r="2484" spans="1:5">
      <c r="A2484">
        <v>2506</v>
      </c>
      <c r="B2484">
        <v>2713</v>
      </c>
      <c r="C2484" s="3">
        <v>41721</v>
      </c>
      <c r="D2484" s="5" t="str">
        <f>ufc_fights5[[#This Row],[r_fighter_id]]&amp;"/"&amp;ufc_fights5[[#This Row],[b_fighter_id]]&amp;ufc_fights5[[#This Row],[date]]</f>
        <v>2506/271341721</v>
      </c>
      <c r="E2484">
        <f>COUNTIF(ufc_fights5[duplicitní texty],ufc_fights5[[#This Row],[duplicitní texty]])</f>
        <v>1</v>
      </c>
    </row>
    <row r="2485" spans="1:5">
      <c r="A2485">
        <v>2571</v>
      </c>
      <c r="B2485">
        <v>3185</v>
      </c>
      <c r="C2485" s="3">
        <v>41721</v>
      </c>
      <c r="D2485" s="5" t="str">
        <f>ufc_fights5[[#This Row],[r_fighter_id]]&amp;"/"&amp;ufc_fights5[[#This Row],[b_fighter_id]]&amp;ufc_fights5[[#This Row],[date]]</f>
        <v>2571/318541721</v>
      </c>
      <c r="E2485">
        <f>COUNTIF(ufc_fights5[duplicitní texty],ufc_fights5[[#This Row],[duplicitní texty]])</f>
        <v>1</v>
      </c>
    </row>
    <row r="2486" spans="1:5">
      <c r="A2486">
        <v>1499</v>
      </c>
      <c r="B2486">
        <v>2973</v>
      </c>
      <c r="C2486" s="3">
        <v>41721</v>
      </c>
      <c r="D2486" s="5" t="str">
        <f>ufc_fights5[[#This Row],[r_fighter_id]]&amp;"/"&amp;ufc_fights5[[#This Row],[b_fighter_id]]&amp;ufc_fights5[[#This Row],[date]]</f>
        <v>1499/297341721</v>
      </c>
      <c r="E2486">
        <f>COUNTIF(ufc_fights5[duplicitní texty],ufc_fights5[[#This Row],[duplicitní texty]])</f>
        <v>1</v>
      </c>
    </row>
    <row r="2487" spans="1:5">
      <c r="A2487">
        <v>2491</v>
      </c>
      <c r="B2487">
        <v>1726</v>
      </c>
      <c r="C2487" s="3">
        <v>41721</v>
      </c>
      <c r="D2487" s="5" t="str">
        <f>ufc_fights5[[#This Row],[r_fighter_id]]&amp;"/"&amp;ufc_fights5[[#This Row],[b_fighter_id]]&amp;ufc_fights5[[#This Row],[date]]</f>
        <v>2491/172641721</v>
      </c>
      <c r="E2487">
        <f>COUNTIF(ufc_fights5[duplicitní texty],ufc_fights5[[#This Row],[duplicitní texty]])</f>
        <v>1</v>
      </c>
    </row>
    <row r="2488" spans="1:5">
      <c r="A2488">
        <v>1934</v>
      </c>
      <c r="B2488">
        <v>3384</v>
      </c>
      <c r="C2488" s="3">
        <v>41721</v>
      </c>
      <c r="D2488" s="5" t="str">
        <f>ufc_fights5[[#This Row],[r_fighter_id]]&amp;"/"&amp;ufc_fights5[[#This Row],[b_fighter_id]]&amp;ufc_fights5[[#This Row],[date]]</f>
        <v>1934/338441721</v>
      </c>
      <c r="E2488">
        <f>COUNTIF(ufc_fights5[duplicitní texty],ufc_fights5[[#This Row],[duplicitní texty]])</f>
        <v>1</v>
      </c>
    </row>
    <row r="2489" spans="1:5">
      <c r="A2489">
        <v>218</v>
      </c>
      <c r="B2489">
        <v>3149</v>
      </c>
      <c r="C2489" s="3">
        <v>41721</v>
      </c>
      <c r="D2489" s="5" t="str">
        <f>ufc_fights5[[#This Row],[r_fighter_id]]&amp;"/"&amp;ufc_fights5[[#This Row],[b_fighter_id]]&amp;ufc_fights5[[#This Row],[date]]</f>
        <v>218/314941721</v>
      </c>
      <c r="E2489">
        <f>COUNTIF(ufc_fights5[duplicitní texty],ufc_fights5[[#This Row],[duplicitní texty]])</f>
        <v>1</v>
      </c>
    </row>
    <row r="2490" spans="1:5">
      <c r="A2490">
        <v>2763</v>
      </c>
      <c r="B2490">
        <v>2388</v>
      </c>
      <c r="C2490" s="3">
        <v>41740</v>
      </c>
      <c r="D2490" s="5" t="str">
        <f>ufc_fights5[[#This Row],[r_fighter_id]]&amp;"/"&amp;ufc_fights5[[#This Row],[b_fighter_id]]&amp;ufc_fights5[[#This Row],[date]]</f>
        <v>2763/238841740</v>
      </c>
      <c r="E2490">
        <f>COUNTIF(ufc_fights5[duplicitní texty],ufc_fights5[[#This Row],[duplicitní texty]])</f>
        <v>1</v>
      </c>
    </row>
    <row r="2491" spans="1:5">
      <c r="A2491">
        <v>2327</v>
      </c>
      <c r="B2491">
        <v>2294</v>
      </c>
      <c r="C2491" s="3">
        <v>41740</v>
      </c>
      <c r="D2491" s="5" t="str">
        <f>ufc_fights5[[#This Row],[r_fighter_id]]&amp;"/"&amp;ufc_fights5[[#This Row],[b_fighter_id]]&amp;ufc_fights5[[#This Row],[date]]</f>
        <v>2327/229441740</v>
      </c>
      <c r="E2491">
        <f>COUNTIF(ufc_fights5[duplicitní texty],ufc_fights5[[#This Row],[duplicitní texty]])</f>
        <v>1</v>
      </c>
    </row>
    <row r="2492" spans="1:5">
      <c r="A2492">
        <v>1226</v>
      </c>
      <c r="B2492">
        <v>1611</v>
      </c>
      <c r="C2492" s="3">
        <v>41740</v>
      </c>
      <c r="D2492" s="5" t="str">
        <f>ufc_fights5[[#This Row],[r_fighter_id]]&amp;"/"&amp;ufc_fights5[[#This Row],[b_fighter_id]]&amp;ufc_fights5[[#This Row],[date]]</f>
        <v>1226/161141740</v>
      </c>
      <c r="E2492">
        <f>COUNTIF(ufc_fights5[duplicitní texty],ufc_fights5[[#This Row],[duplicitní texty]])</f>
        <v>1</v>
      </c>
    </row>
    <row r="2493" spans="1:5">
      <c r="A2493">
        <v>1790</v>
      </c>
      <c r="B2493">
        <v>3033</v>
      </c>
      <c r="C2493" s="3">
        <v>41740</v>
      </c>
      <c r="D2493" s="5" t="str">
        <f>ufc_fights5[[#This Row],[r_fighter_id]]&amp;"/"&amp;ufc_fights5[[#This Row],[b_fighter_id]]&amp;ufc_fights5[[#This Row],[date]]</f>
        <v>1790/303341740</v>
      </c>
      <c r="E2493">
        <f>COUNTIF(ufc_fights5[duplicitní texty],ufc_fights5[[#This Row],[duplicitní texty]])</f>
        <v>1</v>
      </c>
    </row>
    <row r="2494" spans="1:5">
      <c r="A2494">
        <v>1409</v>
      </c>
      <c r="B2494">
        <v>1724</v>
      </c>
      <c r="C2494" s="3">
        <v>41740</v>
      </c>
      <c r="D2494" s="5" t="str">
        <f>ufc_fights5[[#This Row],[r_fighter_id]]&amp;"/"&amp;ufc_fights5[[#This Row],[b_fighter_id]]&amp;ufc_fights5[[#This Row],[date]]</f>
        <v>1409/172441740</v>
      </c>
      <c r="E2494">
        <f>COUNTIF(ufc_fights5[duplicitní texty],ufc_fights5[[#This Row],[duplicitní texty]])</f>
        <v>1</v>
      </c>
    </row>
    <row r="2495" spans="1:5">
      <c r="A2495">
        <v>2313</v>
      </c>
      <c r="B2495">
        <v>700</v>
      </c>
      <c r="C2495" s="3">
        <v>41740</v>
      </c>
      <c r="D2495" s="5" t="str">
        <f>ufc_fights5[[#This Row],[r_fighter_id]]&amp;"/"&amp;ufc_fights5[[#This Row],[b_fighter_id]]&amp;ufc_fights5[[#This Row],[date]]</f>
        <v>2313/70041740</v>
      </c>
      <c r="E2495">
        <f>COUNTIF(ufc_fights5[duplicitní texty],ufc_fights5[[#This Row],[duplicitní texty]])</f>
        <v>1</v>
      </c>
    </row>
    <row r="2496" spans="1:5">
      <c r="A2496">
        <v>2390</v>
      </c>
      <c r="B2496">
        <v>52</v>
      </c>
      <c r="C2496" s="3">
        <v>41740</v>
      </c>
      <c r="D2496" s="5" t="str">
        <f>ufc_fights5[[#This Row],[r_fighter_id]]&amp;"/"&amp;ufc_fights5[[#This Row],[b_fighter_id]]&amp;ufc_fights5[[#This Row],[date]]</f>
        <v>2390/5241740</v>
      </c>
      <c r="E2496">
        <f>COUNTIF(ufc_fights5[duplicitní texty],ufc_fights5[[#This Row],[duplicitní texty]])</f>
        <v>1</v>
      </c>
    </row>
    <row r="2497" spans="1:5">
      <c r="A2497">
        <v>2556</v>
      </c>
      <c r="B2497">
        <v>615</v>
      </c>
      <c r="C2497" s="3">
        <v>41745</v>
      </c>
      <c r="D2497" s="5" t="str">
        <f>ufc_fights5[[#This Row],[r_fighter_id]]&amp;"/"&amp;ufc_fights5[[#This Row],[b_fighter_id]]&amp;ufc_fights5[[#This Row],[date]]</f>
        <v>2556/61541745</v>
      </c>
      <c r="E2497">
        <f>COUNTIF(ufc_fights5[duplicitní texty],ufc_fights5[[#This Row],[duplicitní texty]])</f>
        <v>1</v>
      </c>
    </row>
    <row r="2498" spans="1:5">
      <c r="A2498">
        <v>3193</v>
      </c>
      <c r="B2498">
        <v>1218</v>
      </c>
      <c r="C2498" s="3">
        <v>41745</v>
      </c>
      <c r="D2498" s="5" t="str">
        <f>ufc_fights5[[#This Row],[r_fighter_id]]&amp;"/"&amp;ufc_fights5[[#This Row],[b_fighter_id]]&amp;ufc_fights5[[#This Row],[date]]</f>
        <v>3193/121841745</v>
      </c>
      <c r="E2498">
        <f>COUNTIF(ufc_fights5[duplicitní texty],ufc_fights5[[#This Row],[duplicitní texty]])</f>
        <v>1</v>
      </c>
    </row>
    <row r="2499" spans="1:5">
      <c r="A2499">
        <v>2756</v>
      </c>
      <c r="B2499">
        <v>1652</v>
      </c>
      <c r="C2499" s="3">
        <v>41745</v>
      </c>
      <c r="D2499" s="5" t="str">
        <f>ufc_fights5[[#This Row],[r_fighter_id]]&amp;"/"&amp;ufc_fights5[[#This Row],[b_fighter_id]]&amp;ufc_fights5[[#This Row],[date]]</f>
        <v>2756/165241745</v>
      </c>
      <c r="E2499">
        <f>COUNTIF(ufc_fights5[duplicitní texty],ufc_fights5[[#This Row],[duplicitní texty]])</f>
        <v>1</v>
      </c>
    </row>
    <row r="2500" spans="1:5">
      <c r="A2500">
        <v>633</v>
      </c>
      <c r="B2500">
        <v>2331</v>
      </c>
      <c r="C2500" s="3">
        <v>41745</v>
      </c>
      <c r="D2500" s="5" t="str">
        <f>ufc_fights5[[#This Row],[r_fighter_id]]&amp;"/"&amp;ufc_fights5[[#This Row],[b_fighter_id]]&amp;ufc_fights5[[#This Row],[date]]</f>
        <v>633/233141745</v>
      </c>
      <c r="E2500">
        <f>COUNTIF(ufc_fights5[duplicitní texty],ufc_fights5[[#This Row],[duplicitní texty]])</f>
        <v>1</v>
      </c>
    </row>
    <row r="2501" spans="1:5">
      <c r="A2501">
        <v>286</v>
      </c>
      <c r="B2501">
        <v>1626</v>
      </c>
      <c r="C2501" s="3">
        <v>41745</v>
      </c>
      <c r="D2501" s="5" t="str">
        <f>ufc_fights5[[#This Row],[r_fighter_id]]&amp;"/"&amp;ufc_fights5[[#This Row],[b_fighter_id]]&amp;ufc_fights5[[#This Row],[date]]</f>
        <v>286/162641745</v>
      </c>
      <c r="E2501">
        <f>COUNTIF(ufc_fights5[duplicitní texty],ufc_fights5[[#This Row],[duplicitní texty]])</f>
        <v>1</v>
      </c>
    </row>
    <row r="2502" spans="1:5">
      <c r="A2502">
        <v>301</v>
      </c>
      <c r="B2502">
        <v>727</v>
      </c>
      <c r="C2502" s="3">
        <v>41745</v>
      </c>
      <c r="D2502" s="5" t="str">
        <f>ufc_fights5[[#This Row],[r_fighter_id]]&amp;"/"&amp;ufc_fights5[[#This Row],[b_fighter_id]]&amp;ufc_fights5[[#This Row],[date]]</f>
        <v>301/72741745</v>
      </c>
      <c r="E2502">
        <f>COUNTIF(ufc_fights5[duplicitní texty],ufc_fights5[[#This Row],[duplicitní texty]])</f>
        <v>1</v>
      </c>
    </row>
    <row r="2503" spans="1:5">
      <c r="A2503">
        <v>3142</v>
      </c>
      <c r="B2503">
        <v>2332</v>
      </c>
      <c r="C2503" s="3">
        <v>41745</v>
      </c>
      <c r="D2503" s="5" t="str">
        <f>ufc_fights5[[#This Row],[r_fighter_id]]&amp;"/"&amp;ufc_fights5[[#This Row],[b_fighter_id]]&amp;ufc_fights5[[#This Row],[date]]</f>
        <v>3142/233241745</v>
      </c>
      <c r="E2503">
        <f>COUNTIF(ufc_fights5[duplicitní texty],ufc_fights5[[#This Row],[duplicitní texty]])</f>
        <v>1</v>
      </c>
    </row>
    <row r="2504" spans="1:5">
      <c r="A2504">
        <v>1524</v>
      </c>
      <c r="B2504">
        <v>2351</v>
      </c>
      <c r="C2504" s="3">
        <v>41745</v>
      </c>
      <c r="D2504" s="5" t="str">
        <f>ufc_fights5[[#This Row],[r_fighter_id]]&amp;"/"&amp;ufc_fights5[[#This Row],[b_fighter_id]]&amp;ufc_fights5[[#This Row],[date]]</f>
        <v>1524/235141745</v>
      </c>
      <c r="E2504">
        <f>COUNTIF(ufc_fights5[duplicitní texty],ufc_fights5[[#This Row],[duplicitní texty]])</f>
        <v>1</v>
      </c>
    </row>
    <row r="2505" spans="1:5">
      <c r="A2505">
        <v>3419</v>
      </c>
      <c r="B2505">
        <v>1447</v>
      </c>
      <c r="C2505" s="3">
        <v>41745</v>
      </c>
      <c r="D2505" s="5" t="str">
        <f>ufc_fights5[[#This Row],[r_fighter_id]]&amp;"/"&amp;ufc_fights5[[#This Row],[b_fighter_id]]&amp;ufc_fights5[[#This Row],[date]]</f>
        <v>3419/144741745</v>
      </c>
      <c r="E2505">
        <f>COUNTIF(ufc_fights5[duplicitní texty],ufc_fights5[[#This Row],[duplicitní texty]])</f>
        <v>1</v>
      </c>
    </row>
    <row r="2506" spans="1:5">
      <c r="A2506">
        <v>1608</v>
      </c>
      <c r="B2506">
        <v>3039</v>
      </c>
      <c r="C2506" s="3">
        <v>41745</v>
      </c>
      <c r="D2506" s="5" t="str">
        <f>ufc_fights5[[#This Row],[r_fighter_id]]&amp;"/"&amp;ufc_fights5[[#This Row],[b_fighter_id]]&amp;ufc_fights5[[#This Row],[date]]</f>
        <v>1608/303941745</v>
      </c>
      <c r="E2506">
        <f>COUNTIF(ufc_fights5[duplicitní texty],ufc_fights5[[#This Row],[duplicitní texty]])</f>
        <v>1</v>
      </c>
    </row>
    <row r="2507" spans="1:5">
      <c r="A2507">
        <v>1047</v>
      </c>
      <c r="B2507">
        <v>1161</v>
      </c>
      <c r="C2507" s="3">
        <v>41745</v>
      </c>
      <c r="D2507" s="5" t="str">
        <f>ufc_fights5[[#This Row],[r_fighter_id]]&amp;"/"&amp;ufc_fights5[[#This Row],[b_fighter_id]]&amp;ufc_fights5[[#This Row],[date]]</f>
        <v>1047/116141745</v>
      </c>
      <c r="E2507">
        <f>COUNTIF(ufc_fights5[duplicitní texty],ufc_fights5[[#This Row],[duplicitní texty]])</f>
        <v>1</v>
      </c>
    </row>
    <row r="2508" spans="1:5">
      <c r="A2508">
        <v>1995</v>
      </c>
      <c r="B2508">
        <v>1305</v>
      </c>
      <c r="C2508" s="3">
        <v>41748</v>
      </c>
      <c r="D2508" s="5" t="str">
        <f>ufc_fights5[[#This Row],[r_fighter_id]]&amp;"/"&amp;ufc_fights5[[#This Row],[b_fighter_id]]&amp;ufc_fights5[[#This Row],[date]]</f>
        <v>1995/130541748</v>
      </c>
      <c r="E2508">
        <f>COUNTIF(ufc_fights5[duplicitní texty],ufc_fights5[[#This Row],[duplicitní texty]])</f>
        <v>1</v>
      </c>
    </row>
    <row r="2509" spans="1:5">
      <c r="A2509">
        <v>808</v>
      </c>
      <c r="B2509">
        <v>2342</v>
      </c>
      <c r="C2509" s="3">
        <v>41748</v>
      </c>
      <c r="D2509" s="5" t="str">
        <f>ufc_fights5[[#This Row],[r_fighter_id]]&amp;"/"&amp;ufc_fights5[[#This Row],[b_fighter_id]]&amp;ufc_fights5[[#This Row],[date]]</f>
        <v>808/234241748</v>
      </c>
      <c r="E2509">
        <f>COUNTIF(ufc_fights5[duplicitní texty],ufc_fights5[[#This Row],[duplicitní texty]])</f>
        <v>1</v>
      </c>
    </row>
    <row r="2510" spans="1:5">
      <c r="A2510">
        <v>2401</v>
      </c>
      <c r="B2510">
        <v>319</v>
      </c>
      <c r="C2510" s="3">
        <v>41748</v>
      </c>
      <c r="D2510" s="5" t="str">
        <f>ufc_fights5[[#This Row],[r_fighter_id]]&amp;"/"&amp;ufc_fights5[[#This Row],[b_fighter_id]]&amp;ufc_fights5[[#This Row],[date]]</f>
        <v>2401/31941748</v>
      </c>
      <c r="E2510">
        <f>COUNTIF(ufc_fights5[duplicitní texty],ufc_fights5[[#This Row],[duplicitní texty]])</f>
        <v>1</v>
      </c>
    </row>
    <row r="2511" spans="1:5">
      <c r="A2511">
        <v>523</v>
      </c>
      <c r="B2511">
        <v>201</v>
      </c>
      <c r="C2511" s="3">
        <v>41748</v>
      </c>
      <c r="D2511" s="5" t="str">
        <f>ufc_fights5[[#This Row],[r_fighter_id]]&amp;"/"&amp;ufc_fights5[[#This Row],[b_fighter_id]]&amp;ufc_fights5[[#This Row],[date]]</f>
        <v>523/20141748</v>
      </c>
      <c r="E2511">
        <f>COUNTIF(ufc_fights5[duplicitní texty],ufc_fights5[[#This Row],[duplicitní texty]])</f>
        <v>1</v>
      </c>
    </row>
    <row r="2512" spans="1:5">
      <c r="A2512">
        <v>3458</v>
      </c>
      <c r="B2512">
        <v>382</v>
      </c>
      <c r="C2512" s="3">
        <v>41748</v>
      </c>
      <c r="D2512" s="5" t="str">
        <f>ufc_fights5[[#This Row],[r_fighter_id]]&amp;"/"&amp;ufc_fights5[[#This Row],[b_fighter_id]]&amp;ufc_fights5[[#This Row],[date]]</f>
        <v>3458/38241748</v>
      </c>
      <c r="E2512">
        <f>COUNTIF(ufc_fights5[duplicitní texty],ufc_fights5[[#This Row],[duplicitní texty]])</f>
        <v>1</v>
      </c>
    </row>
    <row r="2513" spans="1:5">
      <c r="A2513">
        <v>1816</v>
      </c>
      <c r="B2513">
        <v>2012</v>
      </c>
      <c r="C2513" s="3">
        <v>41748</v>
      </c>
      <c r="D2513" s="5" t="str">
        <f>ufc_fights5[[#This Row],[r_fighter_id]]&amp;"/"&amp;ufc_fights5[[#This Row],[b_fighter_id]]&amp;ufc_fights5[[#This Row],[date]]</f>
        <v>1816/201241748</v>
      </c>
      <c r="E2513">
        <f>COUNTIF(ufc_fights5[duplicitní texty],ufc_fights5[[#This Row],[duplicitní texty]])</f>
        <v>1</v>
      </c>
    </row>
    <row r="2514" spans="1:5">
      <c r="A2514">
        <v>3208</v>
      </c>
      <c r="B2514">
        <v>483</v>
      </c>
      <c r="C2514" s="3">
        <v>41748</v>
      </c>
      <c r="D2514" s="5" t="str">
        <f>ufc_fights5[[#This Row],[r_fighter_id]]&amp;"/"&amp;ufc_fights5[[#This Row],[b_fighter_id]]&amp;ufc_fights5[[#This Row],[date]]</f>
        <v>3208/48341748</v>
      </c>
      <c r="E2514">
        <f>COUNTIF(ufc_fights5[duplicitní texty],ufc_fights5[[#This Row],[duplicitní texty]])</f>
        <v>1</v>
      </c>
    </row>
    <row r="2515" spans="1:5">
      <c r="A2515">
        <v>3211</v>
      </c>
      <c r="B2515">
        <v>2750</v>
      </c>
      <c r="C2515" s="3">
        <v>41748</v>
      </c>
      <c r="D2515" s="5" t="str">
        <f>ufc_fights5[[#This Row],[r_fighter_id]]&amp;"/"&amp;ufc_fights5[[#This Row],[b_fighter_id]]&amp;ufc_fights5[[#This Row],[date]]</f>
        <v>3211/275041748</v>
      </c>
      <c r="E2515">
        <f>COUNTIF(ufc_fights5[duplicitní texty],ufc_fights5[[#This Row],[duplicitní texty]])</f>
        <v>1</v>
      </c>
    </row>
    <row r="2516" spans="1:5">
      <c r="A2516">
        <v>84</v>
      </c>
      <c r="B2516">
        <v>180</v>
      </c>
      <c r="C2516" s="3">
        <v>41748</v>
      </c>
      <c r="D2516" s="5" t="str">
        <f>ufc_fights5[[#This Row],[r_fighter_id]]&amp;"/"&amp;ufc_fights5[[#This Row],[b_fighter_id]]&amp;ufc_fights5[[#This Row],[date]]</f>
        <v>84/18041748</v>
      </c>
      <c r="E2516">
        <f>COUNTIF(ufc_fights5[duplicitní texty],ufc_fights5[[#This Row],[duplicitní texty]])</f>
        <v>1</v>
      </c>
    </row>
    <row r="2517" spans="1:5">
      <c r="A2517">
        <v>2467</v>
      </c>
      <c r="B2517">
        <v>3464</v>
      </c>
      <c r="C2517" s="3">
        <v>41748</v>
      </c>
      <c r="D2517" s="5" t="str">
        <f>ufc_fights5[[#This Row],[r_fighter_id]]&amp;"/"&amp;ufc_fights5[[#This Row],[b_fighter_id]]&amp;ufc_fights5[[#This Row],[date]]</f>
        <v>2467/346441748</v>
      </c>
      <c r="E2517">
        <f>COUNTIF(ufc_fights5[duplicitní texty],ufc_fights5[[#This Row],[duplicitní texty]])</f>
        <v>1</v>
      </c>
    </row>
    <row r="2518" spans="1:5">
      <c r="A2518">
        <v>2071</v>
      </c>
      <c r="B2518">
        <v>2508</v>
      </c>
      <c r="C2518" s="3">
        <v>41748</v>
      </c>
      <c r="D2518" s="5" t="str">
        <f>ufc_fights5[[#This Row],[r_fighter_id]]&amp;"/"&amp;ufc_fights5[[#This Row],[b_fighter_id]]&amp;ufc_fights5[[#This Row],[date]]</f>
        <v>2071/250841748</v>
      </c>
      <c r="E2518">
        <f>COUNTIF(ufc_fights5[duplicitní texty],ufc_fights5[[#This Row],[duplicitní texty]])</f>
        <v>1</v>
      </c>
    </row>
    <row r="2519" spans="1:5">
      <c r="A2519">
        <v>239</v>
      </c>
      <c r="B2519">
        <v>3019</v>
      </c>
      <c r="C2519" s="3">
        <v>41748</v>
      </c>
      <c r="D2519" s="5" t="str">
        <f>ufc_fights5[[#This Row],[r_fighter_id]]&amp;"/"&amp;ufc_fights5[[#This Row],[b_fighter_id]]&amp;ufc_fights5[[#This Row],[date]]</f>
        <v>239/301941748</v>
      </c>
      <c r="E2519">
        <f>COUNTIF(ufc_fights5[duplicitní texty],ufc_fights5[[#This Row],[duplicitní texty]])</f>
        <v>1</v>
      </c>
    </row>
    <row r="2520" spans="1:5">
      <c r="A2520">
        <v>1910</v>
      </c>
      <c r="B2520">
        <v>3568</v>
      </c>
      <c r="C2520" s="3">
        <v>41748</v>
      </c>
      <c r="D2520" s="5" t="str">
        <f>ufc_fights5[[#This Row],[r_fighter_id]]&amp;"/"&amp;ufc_fights5[[#This Row],[b_fighter_id]]&amp;ufc_fights5[[#This Row],[date]]</f>
        <v>1910/356841748</v>
      </c>
      <c r="E2520">
        <f>COUNTIF(ufc_fights5[duplicitní texty],ufc_fights5[[#This Row],[duplicitní texty]])</f>
        <v>1</v>
      </c>
    </row>
    <row r="2521" spans="1:5">
      <c r="A2521">
        <v>2723</v>
      </c>
      <c r="B2521">
        <v>306</v>
      </c>
      <c r="C2521" s="3">
        <v>41755</v>
      </c>
      <c r="D2521" s="5" t="str">
        <f>ufc_fights5[[#This Row],[r_fighter_id]]&amp;"/"&amp;ufc_fights5[[#This Row],[b_fighter_id]]&amp;ufc_fights5[[#This Row],[date]]</f>
        <v>2723/30641755</v>
      </c>
      <c r="E2521">
        <f>COUNTIF(ufc_fights5[duplicitní texty],ufc_fights5[[#This Row],[duplicitní texty]])</f>
        <v>1</v>
      </c>
    </row>
    <row r="2522" spans="1:5">
      <c r="A2522">
        <v>708</v>
      </c>
      <c r="B2522">
        <v>1533</v>
      </c>
      <c r="C2522" s="3">
        <v>41755</v>
      </c>
      <c r="D2522" s="5" t="str">
        <f>ufc_fights5[[#This Row],[r_fighter_id]]&amp;"/"&amp;ufc_fights5[[#This Row],[b_fighter_id]]&amp;ufc_fights5[[#This Row],[date]]</f>
        <v>708/153341755</v>
      </c>
      <c r="E2522">
        <f>COUNTIF(ufc_fights5[duplicitní texty],ufc_fights5[[#This Row],[duplicitní texty]])</f>
        <v>1</v>
      </c>
    </row>
    <row r="2523" spans="1:5">
      <c r="A2523">
        <v>247</v>
      </c>
      <c r="B2523">
        <v>878</v>
      </c>
      <c r="C2523" s="3">
        <v>41755</v>
      </c>
      <c r="D2523" s="5" t="str">
        <f>ufc_fights5[[#This Row],[r_fighter_id]]&amp;"/"&amp;ufc_fights5[[#This Row],[b_fighter_id]]&amp;ufc_fights5[[#This Row],[date]]</f>
        <v>247/87841755</v>
      </c>
      <c r="E2523">
        <f>COUNTIF(ufc_fights5[duplicitní texty],ufc_fights5[[#This Row],[duplicitní texty]])</f>
        <v>1</v>
      </c>
    </row>
    <row r="2524" spans="1:5">
      <c r="A2524">
        <v>512</v>
      </c>
      <c r="B2524">
        <v>354</v>
      </c>
      <c r="C2524" s="3">
        <v>41755</v>
      </c>
      <c r="D2524" s="5" t="str">
        <f>ufc_fights5[[#This Row],[r_fighter_id]]&amp;"/"&amp;ufc_fights5[[#This Row],[b_fighter_id]]&amp;ufc_fights5[[#This Row],[date]]</f>
        <v>512/35441755</v>
      </c>
      <c r="E2524">
        <f>COUNTIF(ufc_fights5[duplicitní texty],ufc_fights5[[#This Row],[duplicitní texty]])</f>
        <v>1</v>
      </c>
    </row>
    <row r="2525" spans="1:5">
      <c r="A2525">
        <v>1377</v>
      </c>
      <c r="B2525">
        <v>964</v>
      </c>
      <c r="C2525" s="3">
        <v>41755</v>
      </c>
      <c r="D2525" s="5" t="str">
        <f>ufc_fights5[[#This Row],[r_fighter_id]]&amp;"/"&amp;ufc_fights5[[#This Row],[b_fighter_id]]&amp;ufc_fights5[[#This Row],[date]]</f>
        <v>1377/96441755</v>
      </c>
      <c r="E2525">
        <f>COUNTIF(ufc_fights5[duplicitní texty],ufc_fights5[[#This Row],[duplicitní texty]])</f>
        <v>1</v>
      </c>
    </row>
    <row r="2526" spans="1:5">
      <c r="A2526">
        <v>2113</v>
      </c>
      <c r="B2526">
        <v>2061</v>
      </c>
      <c r="C2526" s="3">
        <v>41755</v>
      </c>
      <c r="D2526" s="5" t="str">
        <f>ufc_fights5[[#This Row],[r_fighter_id]]&amp;"/"&amp;ufc_fights5[[#This Row],[b_fighter_id]]&amp;ufc_fights5[[#This Row],[date]]</f>
        <v>2113/206141755</v>
      </c>
      <c r="E2526">
        <f>COUNTIF(ufc_fights5[duplicitní texty],ufc_fights5[[#This Row],[duplicitní texty]])</f>
        <v>1</v>
      </c>
    </row>
    <row r="2527" spans="1:5">
      <c r="A2527">
        <v>1139</v>
      </c>
      <c r="B2527">
        <v>3333</v>
      </c>
      <c r="C2527" s="3">
        <v>41755</v>
      </c>
      <c r="D2527" s="5" t="str">
        <f>ufc_fights5[[#This Row],[r_fighter_id]]&amp;"/"&amp;ufc_fights5[[#This Row],[b_fighter_id]]&amp;ufc_fights5[[#This Row],[date]]</f>
        <v>1139/333341755</v>
      </c>
      <c r="E2527">
        <f>COUNTIF(ufc_fights5[duplicitní texty],ufc_fights5[[#This Row],[duplicitní texty]])</f>
        <v>1</v>
      </c>
    </row>
    <row r="2528" spans="1:5">
      <c r="A2528">
        <v>826</v>
      </c>
      <c r="B2528">
        <v>622</v>
      </c>
      <c r="C2528" s="3">
        <v>41755</v>
      </c>
      <c r="D2528" s="5" t="str">
        <f>ufc_fights5[[#This Row],[r_fighter_id]]&amp;"/"&amp;ufc_fights5[[#This Row],[b_fighter_id]]&amp;ufc_fights5[[#This Row],[date]]</f>
        <v>826/62241755</v>
      </c>
      <c r="E2528">
        <f>COUNTIF(ufc_fights5[duplicitní texty],ufc_fights5[[#This Row],[duplicitní texty]])</f>
        <v>1</v>
      </c>
    </row>
    <row r="2529" spans="1:5">
      <c r="A2529">
        <v>230</v>
      </c>
      <c r="B2529">
        <v>3484</v>
      </c>
      <c r="C2529" s="3">
        <v>41755</v>
      </c>
      <c r="D2529" s="5" t="str">
        <f>ufc_fights5[[#This Row],[r_fighter_id]]&amp;"/"&amp;ufc_fights5[[#This Row],[b_fighter_id]]&amp;ufc_fights5[[#This Row],[date]]</f>
        <v>230/348441755</v>
      </c>
      <c r="E2529">
        <f>COUNTIF(ufc_fights5[duplicitní texty],ufc_fights5[[#This Row],[duplicitní texty]])</f>
        <v>1</v>
      </c>
    </row>
    <row r="2530" spans="1:5">
      <c r="A2530">
        <v>1914</v>
      </c>
      <c r="B2530">
        <v>2058</v>
      </c>
      <c r="C2530" s="3">
        <v>41769</v>
      </c>
      <c r="D2530" s="5" t="str">
        <f>ufc_fights5[[#This Row],[r_fighter_id]]&amp;"/"&amp;ufc_fights5[[#This Row],[b_fighter_id]]&amp;ufc_fights5[[#This Row],[date]]</f>
        <v>1914/205841769</v>
      </c>
      <c r="E2530">
        <f>COUNTIF(ufc_fights5[duplicitní texty],ufc_fights5[[#This Row],[duplicitní texty]])</f>
        <v>1</v>
      </c>
    </row>
    <row r="2531" spans="1:5">
      <c r="A2531">
        <v>1740</v>
      </c>
      <c r="B2531">
        <v>3302</v>
      </c>
      <c r="C2531" s="3">
        <v>41769</v>
      </c>
      <c r="D2531" s="5" t="str">
        <f>ufc_fights5[[#This Row],[r_fighter_id]]&amp;"/"&amp;ufc_fights5[[#This Row],[b_fighter_id]]&amp;ufc_fights5[[#This Row],[date]]</f>
        <v>1740/330241769</v>
      </c>
      <c r="E2531">
        <f>COUNTIF(ufc_fights5[duplicitní texty],ufc_fights5[[#This Row],[duplicitní texty]])</f>
        <v>1</v>
      </c>
    </row>
    <row r="2532" spans="1:5">
      <c r="A2532">
        <v>1327</v>
      </c>
      <c r="B2532">
        <v>2277</v>
      </c>
      <c r="C2532" s="3">
        <v>41769</v>
      </c>
      <c r="D2532" s="5" t="str">
        <f>ufc_fights5[[#This Row],[r_fighter_id]]&amp;"/"&amp;ufc_fights5[[#This Row],[b_fighter_id]]&amp;ufc_fights5[[#This Row],[date]]</f>
        <v>1327/227741769</v>
      </c>
      <c r="E2532">
        <f>COUNTIF(ufc_fights5[duplicitní texty],ufc_fights5[[#This Row],[duplicitní texty]])</f>
        <v>1</v>
      </c>
    </row>
    <row r="2533" spans="1:5">
      <c r="A2533">
        <v>434</v>
      </c>
      <c r="B2533">
        <v>682</v>
      </c>
      <c r="C2533" s="3">
        <v>41769</v>
      </c>
      <c r="D2533" s="5" t="str">
        <f>ufc_fights5[[#This Row],[r_fighter_id]]&amp;"/"&amp;ufc_fights5[[#This Row],[b_fighter_id]]&amp;ufc_fights5[[#This Row],[date]]</f>
        <v>434/68241769</v>
      </c>
      <c r="E2533">
        <f>COUNTIF(ufc_fights5[duplicitní texty],ufc_fights5[[#This Row],[duplicitní texty]])</f>
        <v>1</v>
      </c>
    </row>
    <row r="2534" spans="1:5">
      <c r="A2534">
        <v>375</v>
      </c>
      <c r="B2534">
        <v>2990</v>
      </c>
      <c r="C2534" s="3">
        <v>41769</v>
      </c>
      <c r="D2534" s="5" t="str">
        <f>ufc_fights5[[#This Row],[r_fighter_id]]&amp;"/"&amp;ufc_fights5[[#This Row],[b_fighter_id]]&amp;ufc_fights5[[#This Row],[date]]</f>
        <v>375/299041769</v>
      </c>
      <c r="E2534">
        <f>COUNTIF(ufc_fights5[duplicitní texty],ufc_fights5[[#This Row],[duplicitní texty]])</f>
        <v>1</v>
      </c>
    </row>
    <row r="2535" spans="1:5">
      <c r="A2535">
        <v>1063</v>
      </c>
      <c r="B2535">
        <v>1798</v>
      </c>
      <c r="C2535" s="3">
        <v>41769</v>
      </c>
      <c r="D2535" s="5" t="str">
        <f>ufc_fights5[[#This Row],[r_fighter_id]]&amp;"/"&amp;ufc_fights5[[#This Row],[b_fighter_id]]&amp;ufc_fights5[[#This Row],[date]]</f>
        <v>1063/179841769</v>
      </c>
      <c r="E2535">
        <f>COUNTIF(ufc_fights5[duplicitní texty],ufc_fights5[[#This Row],[duplicitní texty]])</f>
        <v>1</v>
      </c>
    </row>
    <row r="2536" spans="1:5">
      <c r="A2536">
        <v>2529</v>
      </c>
      <c r="B2536">
        <v>1761</v>
      </c>
      <c r="C2536" s="3">
        <v>41769</v>
      </c>
      <c r="D2536" s="5" t="str">
        <f>ufc_fights5[[#This Row],[r_fighter_id]]&amp;"/"&amp;ufc_fights5[[#This Row],[b_fighter_id]]&amp;ufc_fights5[[#This Row],[date]]</f>
        <v>2529/176141769</v>
      </c>
      <c r="E2536">
        <f>COUNTIF(ufc_fights5[duplicitní texty],ufc_fights5[[#This Row],[duplicitní texty]])</f>
        <v>1</v>
      </c>
    </row>
    <row r="2537" spans="1:5">
      <c r="A2537">
        <v>1396</v>
      </c>
      <c r="B2537">
        <v>2165</v>
      </c>
      <c r="C2537" s="3">
        <v>41769</v>
      </c>
      <c r="D2537" s="5" t="str">
        <f>ufc_fights5[[#This Row],[r_fighter_id]]&amp;"/"&amp;ufc_fights5[[#This Row],[b_fighter_id]]&amp;ufc_fights5[[#This Row],[date]]</f>
        <v>1396/216541769</v>
      </c>
      <c r="E2537">
        <f>COUNTIF(ufc_fights5[duplicitní texty],ufc_fights5[[#This Row],[duplicitní texty]])</f>
        <v>1</v>
      </c>
    </row>
    <row r="2538" spans="1:5">
      <c r="A2538">
        <v>1674</v>
      </c>
      <c r="B2538">
        <v>675</v>
      </c>
      <c r="C2538" s="3">
        <v>41769</v>
      </c>
      <c r="D2538" s="5" t="str">
        <f>ufc_fights5[[#This Row],[r_fighter_id]]&amp;"/"&amp;ufc_fights5[[#This Row],[b_fighter_id]]&amp;ufc_fights5[[#This Row],[date]]</f>
        <v>1674/67541769</v>
      </c>
      <c r="E2538">
        <f>COUNTIF(ufc_fights5[duplicitní texty],ufc_fights5[[#This Row],[duplicitní texty]])</f>
        <v>1</v>
      </c>
    </row>
    <row r="2539" spans="1:5">
      <c r="A2539">
        <v>3496</v>
      </c>
      <c r="B2539">
        <v>854</v>
      </c>
      <c r="C2539" s="3">
        <v>41769</v>
      </c>
      <c r="D2539" s="5" t="str">
        <f>ufc_fights5[[#This Row],[r_fighter_id]]&amp;"/"&amp;ufc_fights5[[#This Row],[b_fighter_id]]&amp;ufc_fights5[[#This Row],[date]]</f>
        <v>3496/85441769</v>
      </c>
      <c r="E2539">
        <f>COUNTIF(ufc_fights5[duplicitní texty],ufc_fights5[[#This Row],[duplicitní texty]])</f>
        <v>1</v>
      </c>
    </row>
    <row r="2540" spans="1:5">
      <c r="A2540">
        <v>476</v>
      </c>
      <c r="B2540">
        <v>3045</v>
      </c>
      <c r="C2540" s="3">
        <v>41769</v>
      </c>
      <c r="D2540" s="5" t="str">
        <f>ufc_fights5[[#This Row],[r_fighter_id]]&amp;"/"&amp;ufc_fights5[[#This Row],[b_fighter_id]]&amp;ufc_fights5[[#This Row],[date]]</f>
        <v>476/304541769</v>
      </c>
      <c r="E2540">
        <f>COUNTIF(ufc_fights5[duplicitní texty],ufc_fights5[[#This Row],[duplicitní texty]])</f>
        <v>1</v>
      </c>
    </row>
    <row r="2541" spans="1:5">
      <c r="A2541">
        <v>2432</v>
      </c>
      <c r="B2541">
        <v>2565</v>
      </c>
      <c r="C2541" s="3">
        <v>41769</v>
      </c>
      <c r="D2541" s="5" t="str">
        <f>ufc_fights5[[#This Row],[r_fighter_id]]&amp;"/"&amp;ufc_fights5[[#This Row],[b_fighter_id]]&amp;ufc_fights5[[#This Row],[date]]</f>
        <v>2432/256541769</v>
      </c>
      <c r="E2541">
        <f>COUNTIF(ufc_fights5[duplicitní texty],ufc_fights5[[#This Row],[duplicitní texty]])</f>
        <v>1</v>
      </c>
    </row>
    <row r="2542" spans="1:5">
      <c r="A2542">
        <v>2809</v>
      </c>
      <c r="B2542">
        <v>3411</v>
      </c>
      <c r="C2542" s="3">
        <v>41769</v>
      </c>
      <c r="D2542" s="5" t="str">
        <f>ufc_fights5[[#This Row],[r_fighter_id]]&amp;"/"&amp;ufc_fights5[[#This Row],[b_fighter_id]]&amp;ufc_fights5[[#This Row],[date]]</f>
        <v>2809/341141769</v>
      </c>
      <c r="E2542">
        <f>COUNTIF(ufc_fights5[duplicitní texty],ufc_fights5[[#This Row],[duplicitní texty]])</f>
        <v>1</v>
      </c>
    </row>
    <row r="2543" spans="1:5">
      <c r="A2543">
        <v>3346</v>
      </c>
      <c r="B2543">
        <v>1695</v>
      </c>
      <c r="C2543" s="3">
        <v>41783</v>
      </c>
      <c r="D2543" s="5" t="str">
        <f>ufc_fights5[[#This Row],[r_fighter_id]]&amp;"/"&amp;ufc_fights5[[#This Row],[b_fighter_id]]&amp;ufc_fights5[[#This Row],[date]]</f>
        <v>3346/169541783</v>
      </c>
      <c r="E2543">
        <f>COUNTIF(ufc_fights5[duplicitní texty],ufc_fights5[[#This Row],[duplicitní texty]])</f>
        <v>1</v>
      </c>
    </row>
    <row r="2544" spans="1:5">
      <c r="A2544">
        <v>948</v>
      </c>
      <c r="B2544">
        <v>1640</v>
      </c>
      <c r="C2544" s="3">
        <v>41783</v>
      </c>
      <c r="D2544" s="5" t="str">
        <f>ufc_fights5[[#This Row],[r_fighter_id]]&amp;"/"&amp;ufc_fights5[[#This Row],[b_fighter_id]]&amp;ufc_fights5[[#This Row],[date]]</f>
        <v>948/164041783</v>
      </c>
      <c r="E2544">
        <f>COUNTIF(ufc_fights5[duplicitní texty],ufc_fights5[[#This Row],[duplicitní texty]])</f>
        <v>1</v>
      </c>
    </row>
    <row r="2545" spans="1:5">
      <c r="A2545">
        <v>618</v>
      </c>
      <c r="B2545">
        <v>1320</v>
      </c>
      <c r="C2545" s="3">
        <v>41783</v>
      </c>
      <c r="D2545" s="5" t="str">
        <f>ufc_fights5[[#This Row],[r_fighter_id]]&amp;"/"&amp;ufc_fights5[[#This Row],[b_fighter_id]]&amp;ufc_fights5[[#This Row],[date]]</f>
        <v>618/132041783</v>
      </c>
      <c r="E2545">
        <f>COUNTIF(ufc_fights5[duplicitní texty],ufc_fights5[[#This Row],[duplicitní texty]])</f>
        <v>1</v>
      </c>
    </row>
    <row r="2546" spans="1:5">
      <c r="A2546">
        <v>1373</v>
      </c>
      <c r="B2546">
        <v>456</v>
      </c>
      <c r="C2546" s="3">
        <v>41783</v>
      </c>
      <c r="D2546" s="5" t="str">
        <f>ufc_fights5[[#This Row],[r_fighter_id]]&amp;"/"&amp;ufc_fights5[[#This Row],[b_fighter_id]]&amp;ufc_fights5[[#This Row],[date]]</f>
        <v>1373/45641783</v>
      </c>
      <c r="E2546">
        <f>COUNTIF(ufc_fights5[duplicitní texty],ufc_fights5[[#This Row],[duplicitní texty]])</f>
        <v>1</v>
      </c>
    </row>
    <row r="2547" spans="1:5">
      <c r="A2547">
        <v>540</v>
      </c>
      <c r="B2547">
        <v>3289</v>
      </c>
      <c r="C2547" s="3">
        <v>41783</v>
      </c>
      <c r="D2547" s="5" t="str">
        <f>ufc_fights5[[#This Row],[r_fighter_id]]&amp;"/"&amp;ufc_fights5[[#This Row],[b_fighter_id]]&amp;ufc_fights5[[#This Row],[date]]</f>
        <v>540/328941783</v>
      </c>
      <c r="E2547">
        <f>COUNTIF(ufc_fights5[duplicitní texty],ufc_fights5[[#This Row],[duplicitní texty]])</f>
        <v>1</v>
      </c>
    </row>
    <row r="2548" spans="1:5">
      <c r="A2548">
        <v>1431</v>
      </c>
      <c r="B2548">
        <v>573</v>
      </c>
      <c r="C2548" s="3">
        <v>41783</v>
      </c>
      <c r="D2548" s="5" t="str">
        <f>ufc_fights5[[#This Row],[r_fighter_id]]&amp;"/"&amp;ufc_fights5[[#This Row],[b_fighter_id]]&amp;ufc_fights5[[#This Row],[date]]</f>
        <v>1431/57341783</v>
      </c>
      <c r="E2548">
        <f>COUNTIF(ufc_fights5[duplicitní texty],ufc_fights5[[#This Row],[duplicitní texty]])</f>
        <v>1</v>
      </c>
    </row>
    <row r="2549" spans="1:5">
      <c r="A2549">
        <v>1760</v>
      </c>
      <c r="B2549">
        <v>871</v>
      </c>
      <c r="C2549" s="3">
        <v>41783</v>
      </c>
      <c r="D2549" s="5" t="str">
        <f>ufc_fights5[[#This Row],[r_fighter_id]]&amp;"/"&amp;ufc_fights5[[#This Row],[b_fighter_id]]&amp;ufc_fights5[[#This Row],[date]]</f>
        <v>1760/87141783</v>
      </c>
      <c r="E2549">
        <f>COUNTIF(ufc_fights5[duplicitní texty],ufc_fights5[[#This Row],[duplicitní texty]])</f>
        <v>1</v>
      </c>
    </row>
    <row r="2550" spans="1:5">
      <c r="A2550">
        <v>2097</v>
      </c>
      <c r="B2550">
        <v>1818</v>
      </c>
      <c r="C2550" s="3">
        <v>41783</v>
      </c>
      <c r="D2550" s="5" t="str">
        <f>ufc_fights5[[#This Row],[r_fighter_id]]&amp;"/"&amp;ufc_fights5[[#This Row],[b_fighter_id]]&amp;ufc_fights5[[#This Row],[date]]</f>
        <v>2097/181841783</v>
      </c>
      <c r="E2550">
        <f>COUNTIF(ufc_fights5[duplicitní texty],ufc_fights5[[#This Row],[duplicitní texty]])</f>
        <v>1</v>
      </c>
    </row>
    <row r="2551" spans="1:5">
      <c r="A2551">
        <v>2972</v>
      </c>
      <c r="B2551">
        <v>2528</v>
      </c>
      <c r="C2551" s="3">
        <v>41783</v>
      </c>
      <c r="D2551" s="5" t="str">
        <f>ufc_fights5[[#This Row],[r_fighter_id]]&amp;"/"&amp;ufc_fights5[[#This Row],[b_fighter_id]]&amp;ufc_fights5[[#This Row],[date]]</f>
        <v>2972/252841783</v>
      </c>
      <c r="E2551">
        <f>COUNTIF(ufc_fights5[duplicitní texty],ufc_fights5[[#This Row],[duplicitní texty]])</f>
        <v>1</v>
      </c>
    </row>
    <row r="2552" spans="1:5">
      <c r="A2552">
        <v>2323</v>
      </c>
      <c r="B2552">
        <v>2533</v>
      </c>
      <c r="C2552" s="3">
        <v>41783</v>
      </c>
      <c r="D2552" s="5" t="str">
        <f>ufc_fights5[[#This Row],[r_fighter_id]]&amp;"/"&amp;ufc_fights5[[#This Row],[b_fighter_id]]&amp;ufc_fights5[[#This Row],[date]]</f>
        <v>2323/253341783</v>
      </c>
      <c r="E2552">
        <f>COUNTIF(ufc_fights5[duplicitní texty],ufc_fights5[[#This Row],[duplicitní texty]])</f>
        <v>1</v>
      </c>
    </row>
    <row r="2553" spans="1:5">
      <c r="A2553">
        <v>200</v>
      </c>
      <c r="B2553">
        <v>778</v>
      </c>
      <c r="C2553" s="3">
        <v>41783</v>
      </c>
      <c r="D2553" s="5" t="str">
        <f>ufc_fights5[[#This Row],[r_fighter_id]]&amp;"/"&amp;ufc_fights5[[#This Row],[b_fighter_id]]&amp;ufc_fights5[[#This Row],[date]]</f>
        <v>200/77841783</v>
      </c>
      <c r="E2553">
        <f>COUNTIF(ufc_fights5[duplicitní texty],ufc_fights5[[#This Row],[duplicitní texty]])</f>
        <v>1</v>
      </c>
    </row>
    <row r="2554" spans="1:5">
      <c r="A2554">
        <v>2150</v>
      </c>
      <c r="B2554">
        <v>2694</v>
      </c>
      <c r="C2554" s="3">
        <v>41783</v>
      </c>
      <c r="D2554" s="5" t="str">
        <f>ufc_fights5[[#This Row],[r_fighter_id]]&amp;"/"&amp;ufc_fights5[[#This Row],[b_fighter_id]]&amp;ufc_fights5[[#This Row],[date]]</f>
        <v>2150/269441783</v>
      </c>
      <c r="E2554">
        <f>COUNTIF(ufc_fights5[duplicitní texty],ufc_fights5[[#This Row],[duplicitní texty]])</f>
        <v>1</v>
      </c>
    </row>
    <row r="2555" spans="1:5">
      <c r="A2555">
        <v>1928</v>
      </c>
      <c r="B2555">
        <v>3526</v>
      </c>
      <c r="C2555" s="3">
        <v>41790</v>
      </c>
      <c r="D2555" s="5" t="str">
        <f>ufc_fights5[[#This Row],[r_fighter_id]]&amp;"/"&amp;ufc_fights5[[#This Row],[b_fighter_id]]&amp;ufc_fights5[[#This Row],[date]]</f>
        <v>1928/352641790</v>
      </c>
      <c r="E2555">
        <f>COUNTIF(ufc_fights5[duplicitní texty],ufc_fights5[[#This Row],[duplicitní texty]])</f>
        <v>1</v>
      </c>
    </row>
    <row r="2556" spans="1:5">
      <c r="A2556">
        <v>1782</v>
      </c>
      <c r="B2556">
        <v>45</v>
      </c>
      <c r="C2556" s="3">
        <v>41790</v>
      </c>
      <c r="D2556" s="5" t="str">
        <f>ufc_fights5[[#This Row],[r_fighter_id]]&amp;"/"&amp;ufc_fights5[[#This Row],[b_fighter_id]]&amp;ufc_fights5[[#This Row],[date]]</f>
        <v>1782/4541790</v>
      </c>
      <c r="E2556">
        <f>COUNTIF(ufc_fights5[duplicitní texty],ufc_fights5[[#This Row],[duplicitní texty]])</f>
        <v>1</v>
      </c>
    </row>
    <row r="2557" spans="1:5">
      <c r="A2557">
        <v>2226</v>
      </c>
      <c r="B2557">
        <v>2213</v>
      </c>
      <c r="C2557" s="3">
        <v>41790</v>
      </c>
      <c r="D2557" s="5" t="str">
        <f>ufc_fights5[[#This Row],[r_fighter_id]]&amp;"/"&amp;ufc_fights5[[#This Row],[b_fighter_id]]&amp;ufc_fights5[[#This Row],[date]]</f>
        <v>2226/221341790</v>
      </c>
      <c r="E2557">
        <f>COUNTIF(ufc_fights5[duplicitní texty],ufc_fights5[[#This Row],[duplicitní texty]])</f>
        <v>1</v>
      </c>
    </row>
    <row r="2558" spans="1:5">
      <c r="A2558">
        <v>2223</v>
      </c>
      <c r="B2558">
        <v>1365</v>
      </c>
      <c r="C2558" s="3">
        <v>41790</v>
      </c>
      <c r="D2558" s="5" t="str">
        <f>ufc_fights5[[#This Row],[r_fighter_id]]&amp;"/"&amp;ufc_fights5[[#This Row],[b_fighter_id]]&amp;ufc_fights5[[#This Row],[date]]</f>
        <v>2223/136541790</v>
      </c>
      <c r="E2558">
        <f>COUNTIF(ufc_fights5[duplicitní texty],ufc_fights5[[#This Row],[duplicitní texty]])</f>
        <v>1</v>
      </c>
    </row>
    <row r="2559" spans="1:5">
      <c r="A2559">
        <v>205</v>
      </c>
      <c r="B2559">
        <v>3148</v>
      </c>
      <c r="C2559" s="3">
        <v>41790</v>
      </c>
      <c r="D2559" s="5" t="str">
        <f>ufc_fights5[[#This Row],[r_fighter_id]]&amp;"/"&amp;ufc_fights5[[#This Row],[b_fighter_id]]&amp;ufc_fights5[[#This Row],[date]]</f>
        <v>205/314841790</v>
      </c>
      <c r="E2559">
        <f>COUNTIF(ufc_fights5[duplicitní texty],ufc_fights5[[#This Row],[duplicitní texty]])</f>
        <v>1</v>
      </c>
    </row>
    <row r="2560" spans="1:5">
      <c r="A2560">
        <v>2121</v>
      </c>
      <c r="B2560">
        <v>1934</v>
      </c>
      <c r="C2560" s="3">
        <v>41790</v>
      </c>
      <c r="D2560" s="5" t="str">
        <f>ufc_fights5[[#This Row],[r_fighter_id]]&amp;"/"&amp;ufc_fights5[[#This Row],[b_fighter_id]]&amp;ufc_fights5[[#This Row],[date]]</f>
        <v>2121/193441790</v>
      </c>
      <c r="E2560">
        <f>COUNTIF(ufc_fights5[duplicitní texty],ufc_fights5[[#This Row],[duplicitní texty]])</f>
        <v>1</v>
      </c>
    </row>
    <row r="2561" spans="1:5">
      <c r="A2561">
        <v>2742</v>
      </c>
      <c r="B2561">
        <v>2191</v>
      </c>
      <c r="C2561" s="3">
        <v>41790</v>
      </c>
      <c r="D2561" s="5" t="str">
        <f>ufc_fights5[[#This Row],[r_fighter_id]]&amp;"/"&amp;ufc_fights5[[#This Row],[b_fighter_id]]&amp;ufc_fights5[[#This Row],[date]]</f>
        <v>2742/219141790</v>
      </c>
      <c r="E2561">
        <f>COUNTIF(ufc_fights5[duplicitní texty],ufc_fights5[[#This Row],[duplicitní texty]])</f>
        <v>1</v>
      </c>
    </row>
    <row r="2562" spans="1:5">
      <c r="A2562">
        <v>482</v>
      </c>
      <c r="B2562">
        <v>797</v>
      </c>
      <c r="C2562" s="3">
        <v>41790</v>
      </c>
      <c r="D2562" s="5" t="str">
        <f>ufc_fights5[[#This Row],[r_fighter_id]]&amp;"/"&amp;ufc_fights5[[#This Row],[b_fighter_id]]&amp;ufc_fights5[[#This Row],[date]]</f>
        <v>482/79741790</v>
      </c>
      <c r="E2562">
        <f>COUNTIF(ufc_fights5[duplicitní texty],ufc_fights5[[#This Row],[duplicitní texty]])</f>
        <v>1</v>
      </c>
    </row>
    <row r="2563" spans="1:5">
      <c r="A2563">
        <v>1499</v>
      </c>
      <c r="B2563">
        <v>2494</v>
      </c>
      <c r="C2563" s="3">
        <v>41790</v>
      </c>
      <c r="D2563" s="5" t="str">
        <f>ufc_fights5[[#This Row],[r_fighter_id]]&amp;"/"&amp;ufc_fights5[[#This Row],[b_fighter_id]]&amp;ufc_fights5[[#This Row],[date]]</f>
        <v>1499/249441790</v>
      </c>
      <c r="E2563">
        <f>COUNTIF(ufc_fights5[duplicitní texty],ufc_fights5[[#This Row],[duplicitní texty]])</f>
        <v>1</v>
      </c>
    </row>
    <row r="2564" spans="1:5">
      <c r="A2564">
        <v>2367</v>
      </c>
      <c r="B2564">
        <v>292</v>
      </c>
      <c r="C2564" s="3">
        <v>41790</v>
      </c>
      <c r="D2564" s="5" t="str">
        <f>ufc_fights5[[#This Row],[r_fighter_id]]&amp;"/"&amp;ufc_fights5[[#This Row],[b_fighter_id]]&amp;ufc_fights5[[#This Row],[date]]</f>
        <v>2367/29241790</v>
      </c>
      <c r="E2564">
        <f>COUNTIF(ufc_fights5[duplicitní texty],ufc_fights5[[#This Row],[duplicitní texty]])</f>
        <v>1</v>
      </c>
    </row>
    <row r="2565" spans="1:5">
      <c r="A2565">
        <v>2513</v>
      </c>
      <c r="B2565">
        <v>1916</v>
      </c>
      <c r="C2565" s="3">
        <v>41790</v>
      </c>
      <c r="D2565" s="5" t="str">
        <f>ufc_fights5[[#This Row],[r_fighter_id]]&amp;"/"&amp;ufc_fights5[[#This Row],[b_fighter_id]]&amp;ufc_fights5[[#This Row],[date]]</f>
        <v>2513/191641790</v>
      </c>
      <c r="E2565">
        <f>COUNTIF(ufc_fights5[duplicitní texty],ufc_fights5[[#This Row],[duplicitní texty]])</f>
        <v>1</v>
      </c>
    </row>
    <row r="2566" spans="1:5">
      <c r="A2566">
        <v>691</v>
      </c>
      <c r="B2566">
        <v>1915</v>
      </c>
      <c r="C2566" s="3">
        <v>41790</v>
      </c>
      <c r="D2566" s="5" t="str">
        <f>ufc_fights5[[#This Row],[r_fighter_id]]&amp;"/"&amp;ufc_fights5[[#This Row],[b_fighter_id]]&amp;ufc_fights5[[#This Row],[date]]</f>
        <v>691/191541790</v>
      </c>
      <c r="E2566">
        <f>COUNTIF(ufc_fights5[duplicitní texty],ufc_fights5[[#This Row],[duplicitní texty]])</f>
        <v>1</v>
      </c>
    </row>
    <row r="2567" spans="1:5">
      <c r="A2567">
        <v>520</v>
      </c>
      <c r="B2567">
        <v>1565</v>
      </c>
      <c r="C2567" s="3">
        <v>41790</v>
      </c>
      <c r="D2567" s="5" t="str">
        <f>ufc_fights5[[#This Row],[r_fighter_id]]&amp;"/"&amp;ufc_fights5[[#This Row],[b_fighter_id]]&amp;ufc_fights5[[#This Row],[date]]</f>
        <v>520/156541790</v>
      </c>
      <c r="E2567">
        <f>COUNTIF(ufc_fights5[duplicitní texty],ufc_fights5[[#This Row],[duplicitní texty]])</f>
        <v>1</v>
      </c>
    </row>
    <row r="2568" spans="1:5">
      <c r="A2568">
        <v>3074</v>
      </c>
      <c r="B2568">
        <v>853</v>
      </c>
      <c r="C2568" s="3">
        <v>41790</v>
      </c>
      <c r="D2568" s="5" t="str">
        <f>ufc_fights5[[#This Row],[r_fighter_id]]&amp;"/"&amp;ufc_fights5[[#This Row],[b_fighter_id]]&amp;ufc_fights5[[#This Row],[date]]</f>
        <v>3074/85341790</v>
      </c>
      <c r="E2568">
        <f>COUNTIF(ufc_fights5[duplicitní texty],ufc_fights5[[#This Row],[duplicitní texty]])</f>
        <v>1</v>
      </c>
    </row>
    <row r="2569" spans="1:5">
      <c r="A2569">
        <v>3003</v>
      </c>
      <c r="B2569">
        <v>531</v>
      </c>
      <c r="C2569" s="3">
        <v>41790</v>
      </c>
      <c r="D2569" s="5" t="str">
        <f>ufc_fights5[[#This Row],[r_fighter_id]]&amp;"/"&amp;ufc_fights5[[#This Row],[b_fighter_id]]&amp;ufc_fights5[[#This Row],[date]]</f>
        <v>3003/53141790</v>
      </c>
      <c r="E2569">
        <f>COUNTIF(ufc_fights5[duplicitní texty],ufc_fights5[[#This Row],[duplicitní texty]])</f>
        <v>1</v>
      </c>
    </row>
    <row r="2570" spans="1:5">
      <c r="A2570">
        <v>3050</v>
      </c>
      <c r="B2570">
        <v>2465</v>
      </c>
      <c r="C2570" s="3">
        <v>41790</v>
      </c>
      <c r="D2570" s="5" t="str">
        <f>ufc_fights5[[#This Row],[r_fighter_id]]&amp;"/"&amp;ufc_fights5[[#This Row],[b_fighter_id]]&amp;ufc_fights5[[#This Row],[date]]</f>
        <v>3050/246541790</v>
      </c>
      <c r="E2570">
        <f>COUNTIF(ufc_fights5[duplicitní texty],ufc_fights5[[#This Row],[duplicitní texty]])</f>
        <v>1</v>
      </c>
    </row>
    <row r="2571" spans="1:5">
      <c r="A2571">
        <v>1312</v>
      </c>
      <c r="B2571">
        <v>789</v>
      </c>
      <c r="C2571" s="3">
        <v>41790</v>
      </c>
      <c r="D2571" s="5" t="str">
        <f>ufc_fights5[[#This Row],[r_fighter_id]]&amp;"/"&amp;ufc_fights5[[#This Row],[b_fighter_id]]&amp;ufc_fights5[[#This Row],[date]]</f>
        <v>1312/78941790</v>
      </c>
      <c r="E2571">
        <f>COUNTIF(ufc_fights5[duplicitní texty],ufc_fights5[[#This Row],[duplicitní texty]])</f>
        <v>1</v>
      </c>
    </row>
    <row r="2572" spans="1:5">
      <c r="A2572">
        <v>2311</v>
      </c>
      <c r="B2572">
        <v>176</v>
      </c>
      <c r="C2572" s="3">
        <v>41790</v>
      </c>
      <c r="D2572" s="5" t="str">
        <f>ufc_fights5[[#This Row],[r_fighter_id]]&amp;"/"&amp;ufc_fights5[[#This Row],[b_fighter_id]]&amp;ufc_fights5[[#This Row],[date]]</f>
        <v>2311/17641790</v>
      </c>
      <c r="E2572">
        <f>COUNTIF(ufc_fights5[duplicitní texty],ufc_fights5[[#This Row],[duplicitní texty]])</f>
        <v>1</v>
      </c>
    </row>
    <row r="2573" spans="1:5">
      <c r="A2573">
        <v>3241</v>
      </c>
      <c r="B2573">
        <v>3316</v>
      </c>
      <c r="C2573" s="3">
        <v>41790</v>
      </c>
      <c r="D2573" s="5" t="str">
        <f>ufc_fights5[[#This Row],[r_fighter_id]]&amp;"/"&amp;ufc_fights5[[#This Row],[b_fighter_id]]&amp;ufc_fights5[[#This Row],[date]]</f>
        <v>3241/331641790</v>
      </c>
      <c r="E2573">
        <f>COUNTIF(ufc_fights5[duplicitní texty],ufc_fights5[[#This Row],[duplicitní texty]])</f>
        <v>1</v>
      </c>
    </row>
    <row r="2574" spans="1:5">
      <c r="A2574">
        <v>6</v>
      </c>
      <c r="B2574">
        <v>2988</v>
      </c>
      <c r="C2574" s="3">
        <v>41790</v>
      </c>
      <c r="D2574" s="5" t="str">
        <f>ufc_fights5[[#This Row],[r_fighter_id]]&amp;"/"&amp;ufc_fights5[[#This Row],[b_fighter_id]]&amp;ufc_fights5[[#This Row],[date]]</f>
        <v>6/298841790</v>
      </c>
      <c r="E2574">
        <f>COUNTIF(ufc_fights5[duplicitní texty],ufc_fights5[[#This Row],[duplicitní texty]])</f>
        <v>1</v>
      </c>
    </row>
    <row r="2575" spans="1:5">
      <c r="A2575">
        <v>2095</v>
      </c>
      <c r="B2575">
        <v>2524</v>
      </c>
      <c r="C2575" s="3">
        <v>41797</v>
      </c>
      <c r="D2575" s="5" t="str">
        <f>ufc_fights5[[#This Row],[r_fighter_id]]&amp;"/"&amp;ufc_fights5[[#This Row],[b_fighter_id]]&amp;ufc_fights5[[#This Row],[date]]</f>
        <v>2095/252441797</v>
      </c>
      <c r="E2575">
        <f>COUNTIF(ufc_fights5[duplicitní texty],ufc_fights5[[#This Row],[duplicitní texty]])</f>
        <v>1</v>
      </c>
    </row>
    <row r="2576" spans="1:5">
      <c r="A2576">
        <v>793</v>
      </c>
      <c r="B2576">
        <v>2182</v>
      </c>
      <c r="C2576" s="3">
        <v>41797</v>
      </c>
      <c r="D2576" s="5" t="str">
        <f>ufc_fights5[[#This Row],[r_fighter_id]]&amp;"/"&amp;ufc_fights5[[#This Row],[b_fighter_id]]&amp;ufc_fights5[[#This Row],[date]]</f>
        <v>793/218241797</v>
      </c>
      <c r="E2576">
        <f>COUNTIF(ufc_fights5[duplicitní texty],ufc_fights5[[#This Row],[duplicitní texty]])</f>
        <v>1</v>
      </c>
    </row>
    <row r="2577" spans="1:5">
      <c r="A2577">
        <v>2500</v>
      </c>
      <c r="B2577">
        <v>474</v>
      </c>
      <c r="C2577" s="3">
        <v>41797</v>
      </c>
      <c r="D2577" s="5" t="str">
        <f>ufc_fights5[[#This Row],[r_fighter_id]]&amp;"/"&amp;ufc_fights5[[#This Row],[b_fighter_id]]&amp;ufc_fights5[[#This Row],[date]]</f>
        <v>2500/47441797</v>
      </c>
      <c r="E2577">
        <f>COUNTIF(ufc_fights5[duplicitní texty],ufc_fights5[[#This Row],[duplicitní texty]])</f>
        <v>1</v>
      </c>
    </row>
    <row r="2578" spans="1:5">
      <c r="A2578">
        <v>2829</v>
      </c>
      <c r="B2578">
        <v>2473</v>
      </c>
      <c r="C2578" s="3">
        <v>41797</v>
      </c>
      <c r="D2578" s="5" t="str">
        <f>ufc_fights5[[#This Row],[r_fighter_id]]&amp;"/"&amp;ufc_fights5[[#This Row],[b_fighter_id]]&amp;ufc_fights5[[#This Row],[date]]</f>
        <v>2829/247341797</v>
      </c>
      <c r="E2578">
        <f>COUNTIF(ufc_fights5[duplicitní texty],ufc_fights5[[#This Row],[duplicitní texty]])</f>
        <v>1</v>
      </c>
    </row>
    <row r="2579" spans="1:5">
      <c r="A2579">
        <v>808</v>
      </c>
      <c r="B2579">
        <v>1351</v>
      </c>
      <c r="C2579" s="3">
        <v>41797</v>
      </c>
      <c r="D2579" s="5" t="str">
        <f>ufc_fights5[[#This Row],[r_fighter_id]]&amp;"/"&amp;ufc_fights5[[#This Row],[b_fighter_id]]&amp;ufc_fights5[[#This Row],[date]]</f>
        <v>808/135141797</v>
      </c>
      <c r="E2579">
        <f>COUNTIF(ufc_fights5[duplicitní texty],ufc_fights5[[#This Row],[duplicitní texty]])</f>
        <v>1</v>
      </c>
    </row>
    <row r="2580" spans="1:5">
      <c r="A2580">
        <v>1562</v>
      </c>
      <c r="B2580">
        <v>1978</v>
      </c>
      <c r="C2580" s="3">
        <v>41797</v>
      </c>
      <c r="D2580" s="5" t="str">
        <f>ufc_fights5[[#This Row],[r_fighter_id]]&amp;"/"&amp;ufc_fights5[[#This Row],[b_fighter_id]]&amp;ufc_fights5[[#This Row],[date]]</f>
        <v>1562/197841797</v>
      </c>
      <c r="E2580">
        <f>COUNTIF(ufc_fights5[duplicitní texty],ufc_fights5[[#This Row],[duplicitní texty]])</f>
        <v>1</v>
      </c>
    </row>
    <row r="2581" spans="1:5">
      <c r="A2581">
        <v>1318</v>
      </c>
      <c r="B2581">
        <v>1632</v>
      </c>
      <c r="C2581" s="3">
        <v>41797</v>
      </c>
      <c r="D2581" s="5" t="str">
        <f>ufc_fights5[[#This Row],[r_fighter_id]]&amp;"/"&amp;ufc_fights5[[#This Row],[b_fighter_id]]&amp;ufc_fights5[[#This Row],[date]]</f>
        <v>1318/163241797</v>
      </c>
      <c r="E2581">
        <f>COUNTIF(ufc_fights5[duplicitní texty],ufc_fights5[[#This Row],[duplicitní texty]])</f>
        <v>1</v>
      </c>
    </row>
    <row r="2582" spans="1:5">
      <c r="A2582">
        <v>669</v>
      </c>
      <c r="B2582">
        <v>2267</v>
      </c>
      <c r="C2582" s="3">
        <v>41797</v>
      </c>
      <c r="D2582" s="5" t="str">
        <f>ufc_fights5[[#This Row],[r_fighter_id]]&amp;"/"&amp;ufc_fights5[[#This Row],[b_fighter_id]]&amp;ufc_fights5[[#This Row],[date]]</f>
        <v>669/226741797</v>
      </c>
      <c r="E2582">
        <f>COUNTIF(ufc_fights5[duplicitní texty],ufc_fights5[[#This Row],[duplicitní texty]])</f>
        <v>1</v>
      </c>
    </row>
    <row r="2583" spans="1:5">
      <c r="A2583">
        <v>3291</v>
      </c>
      <c r="B2583">
        <v>1832</v>
      </c>
      <c r="C2583" s="3">
        <v>41797</v>
      </c>
      <c r="D2583" s="5" t="str">
        <f>ufc_fights5[[#This Row],[r_fighter_id]]&amp;"/"&amp;ufc_fights5[[#This Row],[b_fighter_id]]&amp;ufc_fights5[[#This Row],[date]]</f>
        <v>3291/183241797</v>
      </c>
      <c r="E2583">
        <f>COUNTIF(ufc_fights5[duplicitní texty],ufc_fights5[[#This Row],[duplicitní texty]])</f>
        <v>1</v>
      </c>
    </row>
    <row r="2584" spans="1:5">
      <c r="A2584">
        <v>864</v>
      </c>
      <c r="B2584">
        <v>1253</v>
      </c>
      <c r="C2584" s="3">
        <v>41797</v>
      </c>
      <c r="D2584" s="5" t="str">
        <f>ufc_fights5[[#This Row],[r_fighter_id]]&amp;"/"&amp;ufc_fights5[[#This Row],[b_fighter_id]]&amp;ufc_fights5[[#This Row],[date]]</f>
        <v>864/125341797</v>
      </c>
      <c r="E2584">
        <f>COUNTIF(ufc_fights5[duplicitní texty],ufc_fights5[[#This Row],[duplicitní texty]])</f>
        <v>1</v>
      </c>
    </row>
    <row r="2585" spans="1:5">
      <c r="A2585">
        <v>3394</v>
      </c>
      <c r="B2585">
        <v>254</v>
      </c>
      <c r="C2585" s="3">
        <v>41797</v>
      </c>
      <c r="D2585" s="5" t="str">
        <f>ufc_fights5[[#This Row],[r_fighter_id]]&amp;"/"&amp;ufc_fights5[[#This Row],[b_fighter_id]]&amp;ufc_fights5[[#This Row],[date]]</f>
        <v>3394/25441797</v>
      </c>
      <c r="E2585">
        <f>COUNTIF(ufc_fights5[duplicitní texty],ufc_fights5[[#This Row],[duplicitní texty]])</f>
        <v>1</v>
      </c>
    </row>
    <row r="2586" spans="1:5">
      <c r="A2586">
        <v>744</v>
      </c>
      <c r="B2586">
        <v>3199</v>
      </c>
      <c r="C2586" s="3">
        <v>41804</v>
      </c>
      <c r="D2586" s="5" t="str">
        <f>ufc_fights5[[#This Row],[r_fighter_id]]&amp;"/"&amp;ufc_fights5[[#This Row],[b_fighter_id]]&amp;ufc_fights5[[#This Row],[date]]</f>
        <v>744/319941804</v>
      </c>
      <c r="E2586">
        <f>COUNTIF(ufc_fights5[duplicitní texty],ufc_fights5[[#This Row],[duplicitní texty]])</f>
        <v>1</v>
      </c>
    </row>
    <row r="2587" spans="1:5">
      <c r="A2587">
        <v>1527</v>
      </c>
      <c r="B2587">
        <v>179</v>
      </c>
      <c r="C2587" s="3">
        <v>41804</v>
      </c>
      <c r="D2587" s="5" t="str">
        <f>ufc_fights5[[#This Row],[r_fighter_id]]&amp;"/"&amp;ufc_fights5[[#This Row],[b_fighter_id]]&amp;ufc_fights5[[#This Row],[date]]</f>
        <v>1527/17941804</v>
      </c>
      <c r="E2587">
        <f>COUNTIF(ufc_fights5[duplicitní texty],ufc_fights5[[#This Row],[duplicitní texty]])</f>
        <v>1</v>
      </c>
    </row>
    <row r="2588" spans="1:5">
      <c r="A2588">
        <v>134</v>
      </c>
      <c r="B2588">
        <v>2892</v>
      </c>
      <c r="C2588" s="3">
        <v>41804</v>
      </c>
      <c r="D2588" s="5" t="str">
        <f>ufc_fights5[[#This Row],[r_fighter_id]]&amp;"/"&amp;ufc_fights5[[#This Row],[b_fighter_id]]&amp;ufc_fights5[[#This Row],[date]]</f>
        <v>134/289241804</v>
      </c>
      <c r="E2588">
        <f>COUNTIF(ufc_fights5[duplicitní texty],ufc_fights5[[#This Row],[duplicitní texty]])</f>
        <v>1</v>
      </c>
    </row>
    <row r="2589" spans="1:5">
      <c r="A2589">
        <v>2800</v>
      </c>
      <c r="B2589">
        <v>1524</v>
      </c>
      <c r="C2589" s="3">
        <v>41804</v>
      </c>
      <c r="D2589" s="5" t="str">
        <f>ufc_fights5[[#This Row],[r_fighter_id]]&amp;"/"&amp;ufc_fights5[[#This Row],[b_fighter_id]]&amp;ufc_fights5[[#This Row],[date]]</f>
        <v>2800/152441804</v>
      </c>
      <c r="E2589">
        <f>COUNTIF(ufc_fights5[duplicitní texty],ufc_fights5[[#This Row],[duplicitní texty]])</f>
        <v>1</v>
      </c>
    </row>
    <row r="2590" spans="1:5">
      <c r="A2590">
        <v>2797</v>
      </c>
      <c r="B2590">
        <v>2963</v>
      </c>
      <c r="C2590" s="3">
        <v>41804</v>
      </c>
      <c r="D2590" s="5" t="str">
        <f>ufc_fights5[[#This Row],[r_fighter_id]]&amp;"/"&amp;ufc_fights5[[#This Row],[b_fighter_id]]&amp;ufc_fights5[[#This Row],[date]]</f>
        <v>2797/296341804</v>
      </c>
      <c r="E2590">
        <f>COUNTIF(ufc_fights5[duplicitní texty],ufc_fights5[[#This Row],[duplicitní texty]])</f>
        <v>1</v>
      </c>
    </row>
    <row r="2591" spans="1:5">
      <c r="A2591">
        <v>1892</v>
      </c>
      <c r="B2591">
        <v>3509</v>
      </c>
      <c r="C2591" s="3">
        <v>41804</v>
      </c>
      <c r="D2591" s="5" t="str">
        <f>ufc_fights5[[#This Row],[r_fighter_id]]&amp;"/"&amp;ufc_fights5[[#This Row],[b_fighter_id]]&amp;ufc_fights5[[#This Row],[date]]</f>
        <v>1892/350941804</v>
      </c>
      <c r="E2591">
        <f>COUNTIF(ufc_fights5[duplicitní texty],ufc_fights5[[#This Row],[duplicitní texty]])</f>
        <v>1</v>
      </c>
    </row>
    <row r="2592" spans="1:5">
      <c r="A2592">
        <v>181</v>
      </c>
      <c r="B2592">
        <v>516</v>
      </c>
      <c r="C2592" s="3">
        <v>41804</v>
      </c>
      <c r="D2592" s="5" t="str">
        <f>ufc_fights5[[#This Row],[r_fighter_id]]&amp;"/"&amp;ufc_fights5[[#This Row],[b_fighter_id]]&amp;ufc_fights5[[#This Row],[date]]</f>
        <v>181/51641804</v>
      </c>
      <c r="E2592">
        <f>COUNTIF(ufc_fights5[duplicitní texty],ufc_fights5[[#This Row],[duplicitní texty]])</f>
        <v>1</v>
      </c>
    </row>
    <row r="2593" spans="1:5">
      <c r="A2593">
        <v>1474</v>
      </c>
      <c r="B2593">
        <v>847</v>
      </c>
      <c r="C2593" s="3">
        <v>41804</v>
      </c>
      <c r="D2593" s="5" t="str">
        <f>ufc_fights5[[#This Row],[r_fighter_id]]&amp;"/"&amp;ufc_fights5[[#This Row],[b_fighter_id]]&amp;ufc_fights5[[#This Row],[date]]</f>
        <v>1474/84741804</v>
      </c>
      <c r="E2593">
        <f>COUNTIF(ufc_fights5[duplicitní texty],ufc_fights5[[#This Row],[duplicitní texty]])</f>
        <v>1</v>
      </c>
    </row>
    <row r="2594" spans="1:5">
      <c r="A2594">
        <v>1808</v>
      </c>
      <c r="B2594">
        <v>2531</v>
      </c>
      <c r="C2594" s="3">
        <v>41804</v>
      </c>
      <c r="D2594" s="5" t="str">
        <f>ufc_fights5[[#This Row],[r_fighter_id]]&amp;"/"&amp;ufc_fights5[[#This Row],[b_fighter_id]]&amp;ufc_fights5[[#This Row],[date]]</f>
        <v>1808/253141804</v>
      </c>
      <c r="E2594">
        <f>COUNTIF(ufc_fights5[duplicitní texty],ufc_fights5[[#This Row],[duplicitní texty]])</f>
        <v>1</v>
      </c>
    </row>
    <row r="2595" spans="1:5">
      <c r="A2595">
        <v>2871</v>
      </c>
      <c r="B2595">
        <v>1707</v>
      </c>
      <c r="C2595" s="3">
        <v>41804</v>
      </c>
      <c r="D2595" s="5" t="str">
        <f>ufc_fights5[[#This Row],[r_fighter_id]]&amp;"/"&amp;ufc_fights5[[#This Row],[b_fighter_id]]&amp;ufc_fights5[[#This Row],[date]]</f>
        <v>2871/170741804</v>
      </c>
      <c r="E2595">
        <f>COUNTIF(ufc_fights5[duplicitní texty],ufc_fights5[[#This Row],[duplicitní texty]])</f>
        <v>1</v>
      </c>
    </row>
    <row r="2596" spans="1:5">
      <c r="A2596">
        <v>1525</v>
      </c>
      <c r="B2596">
        <v>194</v>
      </c>
      <c r="C2596" s="3">
        <v>41804</v>
      </c>
      <c r="D2596" s="5" t="str">
        <f>ufc_fights5[[#This Row],[r_fighter_id]]&amp;"/"&amp;ufc_fights5[[#This Row],[b_fighter_id]]&amp;ufc_fights5[[#This Row],[date]]</f>
        <v>1525/19441804</v>
      </c>
      <c r="E2596">
        <f>COUNTIF(ufc_fights5[duplicitní texty],ufc_fights5[[#This Row],[duplicitní texty]])</f>
        <v>1</v>
      </c>
    </row>
    <row r="2597" spans="1:5">
      <c r="A2597">
        <v>1914</v>
      </c>
      <c r="B2597">
        <v>726</v>
      </c>
      <c r="C2597" s="3">
        <v>41818</v>
      </c>
      <c r="D2597" s="5" t="str">
        <f>ufc_fights5[[#This Row],[r_fighter_id]]&amp;"/"&amp;ufc_fights5[[#This Row],[b_fighter_id]]&amp;ufc_fights5[[#This Row],[date]]</f>
        <v>1914/72641818</v>
      </c>
      <c r="E2597">
        <f>COUNTIF(ufc_fights5[duplicitní texty],ufc_fights5[[#This Row],[duplicitní texty]])</f>
        <v>1</v>
      </c>
    </row>
    <row r="2598" spans="1:5">
      <c r="A2598">
        <v>1083</v>
      </c>
      <c r="B2598">
        <v>2243</v>
      </c>
      <c r="C2598" s="3">
        <v>41818</v>
      </c>
      <c r="D2598" s="5" t="str">
        <f>ufc_fights5[[#This Row],[r_fighter_id]]&amp;"/"&amp;ufc_fights5[[#This Row],[b_fighter_id]]&amp;ufc_fights5[[#This Row],[date]]</f>
        <v>1083/224341818</v>
      </c>
      <c r="E2598">
        <f>COUNTIF(ufc_fights5[duplicitní texty],ufc_fights5[[#This Row],[duplicitní texty]])</f>
        <v>1</v>
      </c>
    </row>
    <row r="2599" spans="1:5">
      <c r="A2599">
        <v>1393</v>
      </c>
      <c r="B2599">
        <v>891</v>
      </c>
      <c r="C2599" s="3">
        <v>41818</v>
      </c>
      <c r="D2599" s="5" t="str">
        <f>ufc_fights5[[#This Row],[r_fighter_id]]&amp;"/"&amp;ufc_fights5[[#This Row],[b_fighter_id]]&amp;ufc_fights5[[#This Row],[date]]</f>
        <v>1393/89141818</v>
      </c>
      <c r="E2599">
        <f>COUNTIF(ufc_fights5[duplicitní texty],ufc_fights5[[#This Row],[duplicitní texty]])</f>
        <v>1</v>
      </c>
    </row>
    <row r="2600" spans="1:5">
      <c r="A2600">
        <v>952</v>
      </c>
      <c r="B2600">
        <v>644</v>
      </c>
      <c r="C2600" s="3">
        <v>41818</v>
      </c>
      <c r="D2600" s="5" t="str">
        <f>ufc_fights5[[#This Row],[r_fighter_id]]&amp;"/"&amp;ufc_fights5[[#This Row],[b_fighter_id]]&amp;ufc_fights5[[#This Row],[date]]</f>
        <v>952/64441818</v>
      </c>
      <c r="E2600">
        <f>COUNTIF(ufc_fights5[duplicitní texty],ufc_fights5[[#This Row],[duplicitní texty]])</f>
        <v>1</v>
      </c>
    </row>
    <row r="2601" spans="1:5">
      <c r="A2601">
        <v>319</v>
      </c>
      <c r="B2601">
        <v>1412</v>
      </c>
      <c r="C2601" s="3">
        <v>41818</v>
      </c>
      <c r="D2601" s="5" t="str">
        <f>ufc_fights5[[#This Row],[r_fighter_id]]&amp;"/"&amp;ufc_fights5[[#This Row],[b_fighter_id]]&amp;ufc_fights5[[#This Row],[date]]</f>
        <v>319/141241818</v>
      </c>
      <c r="E2601">
        <f>COUNTIF(ufc_fights5[duplicitní texty],ufc_fights5[[#This Row],[duplicitní texty]])</f>
        <v>1</v>
      </c>
    </row>
    <row r="2602" spans="1:5">
      <c r="A2602">
        <v>2374</v>
      </c>
      <c r="B2602">
        <v>1260</v>
      </c>
      <c r="C2602" s="3">
        <v>41818</v>
      </c>
      <c r="D2602" s="5" t="str">
        <f>ufc_fights5[[#This Row],[r_fighter_id]]&amp;"/"&amp;ufc_fights5[[#This Row],[b_fighter_id]]&amp;ufc_fights5[[#This Row],[date]]</f>
        <v>2374/126041818</v>
      </c>
      <c r="E2602">
        <f>COUNTIF(ufc_fights5[duplicitní texty],ufc_fights5[[#This Row],[duplicitní texty]])</f>
        <v>1</v>
      </c>
    </row>
    <row r="2603" spans="1:5">
      <c r="A2603">
        <v>2432</v>
      </c>
      <c r="B2603">
        <v>2763</v>
      </c>
      <c r="C2603" s="3">
        <v>41818</v>
      </c>
      <c r="D2603" s="5" t="str">
        <f>ufc_fights5[[#This Row],[r_fighter_id]]&amp;"/"&amp;ufc_fights5[[#This Row],[b_fighter_id]]&amp;ufc_fights5[[#This Row],[date]]</f>
        <v>2432/276341818</v>
      </c>
      <c r="E2603">
        <f>COUNTIF(ufc_fights5[duplicitní texty],ufc_fights5[[#This Row],[duplicitní texty]])</f>
        <v>1</v>
      </c>
    </row>
    <row r="2604" spans="1:5">
      <c r="A2604">
        <v>3035</v>
      </c>
      <c r="B2604">
        <v>953</v>
      </c>
      <c r="C2604" s="3">
        <v>41818</v>
      </c>
      <c r="D2604" s="5" t="str">
        <f>ufc_fights5[[#This Row],[r_fighter_id]]&amp;"/"&amp;ufc_fights5[[#This Row],[b_fighter_id]]&amp;ufc_fights5[[#This Row],[date]]</f>
        <v>3035/95341818</v>
      </c>
      <c r="E2604">
        <f>COUNTIF(ufc_fights5[duplicitní texty],ufc_fights5[[#This Row],[duplicitní texty]])</f>
        <v>1</v>
      </c>
    </row>
    <row r="2605" spans="1:5">
      <c r="A2605">
        <v>3471</v>
      </c>
      <c r="B2605">
        <v>2663</v>
      </c>
      <c r="C2605" s="3">
        <v>41818</v>
      </c>
      <c r="D2605" s="5" t="str">
        <f>ufc_fights5[[#This Row],[r_fighter_id]]&amp;"/"&amp;ufc_fights5[[#This Row],[b_fighter_id]]&amp;ufc_fights5[[#This Row],[date]]</f>
        <v>3471/266341818</v>
      </c>
      <c r="E2605">
        <f>COUNTIF(ufc_fights5[duplicitní texty],ufc_fights5[[#This Row],[duplicitní texty]])</f>
        <v>1</v>
      </c>
    </row>
    <row r="2606" spans="1:5">
      <c r="A2606">
        <v>1359</v>
      </c>
      <c r="B2606">
        <v>2376</v>
      </c>
      <c r="C2606" s="3">
        <v>41818</v>
      </c>
      <c r="D2606" s="5" t="str">
        <f>ufc_fights5[[#This Row],[r_fighter_id]]&amp;"/"&amp;ufc_fights5[[#This Row],[b_fighter_id]]&amp;ufc_fights5[[#This Row],[date]]</f>
        <v>1359/237641818</v>
      </c>
      <c r="E2606">
        <f>COUNTIF(ufc_fights5[duplicitní texty],ufc_fights5[[#This Row],[duplicitní texty]])</f>
        <v>1</v>
      </c>
    </row>
    <row r="2607" spans="1:5">
      <c r="A2607">
        <v>3170</v>
      </c>
      <c r="B2607">
        <v>3120</v>
      </c>
      <c r="C2607" s="3">
        <v>41818</v>
      </c>
      <c r="D2607" s="5" t="str">
        <f>ufc_fights5[[#This Row],[r_fighter_id]]&amp;"/"&amp;ufc_fights5[[#This Row],[b_fighter_id]]&amp;ufc_fights5[[#This Row],[date]]</f>
        <v>3170/312041818</v>
      </c>
      <c r="E2607">
        <f>COUNTIF(ufc_fights5[duplicitní texty],ufc_fights5[[#This Row],[duplicitní texty]])</f>
        <v>1</v>
      </c>
    </row>
    <row r="2608" spans="1:5">
      <c r="A2608">
        <v>1735</v>
      </c>
      <c r="B2608">
        <v>768</v>
      </c>
      <c r="C2608" s="3">
        <v>41818</v>
      </c>
      <c r="D2608" s="5" t="str">
        <f>ufc_fights5[[#This Row],[r_fighter_id]]&amp;"/"&amp;ufc_fights5[[#This Row],[b_fighter_id]]&amp;ufc_fights5[[#This Row],[date]]</f>
        <v>1735/76841818</v>
      </c>
      <c r="E2608">
        <f>COUNTIF(ufc_fights5[duplicitní texty],ufc_fights5[[#This Row],[duplicitní texty]])</f>
        <v>1</v>
      </c>
    </row>
    <row r="2609" spans="1:5">
      <c r="A2609">
        <v>3384</v>
      </c>
      <c r="B2609">
        <v>2351</v>
      </c>
      <c r="C2609" s="3">
        <v>41818</v>
      </c>
      <c r="D2609" s="5" t="str">
        <f>ufc_fights5[[#This Row],[r_fighter_id]]&amp;"/"&amp;ufc_fights5[[#This Row],[b_fighter_id]]&amp;ufc_fights5[[#This Row],[date]]</f>
        <v>3384/235141818</v>
      </c>
      <c r="E2609">
        <f>COUNTIF(ufc_fights5[duplicitní texty],ufc_fights5[[#This Row],[duplicitní texty]])</f>
        <v>1</v>
      </c>
    </row>
    <row r="2610" spans="1:5">
      <c r="A2610">
        <v>1344</v>
      </c>
      <c r="B2610">
        <v>2298</v>
      </c>
      <c r="C2610" s="3">
        <v>41818</v>
      </c>
      <c r="D2610" s="5" t="str">
        <f>ufc_fights5[[#This Row],[r_fighter_id]]&amp;"/"&amp;ufc_fights5[[#This Row],[b_fighter_id]]&amp;ufc_fights5[[#This Row],[date]]</f>
        <v>1344/229841818</v>
      </c>
      <c r="E2610">
        <f>COUNTIF(ufc_fights5[duplicitní texty],ufc_fights5[[#This Row],[duplicitní texty]])</f>
        <v>1</v>
      </c>
    </row>
    <row r="2611" spans="1:5">
      <c r="A2611">
        <v>3219</v>
      </c>
      <c r="B2611">
        <v>1958</v>
      </c>
      <c r="C2611" s="3">
        <v>41818</v>
      </c>
      <c r="D2611" s="5" t="str">
        <f>ufc_fights5[[#This Row],[r_fighter_id]]&amp;"/"&amp;ufc_fights5[[#This Row],[b_fighter_id]]&amp;ufc_fights5[[#This Row],[date]]</f>
        <v>3219/195841818</v>
      </c>
      <c r="E2611">
        <f>COUNTIF(ufc_fights5[duplicitní texty],ufc_fights5[[#This Row],[duplicitní texty]])</f>
        <v>1</v>
      </c>
    </row>
    <row r="2612" spans="1:5">
      <c r="A2612">
        <v>2002</v>
      </c>
      <c r="B2612">
        <v>1529</v>
      </c>
      <c r="C2612" s="3">
        <v>41818</v>
      </c>
      <c r="D2612" s="5" t="str">
        <f>ufc_fights5[[#This Row],[r_fighter_id]]&amp;"/"&amp;ufc_fights5[[#This Row],[b_fighter_id]]&amp;ufc_fights5[[#This Row],[date]]</f>
        <v>2002/152941818</v>
      </c>
      <c r="E2612">
        <f>COUNTIF(ufc_fights5[duplicitní texty],ufc_fights5[[#This Row],[duplicitní texty]])</f>
        <v>1</v>
      </c>
    </row>
    <row r="2613" spans="1:5">
      <c r="A2613">
        <v>1447</v>
      </c>
      <c r="B2613">
        <v>1218</v>
      </c>
      <c r="C2613" s="3">
        <v>41818</v>
      </c>
      <c r="D2613" s="5" t="str">
        <f>ufc_fights5[[#This Row],[r_fighter_id]]&amp;"/"&amp;ufc_fights5[[#This Row],[b_fighter_id]]&amp;ufc_fights5[[#This Row],[date]]</f>
        <v>1447/121841818</v>
      </c>
      <c r="E2613">
        <f>COUNTIF(ufc_fights5[duplicitní texty],ufc_fights5[[#This Row],[duplicitní texty]])</f>
        <v>1</v>
      </c>
    </row>
    <row r="2614" spans="1:5">
      <c r="A2614">
        <v>3327</v>
      </c>
      <c r="B2614">
        <v>2845</v>
      </c>
      <c r="C2614" s="3">
        <v>41818</v>
      </c>
      <c r="D2614" s="5" t="str">
        <f>ufc_fights5[[#This Row],[r_fighter_id]]&amp;"/"&amp;ufc_fights5[[#This Row],[b_fighter_id]]&amp;ufc_fights5[[#This Row],[date]]</f>
        <v>3327/284541818</v>
      </c>
      <c r="E2614">
        <f>COUNTIF(ufc_fights5[duplicitní texty],ufc_fights5[[#This Row],[duplicitní texty]])</f>
        <v>1</v>
      </c>
    </row>
    <row r="2615" spans="1:5">
      <c r="A2615">
        <v>1228</v>
      </c>
      <c r="B2615">
        <v>894</v>
      </c>
      <c r="C2615" s="3">
        <v>41818</v>
      </c>
      <c r="D2615" s="5" t="str">
        <f>ufc_fights5[[#This Row],[r_fighter_id]]&amp;"/"&amp;ufc_fights5[[#This Row],[b_fighter_id]]&amp;ufc_fights5[[#This Row],[date]]</f>
        <v>1228/89441818</v>
      </c>
      <c r="E2615">
        <f>COUNTIF(ufc_fights5[duplicitní texty],ufc_fights5[[#This Row],[duplicitní texty]])</f>
        <v>1</v>
      </c>
    </row>
    <row r="2616" spans="1:5">
      <c r="A2616">
        <v>873</v>
      </c>
      <c r="B2616">
        <v>2171</v>
      </c>
      <c r="C2616" s="3">
        <v>41818</v>
      </c>
      <c r="D2616" s="5" t="str">
        <f>ufc_fights5[[#This Row],[r_fighter_id]]&amp;"/"&amp;ufc_fights5[[#This Row],[b_fighter_id]]&amp;ufc_fights5[[#This Row],[date]]</f>
        <v>873/217141818</v>
      </c>
      <c r="E2616">
        <f>COUNTIF(ufc_fights5[duplicitní texty],ufc_fights5[[#This Row],[duplicitní texty]])</f>
        <v>1</v>
      </c>
    </row>
    <row r="2617" spans="1:5">
      <c r="A2617">
        <v>238</v>
      </c>
      <c r="B2617">
        <v>1101</v>
      </c>
      <c r="C2617" s="3">
        <v>41818</v>
      </c>
      <c r="D2617" s="5" t="str">
        <f>ufc_fights5[[#This Row],[r_fighter_id]]&amp;"/"&amp;ufc_fights5[[#This Row],[b_fighter_id]]&amp;ufc_fights5[[#This Row],[date]]</f>
        <v>238/110141818</v>
      </c>
      <c r="E2617">
        <f>COUNTIF(ufc_fights5[duplicitní texty],ufc_fights5[[#This Row],[duplicitní texty]])</f>
        <v>1</v>
      </c>
    </row>
    <row r="2618" spans="1:5">
      <c r="A2618">
        <v>3452</v>
      </c>
      <c r="B2618">
        <v>1898</v>
      </c>
      <c r="C2618" s="3">
        <v>41825</v>
      </c>
      <c r="D2618" s="5" t="str">
        <f>ufc_fights5[[#This Row],[r_fighter_id]]&amp;"/"&amp;ufc_fights5[[#This Row],[b_fighter_id]]&amp;ufc_fights5[[#This Row],[date]]</f>
        <v>3452/189841825</v>
      </c>
      <c r="E2618">
        <f>COUNTIF(ufc_fights5[duplicitní texty],ufc_fights5[[#This Row],[duplicitní texty]])</f>
        <v>1</v>
      </c>
    </row>
    <row r="2619" spans="1:5">
      <c r="A2619">
        <v>359</v>
      </c>
      <c r="B2619">
        <v>787</v>
      </c>
      <c r="C2619" s="3">
        <v>41825</v>
      </c>
      <c r="D2619" s="5" t="str">
        <f>ufc_fights5[[#This Row],[r_fighter_id]]&amp;"/"&amp;ufc_fights5[[#This Row],[b_fighter_id]]&amp;ufc_fights5[[#This Row],[date]]</f>
        <v>359/78741825</v>
      </c>
      <c r="E2619">
        <f>COUNTIF(ufc_fights5[duplicitní texty],ufc_fights5[[#This Row],[duplicitní texty]])</f>
        <v>1</v>
      </c>
    </row>
    <row r="2620" spans="1:5">
      <c r="A2620">
        <v>1252</v>
      </c>
      <c r="B2620">
        <v>2860</v>
      </c>
      <c r="C2620" s="3">
        <v>41825</v>
      </c>
      <c r="D2620" s="5" t="str">
        <f>ufc_fights5[[#This Row],[r_fighter_id]]&amp;"/"&amp;ufc_fights5[[#This Row],[b_fighter_id]]&amp;ufc_fights5[[#This Row],[date]]</f>
        <v>1252/286041825</v>
      </c>
      <c r="E2620">
        <f>COUNTIF(ufc_fights5[duplicitní texty],ufc_fights5[[#This Row],[duplicitní texty]])</f>
        <v>1</v>
      </c>
    </row>
    <row r="2621" spans="1:5">
      <c r="A2621">
        <v>2756</v>
      </c>
      <c r="B2621">
        <v>990</v>
      </c>
      <c r="C2621" s="3">
        <v>41825</v>
      </c>
      <c r="D2621" s="5" t="str">
        <f>ufc_fights5[[#This Row],[r_fighter_id]]&amp;"/"&amp;ufc_fights5[[#This Row],[b_fighter_id]]&amp;ufc_fights5[[#This Row],[date]]</f>
        <v>2756/99041825</v>
      </c>
      <c r="E2621">
        <f>COUNTIF(ufc_fights5[duplicitní texty],ufc_fights5[[#This Row],[duplicitní texty]])</f>
        <v>1</v>
      </c>
    </row>
    <row r="2622" spans="1:5">
      <c r="A2622">
        <v>928</v>
      </c>
      <c r="B2622">
        <v>435</v>
      </c>
      <c r="C2622" s="3">
        <v>41825</v>
      </c>
      <c r="D2622" s="5" t="str">
        <f>ufc_fights5[[#This Row],[r_fighter_id]]&amp;"/"&amp;ufc_fights5[[#This Row],[b_fighter_id]]&amp;ufc_fights5[[#This Row],[date]]</f>
        <v>928/43541825</v>
      </c>
      <c r="E2622">
        <f>COUNTIF(ufc_fights5[duplicitní texty],ufc_fights5[[#This Row],[duplicitní texty]])</f>
        <v>1</v>
      </c>
    </row>
    <row r="2623" spans="1:5">
      <c r="A2623">
        <v>447</v>
      </c>
      <c r="B2623">
        <v>2863</v>
      </c>
      <c r="C2623" s="3">
        <v>41825</v>
      </c>
      <c r="D2623" s="5" t="str">
        <f>ufc_fights5[[#This Row],[r_fighter_id]]&amp;"/"&amp;ufc_fights5[[#This Row],[b_fighter_id]]&amp;ufc_fights5[[#This Row],[date]]</f>
        <v>447/286341825</v>
      </c>
      <c r="E2623">
        <f>COUNTIF(ufc_fights5[duplicitní texty],ufc_fights5[[#This Row],[duplicitní texty]])</f>
        <v>1</v>
      </c>
    </row>
    <row r="2624" spans="1:5">
      <c r="A2624">
        <v>2713</v>
      </c>
      <c r="B2624">
        <v>43</v>
      </c>
      <c r="C2624" s="3">
        <v>41825</v>
      </c>
      <c r="D2624" s="5" t="str">
        <f>ufc_fights5[[#This Row],[r_fighter_id]]&amp;"/"&amp;ufc_fights5[[#This Row],[b_fighter_id]]&amp;ufc_fights5[[#This Row],[date]]</f>
        <v>2713/4341825</v>
      </c>
      <c r="E2624">
        <f>COUNTIF(ufc_fights5[duplicitní texty],ufc_fights5[[#This Row],[duplicitní texty]])</f>
        <v>1</v>
      </c>
    </row>
    <row r="2625" spans="1:5">
      <c r="A2625">
        <v>3568</v>
      </c>
      <c r="B2625">
        <v>3348</v>
      </c>
      <c r="C2625" s="3">
        <v>41825</v>
      </c>
      <c r="D2625" s="5" t="str">
        <f>ufc_fights5[[#This Row],[r_fighter_id]]&amp;"/"&amp;ufc_fights5[[#This Row],[b_fighter_id]]&amp;ufc_fights5[[#This Row],[date]]</f>
        <v>3568/334841825</v>
      </c>
      <c r="E2625">
        <f>COUNTIF(ufc_fights5[duplicitní texty],ufc_fights5[[#This Row],[duplicitní texty]])</f>
        <v>1</v>
      </c>
    </row>
    <row r="2626" spans="1:5">
      <c r="A2626">
        <v>2754</v>
      </c>
      <c r="B2626">
        <v>1785</v>
      </c>
      <c r="C2626" s="3">
        <v>41826</v>
      </c>
      <c r="D2626" s="5" t="str">
        <f>ufc_fights5[[#This Row],[r_fighter_id]]&amp;"/"&amp;ufc_fights5[[#This Row],[b_fighter_id]]&amp;ufc_fights5[[#This Row],[date]]</f>
        <v>2754/178541826</v>
      </c>
      <c r="E2626">
        <f>COUNTIF(ufc_fights5[duplicitní texty],ufc_fights5[[#This Row],[duplicitní texty]])</f>
        <v>1</v>
      </c>
    </row>
    <row r="2627" spans="1:5">
      <c r="A2627">
        <v>2913</v>
      </c>
      <c r="B2627">
        <v>2401</v>
      </c>
      <c r="C2627" s="3">
        <v>41826</v>
      </c>
      <c r="D2627" s="5" t="str">
        <f>ufc_fights5[[#This Row],[r_fighter_id]]&amp;"/"&amp;ufc_fights5[[#This Row],[b_fighter_id]]&amp;ufc_fights5[[#This Row],[date]]</f>
        <v>2913/240141826</v>
      </c>
      <c r="E2627">
        <f>COUNTIF(ufc_fights5[duplicitní texty],ufc_fights5[[#This Row],[duplicitní texty]])</f>
        <v>1</v>
      </c>
    </row>
    <row r="2628" spans="1:5">
      <c r="A2628">
        <v>856</v>
      </c>
      <c r="B2628">
        <v>2485</v>
      </c>
      <c r="C2628" s="3">
        <v>41826</v>
      </c>
      <c r="D2628" s="5" t="str">
        <f>ufc_fights5[[#This Row],[r_fighter_id]]&amp;"/"&amp;ufc_fights5[[#This Row],[b_fighter_id]]&amp;ufc_fights5[[#This Row],[date]]</f>
        <v>856/248541826</v>
      </c>
      <c r="E2628">
        <f>COUNTIF(ufc_fights5[duplicitní texty],ufc_fights5[[#This Row],[duplicitní texty]])</f>
        <v>1</v>
      </c>
    </row>
    <row r="2629" spans="1:5">
      <c r="A2629">
        <v>1816</v>
      </c>
      <c r="B2629">
        <v>1448</v>
      </c>
      <c r="C2629" s="3">
        <v>41826</v>
      </c>
      <c r="D2629" s="5" t="str">
        <f>ufc_fights5[[#This Row],[r_fighter_id]]&amp;"/"&amp;ufc_fights5[[#This Row],[b_fighter_id]]&amp;ufc_fights5[[#This Row],[date]]</f>
        <v>1816/144841826</v>
      </c>
      <c r="E2629">
        <f>COUNTIF(ufc_fights5[duplicitní texty],ufc_fights5[[#This Row],[duplicitní texty]])</f>
        <v>1</v>
      </c>
    </row>
    <row r="2630" spans="1:5">
      <c r="A2630">
        <v>2190</v>
      </c>
      <c r="B2630">
        <v>831</v>
      </c>
      <c r="C2630" s="3">
        <v>41826</v>
      </c>
      <c r="D2630" s="5" t="str">
        <f>ufc_fights5[[#This Row],[r_fighter_id]]&amp;"/"&amp;ufc_fights5[[#This Row],[b_fighter_id]]&amp;ufc_fights5[[#This Row],[date]]</f>
        <v>2190/83141826</v>
      </c>
      <c r="E2630">
        <f>COUNTIF(ufc_fights5[duplicitní texty],ufc_fights5[[#This Row],[duplicitní texty]])</f>
        <v>1</v>
      </c>
    </row>
    <row r="2631" spans="1:5">
      <c r="A2631">
        <v>3297</v>
      </c>
      <c r="B2631">
        <v>1467</v>
      </c>
      <c r="C2631" s="3">
        <v>41826</v>
      </c>
      <c r="D2631" s="5" t="str">
        <f>ufc_fights5[[#This Row],[r_fighter_id]]&amp;"/"&amp;ufc_fights5[[#This Row],[b_fighter_id]]&amp;ufc_fights5[[#This Row],[date]]</f>
        <v>3297/146741826</v>
      </c>
      <c r="E2631">
        <f>COUNTIF(ufc_fights5[duplicitní texty],ufc_fights5[[#This Row],[duplicitní texty]])</f>
        <v>1</v>
      </c>
    </row>
    <row r="2632" spans="1:5">
      <c r="A2632">
        <v>1988</v>
      </c>
      <c r="B2632">
        <v>2587</v>
      </c>
      <c r="C2632" s="3">
        <v>41826</v>
      </c>
      <c r="D2632" s="5" t="str">
        <f>ufc_fights5[[#This Row],[r_fighter_id]]&amp;"/"&amp;ufc_fights5[[#This Row],[b_fighter_id]]&amp;ufc_fights5[[#This Row],[date]]</f>
        <v>1988/258741826</v>
      </c>
      <c r="E2632">
        <f>COUNTIF(ufc_fights5[duplicitní texty],ufc_fights5[[#This Row],[duplicitní texty]])</f>
        <v>1</v>
      </c>
    </row>
    <row r="2633" spans="1:5">
      <c r="A2633">
        <v>3421</v>
      </c>
      <c r="B2633">
        <v>3094</v>
      </c>
      <c r="C2633" s="3">
        <v>41826</v>
      </c>
      <c r="D2633" s="5" t="str">
        <f>ufc_fights5[[#This Row],[r_fighter_id]]&amp;"/"&amp;ufc_fights5[[#This Row],[b_fighter_id]]&amp;ufc_fights5[[#This Row],[date]]</f>
        <v>3421/309441826</v>
      </c>
      <c r="E2633">
        <f>COUNTIF(ufc_fights5[duplicitní texty],ufc_fights5[[#This Row],[duplicitní texty]])</f>
        <v>1</v>
      </c>
    </row>
    <row r="2634" spans="1:5">
      <c r="A2634">
        <v>201</v>
      </c>
      <c r="B2634">
        <v>839</v>
      </c>
      <c r="C2634" s="3">
        <v>41836</v>
      </c>
      <c r="D2634" s="5" t="str">
        <f>ufc_fights5[[#This Row],[r_fighter_id]]&amp;"/"&amp;ufc_fights5[[#This Row],[b_fighter_id]]&amp;ufc_fights5[[#This Row],[date]]</f>
        <v>201/83941836</v>
      </c>
      <c r="E2634">
        <f>COUNTIF(ufc_fights5[duplicitní texty],ufc_fights5[[#This Row],[duplicitní texty]])</f>
        <v>1</v>
      </c>
    </row>
    <row r="2635" spans="1:5">
      <c r="A2635">
        <v>3371</v>
      </c>
      <c r="B2635">
        <v>3119</v>
      </c>
      <c r="C2635" s="3">
        <v>41836</v>
      </c>
      <c r="D2635" s="5" t="str">
        <f>ufc_fights5[[#This Row],[r_fighter_id]]&amp;"/"&amp;ufc_fights5[[#This Row],[b_fighter_id]]&amp;ufc_fights5[[#This Row],[date]]</f>
        <v>3371/311941836</v>
      </c>
      <c r="E2635">
        <f>COUNTIF(ufc_fights5[duplicitní texty],ufc_fights5[[#This Row],[duplicitní texty]])</f>
        <v>1</v>
      </c>
    </row>
    <row r="2636" spans="1:5">
      <c r="A2636">
        <v>523</v>
      </c>
      <c r="B2636">
        <v>2113</v>
      </c>
      <c r="C2636" s="3">
        <v>41836</v>
      </c>
      <c r="D2636" s="5" t="str">
        <f>ufc_fights5[[#This Row],[r_fighter_id]]&amp;"/"&amp;ufc_fights5[[#This Row],[b_fighter_id]]&amp;ufc_fights5[[#This Row],[date]]</f>
        <v>523/211341836</v>
      </c>
      <c r="E2636">
        <f>COUNTIF(ufc_fights5[duplicitní texty],ufc_fights5[[#This Row],[duplicitní texty]])</f>
        <v>1</v>
      </c>
    </row>
    <row r="2637" spans="1:5">
      <c r="A2637">
        <v>3138</v>
      </c>
      <c r="B2637">
        <v>1921</v>
      </c>
      <c r="C2637" s="3">
        <v>41836</v>
      </c>
      <c r="D2637" s="5" t="str">
        <f>ufc_fights5[[#This Row],[r_fighter_id]]&amp;"/"&amp;ufc_fights5[[#This Row],[b_fighter_id]]&amp;ufc_fights5[[#This Row],[date]]</f>
        <v>3138/192141836</v>
      </c>
      <c r="E2637">
        <f>COUNTIF(ufc_fights5[duplicitní texty],ufc_fights5[[#This Row],[duplicitní texty]])</f>
        <v>1</v>
      </c>
    </row>
    <row r="2638" spans="1:5">
      <c r="A2638">
        <v>3250</v>
      </c>
      <c r="B2638">
        <v>1305</v>
      </c>
      <c r="C2638" s="3">
        <v>41836</v>
      </c>
      <c r="D2638" s="5" t="str">
        <f>ufc_fights5[[#This Row],[r_fighter_id]]&amp;"/"&amp;ufc_fights5[[#This Row],[b_fighter_id]]&amp;ufc_fights5[[#This Row],[date]]</f>
        <v>3250/130541836</v>
      </c>
      <c r="E2638">
        <f>COUNTIF(ufc_fights5[duplicitní texty],ufc_fights5[[#This Row],[duplicitní texty]])</f>
        <v>1</v>
      </c>
    </row>
    <row r="2639" spans="1:5">
      <c r="A2639">
        <v>1044</v>
      </c>
      <c r="B2639">
        <v>1729</v>
      </c>
      <c r="C2639" s="3">
        <v>41836</v>
      </c>
      <c r="D2639" s="5" t="str">
        <f>ufc_fights5[[#This Row],[r_fighter_id]]&amp;"/"&amp;ufc_fights5[[#This Row],[b_fighter_id]]&amp;ufc_fights5[[#This Row],[date]]</f>
        <v>1044/172941836</v>
      </c>
      <c r="E2639">
        <f>COUNTIF(ufc_fights5[duplicitní texty],ufc_fights5[[#This Row],[duplicitní texty]])</f>
        <v>1</v>
      </c>
    </row>
    <row r="2640" spans="1:5">
      <c r="A2640">
        <v>1834</v>
      </c>
      <c r="B2640">
        <v>2415</v>
      </c>
      <c r="C2640" s="3">
        <v>41836</v>
      </c>
      <c r="D2640" s="5" t="str">
        <f>ufc_fights5[[#This Row],[r_fighter_id]]&amp;"/"&amp;ufc_fights5[[#This Row],[b_fighter_id]]&amp;ufc_fights5[[#This Row],[date]]</f>
        <v>1834/241541836</v>
      </c>
      <c r="E2640">
        <f>COUNTIF(ufc_fights5[duplicitní texty],ufc_fights5[[#This Row],[duplicitní texty]])</f>
        <v>1</v>
      </c>
    </row>
    <row r="2641" spans="1:5">
      <c r="A2641">
        <v>2809</v>
      </c>
      <c r="B2641">
        <v>2581</v>
      </c>
      <c r="C2641" s="3">
        <v>41836</v>
      </c>
      <c r="D2641" s="5" t="str">
        <f>ufc_fights5[[#This Row],[r_fighter_id]]&amp;"/"&amp;ufc_fights5[[#This Row],[b_fighter_id]]&amp;ufc_fights5[[#This Row],[date]]</f>
        <v>2809/258141836</v>
      </c>
      <c r="E2641">
        <f>COUNTIF(ufc_fights5[duplicitní texty],ufc_fights5[[#This Row],[duplicitní texty]])</f>
        <v>1</v>
      </c>
    </row>
    <row r="2642" spans="1:5">
      <c r="A2642">
        <v>1989</v>
      </c>
      <c r="B2642">
        <v>3464</v>
      </c>
      <c r="C2642" s="3">
        <v>41836</v>
      </c>
      <c r="D2642" s="5" t="str">
        <f>ufc_fights5[[#This Row],[r_fighter_id]]&amp;"/"&amp;ufc_fights5[[#This Row],[b_fighter_id]]&amp;ufc_fights5[[#This Row],[date]]</f>
        <v>1989/346441836</v>
      </c>
      <c r="E2642">
        <f>COUNTIF(ufc_fights5[duplicitní texty],ufc_fights5[[#This Row],[duplicitní texty]])</f>
        <v>1</v>
      </c>
    </row>
    <row r="2643" spans="1:5">
      <c r="A2643">
        <v>519</v>
      </c>
      <c r="B2643">
        <v>2836</v>
      </c>
      <c r="C2643" s="3">
        <v>41836</v>
      </c>
      <c r="D2643" s="5" t="str">
        <f>ufc_fights5[[#This Row],[r_fighter_id]]&amp;"/"&amp;ufc_fights5[[#This Row],[b_fighter_id]]&amp;ufc_fights5[[#This Row],[date]]</f>
        <v>519/283641836</v>
      </c>
      <c r="E2643">
        <f>COUNTIF(ufc_fights5[duplicitní texty],ufc_fights5[[#This Row],[duplicitní texty]])</f>
        <v>1</v>
      </c>
    </row>
    <row r="2644" spans="1:5">
      <c r="A2644">
        <v>826</v>
      </c>
      <c r="B2644">
        <v>3039</v>
      </c>
      <c r="C2644" s="3">
        <v>41836</v>
      </c>
      <c r="D2644" s="5" t="str">
        <f>ufc_fights5[[#This Row],[r_fighter_id]]&amp;"/"&amp;ufc_fights5[[#This Row],[b_fighter_id]]&amp;ufc_fights5[[#This Row],[date]]</f>
        <v>826/303941836</v>
      </c>
      <c r="E2644">
        <f>COUNTIF(ufc_fights5[duplicitní texty],ufc_fights5[[#This Row],[duplicitní texty]])</f>
        <v>1</v>
      </c>
    </row>
    <row r="2645" spans="1:5">
      <c r="A2645">
        <v>2041</v>
      </c>
      <c r="B2645">
        <v>350</v>
      </c>
      <c r="C2645" s="3">
        <v>41839</v>
      </c>
      <c r="D2645" s="5" t="str">
        <f>ufc_fights5[[#This Row],[r_fighter_id]]&amp;"/"&amp;ufc_fights5[[#This Row],[b_fighter_id]]&amp;ufc_fights5[[#This Row],[date]]</f>
        <v>2041/35041839</v>
      </c>
      <c r="E2645">
        <f>COUNTIF(ufc_fights5[duplicitní texty],ufc_fights5[[#This Row],[duplicitní texty]])</f>
        <v>1</v>
      </c>
    </row>
    <row r="2646" spans="1:5">
      <c r="A2646">
        <v>3286</v>
      </c>
      <c r="B2646">
        <v>3033</v>
      </c>
      <c r="C2646" s="3">
        <v>41839</v>
      </c>
      <c r="D2646" s="5" t="str">
        <f>ufc_fights5[[#This Row],[r_fighter_id]]&amp;"/"&amp;ufc_fights5[[#This Row],[b_fighter_id]]&amp;ufc_fights5[[#This Row],[date]]</f>
        <v>3286/303341839</v>
      </c>
      <c r="E2646">
        <f>COUNTIF(ufc_fights5[duplicitní texty],ufc_fights5[[#This Row],[duplicitní texty]])</f>
        <v>1</v>
      </c>
    </row>
    <row r="2647" spans="1:5">
      <c r="A2647">
        <v>1751</v>
      </c>
      <c r="B2647">
        <v>749</v>
      </c>
      <c r="C2647" s="3">
        <v>41839</v>
      </c>
      <c r="D2647" s="5" t="str">
        <f>ufc_fights5[[#This Row],[r_fighter_id]]&amp;"/"&amp;ufc_fights5[[#This Row],[b_fighter_id]]&amp;ufc_fights5[[#This Row],[date]]</f>
        <v>1751/74941839</v>
      </c>
      <c r="E2647">
        <f>COUNTIF(ufc_fights5[duplicitní texty],ufc_fights5[[#This Row],[duplicitní texty]])</f>
        <v>1</v>
      </c>
    </row>
    <row r="2648" spans="1:5">
      <c r="A2648">
        <v>2293</v>
      </c>
      <c r="B2648">
        <v>682</v>
      </c>
      <c r="C2648" s="3">
        <v>41839</v>
      </c>
      <c r="D2648" s="5" t="str">
        <f>ufc_fights5[[#This Row],[r_fighter_id]]&amp;"/"&amp;ufc_fights5[[#This Row],[b_fighter_id]]&amp;ufc_fights5[[#This Row],[date]]</f>
        <v>2293/68241839</v>
      </c>
      <c r="E2648">
        <f>COUNTIF(ufc_fights5[duplicitní texty],ufc_fights5[[#This Row],[duplicitní texty]])</f>
        <v>1</v>
      </c>
    </row>
    <row r="2649" spans="1:5">
      <c r="A2649">
        <v>2449</v>
      </c>
      <c r="B2649">
        <v>1688</v>
      </c>
      <c r="C2649" s="3">
        <v>41839</v>
      </c>
      <c r="D2649" s="5" t="str">
        <f>ufc_fights5[[#This Row],[r_fighter_id]]&amp;"/"&amp;ufc_fights5[[#This Row],[b_fighter_id]]&amp;ufc_fights5[[#This Row],[date]]</f>
        <v>2449/168841839</v>
      </c>
      <c r="E2649">
        <f>COUNTIF(ufc_fights5[duplicitní texty],ufc_fights5[[#This Row],[duplicitní texty]])</f>
        <v>1</v>
      </c>
    </row>
    <row r="2650" spans="1:5">
      <c r="A2650">
        <v>799</v>
      </c>
      <c r="B2650">
        <v>1698</v>
      </c>
      <c r="C2650" s="3">
        <v>41839</v>
      </c>
      <c r="D2650" s="5" t="str">
        <f>ufc_fights5[[#This Row],[r_fighter_id]]&amp;"/"&amp;ufc_fights5[[#This Row],[b_fighter_id]]&amp;ufc_fights5[[#This Row],[date]]</f>
        <v>799/169841839</v>
      </c>
      <c r="E2650">
        <f>COUNTIF(ufc_fights5[duplicitní texty],ufc_fights5[[#This Row],[duplicitní texty]])</f>
        <v>1</v>
      </c>
    </row>
    <row r="2651" spans="1:5">
      <c r="A2651">
        <v>2540</v>
      </c>
      <c r="B2651">
        <v>2021</v>
      </c>
      <c r="C2651" s="3">
        <v>41839</v>
      </c>
      <c r="D2651" s="5" t="str">
        <f>ufc_fights5[[#This Row],[r_fighter_id]]&amp;"/"&amp;ufc_fights5[[#This Row],[b_fighter_id]]&amp;ufc_fights5[[#This Row],[date]]</f>
        <v>2540/202141839</v>
      </c>
      <c r="E2651">
        <f>COUNTIF(ufc_fights5[duplicitní texty],ufc_fights5[[#This Row],[duplicitní texty]])</f>
        <v>1</v>
      </c>
    </row>
    <row r="2652" spans="1:5">
      <c r="A2652">
        <v>2484</v>
      </c>
      <c r="B2652">
        <v>1653</v>
      </c>
      <c r="C2652" s="3">
        <v>41839</v>
      </c>
      <c r="D2652" s="5" t="str">
        <f>ufc_fights5[[#This Row],[r_fighter_id]]&amp;"/"&amp;ufc_fights5[[#This Row],[b_fighter_id]]&amp;ufc_fights5[[#This Row],[date]]</f>
        <v>2484/165341839</v>
      </c>
      <c r="E2652">
        <f>COUNTIF(ufc_fights5[duplicitní texty],ufc_fights5[[#This Row],[duplicitní texty]])</f>
        <v>1</v>
      </c>
    </row>
    <row r="2653" spans="1:5">
      <c r="A2653">
        <v>1381</v>
      </c>
      <c r="B2653">
        <v>2824</v>
      </c>
      <c r="C2653" s="3">
        <v>41839</v>
      </c>
      <c r="D2653" s="5" t="str">
        <f>ufc_fights5[[#This Row],[r_fighter_id]]&amp;"/"&amp;ufc_fights5[[#This Row],[b_fighter_id]]&amp;ufc_fights5[[#This Row],[date]]</f>
        <v>1381/282441839</v>
      </c>
      <c r="E2653">
        <f>COUNTIF(ufc_fights5[duplicitní texty],ufc_fights5[[#This Row],[duplicitní texty]])</f>
        <v>1</v>
      </c>
    </row>
    <row r="2654" spans="1:5">
      <c r="A2654">
        <v>2921</v>
      </c>
      <c r="B2654">
        <v>1276</v>
      </c>
      <c r="C2654" s="3">
        <v>41839</v>
      </c>
      <c r="D2654" s="5" t="str">
        <f>ufc_fights5[[#This Row],[r_fighter_id]]&amp;"/"&amp;ufc_fights5[[#This Row],[b_fighter_id]]&amp;ufc_fights5[[#This Row],[date]]</f>
        <v>2921/127641839</v>
      </c>
      <c r="E2654">
        <f>COUNTIF(ufc_fights5[duplicitní texty],ufc_fights5[[#This Row],[duplicitní texty]])</f>
        <v>1</v>
      </c>
    </row>
    <row r="2655" spans="1:5">
      <c r="A2655">
        <v>675</v>
      </c>
      <c r="B2655">
        <v>1995</v>
      </c>
      <c r="C2655" s="3">
        <v>41846</v>
      </c>
      <c r="D2655" s="5" t="str">
        <f>ufc_fights5[[#This Row],[r_fighter_id]]&amp;"/"&amp;ufc_fights5[[#This Row],[b_fighter_id]]&amp;ufc_fights5[[#This Row],[date]]</f>
        <v>675/199541846</v>
      </c>
      <c r="E2655">
        <f>COUNTIF(ufc_fights5[duplicitní texty],ufc_fights5[[#This Row],[duplicitní texty]])</f>
        <v>1</v>
      </c>
    </row>
    <row r="2656" spans="1:5">
      <c r="A2656">
        <v>1533</v>
      </c>
      <c r="B2656">
        <v>2328</v>
      </c>
      <c r="C2656" s="3">
        <v>41846</v>
      </c>
      <c r="D2656" s="5" t="str">
        <f>ufc_fights5[[#This Row],[r_fighter_id]]&amp;"/"&amp;ufc_fights5[[#This Row],[b_fighter_id]]&amp;ufc_fights5[[#This Row],[date]]</f>
        <v>1533/232841846</v>
      </c>
      <c r="E2656">
        <f>COUNTIF(ufc_fights5[duplicitní texty],ufc_fights5[[#This Row],[duplicitní texty]])</f>
        <v>1</v>
      </c>
    </row>
    <row r="2657" spans="1:5">
      <c r="A2657">
        <v>3098</v>
      </c>
      <c r="B2657">
        <v>413</v>
      </c>
      <c r="C2657" s="3">
        <v>41846</v>
      </c>
      <c r="D2657" s="5" t="str">
        <f>ufc_fights5[[#This Row],[r_fighter_id]]&amp;"/"&amp;ufc_fights5[[#This Row],[b_fighter_id]]&amp;ufc_fights5[[#This Row],[date]]</f>
        <v>3098/41341846</v>
      </c>
      <c r="E2657">
        <f>COUNTIF(ufc_fights5[duplicitní texty],ufc_fights5[[#This Row],[duplicitní texty]])</f>
        <v>1</v>
      </c>
    </row>
    <row r="2658" spans="1:5">
      <c r="A2658">
        <v>3244</v>
      </c>
      <c r="B2658">
        <v>1202</v>
      </c>
      <c r="C2658" s="3">
        <v>41846</v>
      </c>
      <c r="D2658" s="5" t="str">
        <f>ufc_fights5[[#This Row],[r_fighter_id]]&amp;"/"&amp;ufc_fights5[[#This Row],[b_fighter_id]]&amp;ufc_fights5[[#This Row],[date]]</f>
        <v>3244/120241846</v>
      </c>
      <c r="E2658">
        <f>COUNTIF(ufc_fights5[duplicitní texty],ufc_fights5[[#This Row],[duplicitní texty]])</f>
        <v>1</v>
      </c>
    </row>
    <row r="2659" spans="1:5">
      <c r="A2659">
        <v>1226</v>
      </c>
      <c r="B2659">
        <v>263</v>
      </c>
      <c r="C2659" s="3">
        <v>41846</v>
      </c>
      <c r="D2659" s="5" t="str">
        <f>ufc_fights5[[#This Row],[r_fighter_id]]&amp;"/"&amp;ufc_fights5[[#This Row],[b_fighter_id]]&amp;ufc_fights5[[#This Row],[date]]</f>
        <v>1226/26341846</v>
      </c>
      <c r="E2659">
        <f>COUNTIF(ufc_fights5[duplicitní texty],ufc_fights5[[#This Row],[duplicitní texty]])</f>
        <v>1</v>
      </c>
    </row>
    <row r="2660" spans="1:5">
      <c r="A2660">
        <v>1760</v>
      </c>
      <c r="B2660">
        <v>375</v>
      </c>
      <c r="C2660" s="3">
        <v>41846</v>
      </c>
      <c r="D2660" s="5" t="str">
        <f>ufc_fights5[[#This Row],[r_fighter_id]]&amp;"/"&amp;ufc_fights5[[#This Row],[b_fighter_id]]&amp;ufc_fights5[[#This Row],[date]]</f>
        <v>1760/37541846</v>
      </c>
      <c r="E2660">
        <f>COUNTIF(ufc_fights5[duplicitní texty],ufc_fights5[[#This Row],[duplicitní texty]])</f>
        <v>1</v>
      </c>
    </row>
    <row r="2661" spans="1:5">
      <c r="A2661">
        <v>2508</v>
      </c>
      <c r="B2661">
        <v>2058</v>
      </c>
      <c r="C2661" s="3">
        <v>41846</v>
      </c>
      <c r="D2661" s="5" t="str">
        <f>ufc_fights5[[#This Row],[r_fighter_id]]&amp;"/"&amp;ufc_fights5[[#This Row],[b_fighter_id]]&amp;ufc_fights5[[#This Row],[date]]</f>
        <v>2508/205841846</v>
      </c>
      <c r="E2661">
        <f>COUNTIF(ufc_fights5[duplicitní texty],ufc_fights5[[#This Row],[duplicitní texty]])</f>
        <v>1</v>
      </c>
    </row>
    <row r="2662" spans="1:5">
      <c r="A2662">
        <v>1826</v>
      </c>
      <c r="B2662">
        <v>1500</v>
      </c>
      <c r="C2662" s="3">
        <v>41846</v>
      </c>
      <c r="D2662" s="5" t="str">
        <f>ufc_fights5[[#This Row],[r_fighter_id]]&amp;"/"&amp;ufc_fights5[[#This Row],[b_fighter_id]]&amp;ufc_fights5[[#This Row],[date]]</f>
        <v>1826/150041846</v>
      </c>
      <c r="E2662">
        <f>COUNTIF(ufc_fights5[duplicitní texty],ufc_fights5[[#This Row],[duplicitní texty]])</f>
        <v>1</v>
      </c>
    </row>
    <row r="2663" spans="1:5">
      <c r="A2663">
        <v>135</v>
      </c>
      <c r="B2663">
        <v>806</v>
      </c>
      <c r="C2663" s="3">
        <v>41846</v>
      </c>
      <c r="D2663" s="5" t="str">
        <f>ufc_fights5[[#This Row],[r_fighter_id]]&amp;"/"&amp;ufc_fights5[[#This Row],[b_fighter_id]]&amp;ufc_fights5[[#This Row],[date]]</f>
        <v>135/80641846</v>
      </c>
      <c r="E2663">
        <f>COUNTIF(ufc_fights5[duplicitní texty],ufc_fights5[[#This Row],[duplicitní texty]])</f>
        <v>1</v>
      </c>
    </row>
    <row r="2664" spans="1:5">
      <c r="A2664">
        <v>1657</v>
      </c>
      <c r="B2664">
        <v>669</v>
      </c>
      <c r="C2664" s="3">
        <v>41846</v>
      </c>
      <c r="D2664" s="5" t="str">
        <f>ufc_fights5[[#This Row],[r_fighter_id]]&amp;"/"&amp;ufc_fights5[[#This Row],[b_fighter_id]]&amp;ufc_fights5[[#This Row],[date]]</f>
        <v>1657/66941846</v>
      </c>
      <c r="E2664">
        <f>COUNTIF(ufc_fights5[duplicitní texty],ufc_fights5[[#This Row],[duplicitní texty]])</f>
        <v>1</v>
      </c>
    </row>
    <row r="2665" spans="1:5">
      <c r="A2665">
        <v>2973</v>
      </c>
      <c r="B2665">
        <v>1726</v>
      </c>
      <c r="C2665" s="3">
        <v>41846</v>
      </c>
      <c r="D2665" s="5" t="str">
        <f>ufc_fights5[[#This Row],[r_fighter_id]]&amp;"/"&amp;ufc_fights5[[#This Row],[b_fighter_id]]&amp;ufc_fights5[[#This Row],[date]]</f>
        <v>2973/172641846</v>
      </c>
      <c r="E2665">
        <f>COUNTIF(ufc_fights5[duplicitní texty],ufc_fights5[[#This Row],[duplicitní texty]])</f>
        <v>1</v>
      </c>
    </row>
    <row r="2666" spans="1:5">
      <c r="A2666">
        <v>180</v>
      </c>
      <c r="B2666">
        <v>1566</v>
      </c>
      <c r="C2666" s="3">
        <v>41867</v>
      </c>
      <c r="D2666" s="5" t="str">
        <f>ufc_fights5[[#This Row],[r_fighter_id]]&amp;"/"&amp;ufc_fights5[[#This Row],[b_fighter_id]]&amp;ufc_fights5[[#This Row],[date]]</f>
        <v>180/156641867</v>
      </c>
      <c r="E2666">
        <f>COUNTIF(ufc_fights5[duplicitní texty],ufc_fights5[[#This Row],[duplicitní texty]])</f>
        <v>1</v>
      </c>
    </row>
    <row r="2667" spans="1:5">
      <c r="A2667">
        <v>996</v>
      </c>
      <c r="B2667">
        <v>1932</v>
      </c>
      <c r="C2667" s="3">
        <v>41867</v>
      </c>
      <c r="D2667" s="5" t="str">
        <f>ufc_fights5[[#This Row],[r_fighter_id]]&amp;"/"&amp;ufc_fights5[[#This Row],[b_fighter_id]]&amp;ufc_fights5[[#This Row],[date]]</f>
        <v>996/193241867</v>
      </c>
      <c r="E2667">
        <f>COUNTIF(ufc_fights5[duplicitní texty],ufc_fights5[[#This Row],[duplicitní texty]])</f>
        <v>1</v>
      </c>
    </row>
    <row r="2668" spans="1:5">
      <c r="A2668">
        <v>2054</v>
      </c>
      <c r="B2668">
        <v>2237</v>
      </c>
      <c r="C2668" s="3">
        <v>41867</v>
      </c>
      <c r="D2668" s="5" t="str">
        <f>ufc_fights5[[#This Row],[r_fighter_id]]&amp;"/"&amp;ufc_fights5[[#This Row],[b_fighter_id]]&amp;ufc_fights5[[#This Row],[date]]</f>
        <v>2054/223741867</v>
      </c>
      <c r="E2668">
        <f>COUNTIF(ufc_fights5[duplicitní texty],ufc_fights5[[#This Row],[duplicitní texty]])</f>
        <v>1</v>
      </c>
    </row>
    <row r="2669" spans="1:5">
      <c r="A2669">
        <v>3209</v>
      </c>
      <c r="B2669">
        <v>2494</v>
      </c>
      <c r="C2669" s="3">
        <v>41867</v>
      </c>
      <c r="D2669" s="5" t="str">
        <f>ufc_fights5[[#This Row],[r_fighter_id]]&amp;"/"&amp;ufc_fights5[[#This Row],[b_fighter_id]]&amp;ufc_fights5[[#This Row],[date]]</f>
        <v>3209/249441867</v>
      </c>
      <c r="E2669">
        <f>COUNTIF(ufc_fights5[duplicitní texty],ufc_fights5[[#This Row],[duplicitní texty]])</f>
        <v>1</v>
      </c>
    </row>
    <row r="2670" spans="1:5">
      <c r="A2670">
        <v>1559</v>
      </c>
      <c r="B2670">
        <v>2012</v>
      </c>
      <c r="C2670" s="3">
        <v>41867</v>
      </c>
      <c r="D2670" s="5" t="str">
        <f>ufc_fights5[[#This Row],[r_fighter_id]]&amp;"/"&amp;ufc_fights5[[#This Row],[b_fighter_id]]&amp;ufc_fights5[[#This Row],[date]]</f>
        <v>1559/201241867</v>
      </c>
      <c r="E2670">
        <f>COUNTIF(ufc_fights5[duplicitní texty],ufc_fights5[[#This Row],[duplicitní texty]])</f>
        <v>1</v>
      </c>
    </row>
    <row r="2671" spans="1:5">
      <c r="A2671">
        <v>2016</v>
      </c>
      <c r="B2671">
        <v>2473</v>
      </c>
      <c r="C2671" s="3">
        <v>41867</v>
      </c>
      <c r="D2671" s="5" t="str">
        <f>ufc_fights5[[#This Row],[r_fighter_id]]&amp;"/"&amp;ufc_fights5[[#This Row],[b_fighter_id]]&amp;ufc_fights5[[#This Row],[date]]</f>
        <v>2016/247341867</v>
      </c>
      <c r="E2671">
        <f>COUNTIF(ufc_fights5[duplicitní texty],ufc_fights5[[#This Row],[duplicitní texty]])</f>
        <v>1</v>
      </c>
    </row>
    <row r="2672" spans="1:5">
      <c r="A2672">
        <v>306</v>
      </c>
      <c r="B2672">
        <v>3211</v>
      </c>
      <c r="C2672" s="3">
        <v>41867</v>
      </c>
      <c r="D2672" s="5" t="str">
        <f>ufc_fights5[[#This Row],[r_fighter_id]]&amp;"/"&amp;ufc_fights5[[#This Row],[b_fighter_id]]&amp;ufc_fights5[[#This Row],[date]]</f>
        <v>306/321141867</v>
      </c>
      <c r="E2672">
        <f>COUNTIF(ufc_fights5[duplicitní texty],ufc_fights5[[#This Row],[duplicitní texty]])</f>
        <v>1</v>
      </c>
    </row>
    <row r="2673" spans="1:5">
      <c r="A2673">
        <v>181</v>
      </c>
      <c r="B2673">
        <v>2800</v>
      </c>
      <c r="C2673" s="3">
        <v>41867</v>
      </c>
      <c r="D2673" s="5" t="str">
        <f>ufc_fights5[[#This Row],[r_fighter_id]]&amp;"/"&amp;ufc_fights5[[#This Row],[b_fighter_id]]&amp;ufc_fights5[[#This Row],[date]]</f>
        <v>181/280041867</v>
      </c>
      <c r="E2673">
        <f>COUNTIF(ufc_fights5[duplicitní texty],ufc_fights5[[#This Row],[duplicitní texty]])</f>
        <v>1</v>
      </c>
    </row>
    <row r="2674" spans="1:5">
      <c r="A2674">
        <v>3252</v>
      </c>
      <c r="B2674">
        <v>2796</v>
      </c>
      <c r="C2674" s="3">
        <v>41867</v>
      </c>
      <c r="D2674" s="5" t="str">
        <f>ufc_fights5[[#This Row],[r_fighter_id]]&amp;"/"&amp;ufc_fights5[[#This Row],[b_fighter_id]]&amp;ufc_fights5[[#This Row],[date]]</f>
        <v>3252/279641867</v>
      </c>
      <c r="E2674">
        <f>COUNTIF(ufc_fights5[duplicitní texty],ufc_fights5[[#This Row],[duplicitní texty]])</f>
        <v>1</v>
      </c>
    </row>
    <row r="2675" spans="1:5">
      <c r="A2675">
        <v>3444</v>
      </c>
      <c r="B2675">
        <v>90</v>
      </c>
      <c r="C2675" s="3">
        <v>41867</v>
      </c>
      <c r="D2675" s="5" t="str">
        <f>ufc_fights5[[#This Row],[r_fighter_id]]&amp;"/"&amp;ufc_fights5[[#This Row],[b_fighter_id]]&amp;ufc_fights5[[#This Row],[date]]</f>
        <v>3444/9041867</v>
      </c>
      <c r="E2675">
        <f>COUNTIF(ufc_fights5[duplicitní texty],ufc_fights5[[#This Row],[duplicitní texty]])</f>
        <v>1</v>
      </c>
    </row>
    <row r="2676" spans="1:5">
      <c r="A2676">
        <v>1914</v>
      </c>
      <c r="B2676">
        <v>1073</v>
      </c>
      <c r="C2676" s="3">
        <v>41874</v>
      </c>
      <c r="D2676" s="5" t="str">
        <f>ufc_fights5[[#This Row],[r_fighter_id]]&amp;"/"&amp;ufc_fights5[[#This Row],[b_fighter_id]]&amp;ufc_fights5[[#This Row],[date]]</f>
        <v>1914/107341874</v>
      </c>
      <c r="E2676">
        <f>COUNTIF(ufc_fights5[duplicitní texty],ufc_fights5[[#This Row],[duplicitní texty]])</f>
        <v>1</v>
      </c>
    </row>
    <row r="2677" spans="1:5">
      <c r="A2677">
        <v>3425</v>
      </c>
      <c r="B2677">
        <v>641</v>
      </c>
      <c r="C2677" s="3">
        <v>41874</v>
      </c>
      <c r="D2677" s="5" t="str">
        <f>ufc_fights5[[#This Row],[r_fighter_id]]&amp;"/"&amp;ufc_fights5[[#This Row],[b_fighter_id]]&amp;ufc_fights5[[#This Row],[date]]</f>
        <v>3425/64141874</v>
      </c>
      <c r="E2677">
        <f>COUNTIF(ufc_fights5[duplicitní texty],ufc_fights5[[#This Row],[duplicitní texty]])</f>
        <v>1</v>
      </c>
    </row>
    <row r="2678" spans="1:5">
      <c r="A2678">
        <v>700</v>
      </c>
      <c r="B2678">
        <v>1977</v>
      </c>
      <c r="C2678" s="3">
        <v>41874</v>
      </c>
      <c r="D2678" s="5" t="str">
        <f>ufc_fights5[[#This Row],[r_fighter_id]]&amp;"/"&amp;ufc_fights5[[#This Row],[b_fighter_id]]&amp;ufc_fights5[[#This Row],[date]]</f>
        <v>700/197741874</v>
      </c>
      <c r="E2678">
        <f>COUNTIF(ufc_fights5[duplicitní texty],ufc_fights5[[#This Row],[duplicitní texty]])</f>
        <v>1</v>
      </c>
    </row>
    <row r="2679" spans="1:5">
      <c r="A2679">
        <v>1377</v>
      </c>
      <c r="B2679">
        <v>591</v>
      </c>
      <c r="C2679" s="3">
        <v>41874</v>
      </c>
      <c r="D2679" s="5" t="str">
        <f>ufc_fights5[[#This Row],[r_fighter_id]]&amp;"/"&amp;ufc_fights5[[#This Row],[b_fighter_id]]&amp;ufc_fights5[[#This Row],[date]]</f>
        <v>1377/59141874</v>
      </c>
      <c r="E2679">
        <f>COUNTIF(ufc_fights5[duplicitní texty],ufc_fights5[[#This Row],[duplicitní texty]])</f>
        <v>1</v>
      </c>
    </row>
    <row r="2680" spans="1:5">
      <c r="A2680">
        <v>3509</v>
      </c>
      <c r="B2680">
        <v>1648</v>
      </c>
      <c r="C2680" s="3">
        <v>41874</v>
      </c>
      <c r="D2680" s="5" t="str">
        <f>ufc_fights5[[#This Row],[r_fighter_id]]&amp;"/"&amp;ufc_fights5[[#This Row],[b_fighter_id]]&amp;ufc_fights5[[#This Row],[date]]</f>
        <v>3509/164841874</v>
      </c>
      <c r="E2680">
        <f>COUNTIF(ufc_fights5[duplicitní texty],ufc_fights5[[#This Row],[duplicitní texty]])</f>
        <v>1</v>
      </c>
    </row>
    <row r="2681" spans="1:5">
      <c r="A2681">
        <v>1318</v>
      </c>
      <c r="B2681">
        <v>808</v>
      </c>
      <c r="C2681" s="3">
        <v>41874</v>
      </c>
      <c r="D2681" s="5" t="str">
        <f>ufc_fights5[[#This Row],[r_fighter_id]]&amp;"/"&amp;ufc_fights5[[#This Row],[b_fighter_id]]&amp;ufc_fights5[[#This Row],[date]]</f>
        <v>1318/80841874</v>
      </c>
      <c r="E2681">
        <f>COUNTIF(ufc_fights5[duplicitní texty],ufc_fights5[[#This Row],[duplicitní texty]])</f>
        <v>1</v>
      </c>
    </row>
    <row r="2682" spans="1:5">
      <c r="A2682">
        <v>482</v>
      </c>
      <c r="B2682">
        <v>1790</v>
      </c>
      <c r="C2682" s="3">
        <v>41874</v>
      </c>
      <c r="D2682" s="5" t="str">
        <f>ufc_fights5[[#This Row],[r_fighter_id]]&amp;"/"&amp;ufc_fights5[[#This Row],[b_fighter_id]]&amp;ufc_fights5[[#This Row],[date]]</f>
        <v>482/179041874</v>
      </c>
      <c r="E2682">
        <f>COUNTIF(ufc_fights5[duplicitní texty],ufc_fights5[[#This Row],[duplicitní texty]])</f>
        <v>1</v>
      </c>
    </row>
    <row r="2683" spans="1:5">
      <c r="A2683">
        <v>3375</v>
      </c>
      <c r="B2683">
        <v>1764</v>
      </c>
      <c r="C2683" s="3">
        <v>41874</v>
      </c>
      <c r="D2683" s="5" t="str">
        <f>ufc_fights5[[#This Row],[r_fighter_id]]&amp;"/"&amp;ufc_fights5[[#This Row],[b_fighter_id]]&amp;ufc_fights5[[#This Row],[date]]</f>
        <v>3375/176441874</v>
      </c>
      <c r="E2683">
        <f>COUNTIF(ufc_fights5[duplicitní texty],ufc_fights5[[#This Row],[duplicitní texty]])</f>
        <v>1</v>
      </c>
    </row>
    <row r="2684" spans="1:5">
      <c r="A2684">
        <v>2884</v>
      </c>
      <c r="B2684">
        <v>1311</v>
      </c>
      <c r="C2684" s="3">
        <v>41874</v>
      </c>
      <c r="D2684" s="5" t="str">
        <f>ufc_fights5[[#This Row],[r_fighter_id]]&amp;"/"&amp;ufc_fights5[[#This Row],[b_fighter_id]]&amp;ufc_fights5[[#This Row],[date]]</f>
        <v>2884/131141874</v>
      </c>
      <c r="E2684">
        <f>COUNTIF(ufc_fights5[duplicitní texty],ufc_fights5[[#This Row],[duplicitní texty]])</f>
        <v>1</v>
      </c>
    </row>
    <row r="2685" spans="1:5">
      <c r="A2685">
        <v>286</v>
      </c>
      <c r="B2685">
        <v>1766</v>
      </c>
      <c r="C2685" s="3">
        <v>41874</v>
      </c>
      <c r="D2685" s="5" t="str">
        <f>ufc_fights5[[#This Row],[r_fighter_id]]&amp;"/"&amp;ufc_fights5[[#This Row],[b_fighter_id]]&amp;ufc_fights5[[#This Row],[date]]</f>
        <v>286/176641874</v>
      </c>
      <c r="E2685">
        <f>COUNTIF(ufc_fights5[duplicitní texty],ufc_fights5[[#This Row],[duplicitní texty]])</f>
        <v>1</v>
      </c>
    </row>
    <row r="2686" spans="1:5">
      <c r="A2686">
        <v>2120</v>
      </c>
      <c r="B2686">
        <v>120</v>
      </c>
      <c r="C2686" s="3">
        <v>41874</v>
      </c>
      <c r="D2686" s="5" t="str">
        <f>ufc_fights5[[#This Row],[r_fighter_id]]&amp;"/"&amp;ufc_fights5[[#This Row],[b_fighter_id]]&amp;ufc_fights5[[#This Row],[date]]</f>
        <v>2120/12041874</v>
      </c>
      <c r="E2686">
        <f>COUNTIF(ufc_fights5[duplicitní texty],ufc_fights5[[#This Row],[duplicitní texty]])</f>
        <v>1</v>
      </c>
    </row>
    <row r="2687" spans="1:5">
      <c r="A2687">
        <v>3019</v>
      </c>
      <c r="B2687">
        <v>2311</v>
      </c>
      <c r="C2687" s="3">
        <v>41874</v>
      </c>
      <c r="D2687" s="5" t="str">
        <f>ufc_fights5[[#This Row],[r_fighter_id]]&amp;"/"&amp;ufc_fights5[[#This Row],[b_fighter_id]]&amp;ufc_fights5[[#This Row],[date]]</f>
        <v>3019/231141874</v>
      </c>
      <c r="E2687">
        <f>COUNTIF(ufc_fights5[duplicitní texty],ufc_fights5[[#This Row],[duplicitní texty]])</f>
        <v>1</v>
      </c>
    </row>
    <row r="2688" spans="1:5">
      <c r="A2688">
        <v>2594</v>
      </c>
      <c r="B2688">
        <v>2071</v>
      </c>
      <c r="C2688" s="3">
        <v>41874</v>
      </c>
      <c r="D2688" s="5" t="str">
        <f>ufc_fights5[[#This Row],[r_fighter_id]]&amp;"/"&amp;ufc_fights5[[#This Row],[b_fighter_id]]&amp;ufc_fights5[[#This Row],[date]]</f>
        <v>2594/207141874</v>
      </c>
      <c r="E2688">
        <f>COUNTIF(ufc_fights5[duplicitní texty],ufc_fights5[[#This Row],[duplicitní texty]])</f>
        <v>1</v>
      </c>
    </row>
    <row r="2689" spans="1:5">
      <c r="A2689">
        <v>2650</v>
      </c>
      <c r="B2689">
        <v>2830</v>
      </c>
      <c r="C2689" s="3">
        <v>41874</v>
      </c>
      <c r="D2689" s="5" t="str">
        <f>ufc_fights5[[#This Row],[r_fighter_id]]&amp;"/"&amp;ufc_fights5[[#This Row],[b_fighter_id]]&amp;ufc_fights5[[#This Row],[date]]</f>
        <v>2650/283041874</v>
      </c>
      <c r="E2689">
        <f>COUNTIF(ufc_fights5[duplicitní texty],ufc_fights5[[#This Row],[duplicitní texty]])</f>
        <v>1</v>
      </c>
    </row>
    <row r="2690" spans="1:5">
      <c r="A2690">
        <v>744</v>
      </c>
      <c r="B2690">
        <v>2876</v>
      </c>
      <c r="C2690" s="3">
        <v>41874</v>
      </c>
      <c r="D2690" s="5" t="str">
        <f>ufc_fights5[[#This Row],[r_fighter_id]]&amp;"/"&amp;ufc_fights5[[#This Row],[b_fighter_id]]&amp;ufc_fights5[[#This Row],[date]]</f>
        <v>744/287641874</v>
      </c>
      <c r="E2690">
        <f>COUNTIF(ufc_fights5[duplicitní texty],ufc_fights5[[#This Row],[duplicitní texty]])</f>
        <v>1</v>
      </c>
    </row>
    <row r="2691" spans="1:5">
      <c r="A2691">
        <v>2531</v>
      </c>
      <c r="B2691">
        <v>829</v>
      </c>
      <c r="C2691" s="3">
        <v>41874</v>
      </c>
      <c r="D2691" s="5" t="str">
        <f>ufc_fights5[[#This Row],[r_fighter_id]]&amp;"/"&amp;ufc_fights5[[#This Row],[b_fighter_id]]&amp;ufc_fights5[[#This Row],[date]]</f>
        <v>2531/82941874</v>
      </c>
      <c r="E2691">
        <f>COUNTIF(ufc_fights5[duplicitní texty],ufc_fights5[[#This Row],[duplicitní texty]])</f>
        <v>1</v>
      </c>
    </row>
    <row r="2692" spans="1:5">
      <c r="A2692">
        <v>3579</v>
      </c>
      <c r="B2692">
        <v>2359</v>
      </c>
      <c r="C2692" s="3">
        <v>41874</v>
      </c>
      <c r="D2692" s="5" t="str">
        <f>ufc_fights5[[#This Row],[r_fighter_id]]&amp;"/"&amp;ufc_fights5[[#This Row],[b_fighter_id]]&amp;ufc_fights5[[#This Row],[date]]</f>
        <v>3579/235941874</v>
      </c>
      <c r="E2692">
        <f>COUNTIF(ufc_fights5[duplicitní texty],ufc_fights5[[#This Row],[duplicitní texty]])</f>
        <v>1</v>
      </c>
    </row>
    <row r="2693" spans="1:5">
      <c r="A2693">
        <v>3580</v>
      </c>
      <c r="B2693">
        <v>3450</v>
      </c>
      <c r="C2693" s="3">
        <v>41874</v>
      </c>
      <c r="D2693" s="5" t="str">
        <f>ufc_fights5[[#This Row],[r_fighter_id]]&amp;"/"&amp;ufc_fights5[[#This Row],[b_fighter_id]]&amp;ufc_fights5[[#This Row],[date]]</f>
        <v>3580/345041874</v>
      </c>
      <c r="E2693">
        <f>COUNTIF(ufc_fights5[duplicitní texty],ufc_fights5[[#This Row],[duplicitní texty]])</f>
        <v>1</v>
      </c>
    </row>
    <row r="2694" spans="1:5">
      <c r="A2694">
        <v>3424</v>
      </c>
      <c r="B2694">
        <v>2136</v>
      </c>
      <c r="C2694" s="3">
        <v>41874</v>
      </c>
      <c r="D2694" s="5" t="str">
        <f>ufc_fights5[[#This Row],[r_fighter_id]]&amp;"/"&amp;ufc_fights5[[#This Row],[b_fighter_id]]&amp;ufc_fights5[[#This Row],[date]]</f>
        <v>3424/213641874</v>
      </c>
      <c r="E2694">
        <f>COUNTIF(ufc_fights5[duplicitní texty],ufc_fights5[[#This Row],[duplicitní texty]])</f>
        <v>1</v>
      </c>
    </row>
    <row r="2695" spans="1:5">
      <c r="A2695">
        <v>2528</v>
      </c>
      <c r="B2695">
        <v>1365</v>
      </c>
      <c r="C2695" s="3">
        <v>41874</v>
      </c>
      <c r="D2695" s="5" t="str">
        <f>ufc_fights5[[#This Row],[r_fighter_id]]&amp;"/"&amp;ufc_fights5[[#This Row],[b_fighter_id]]&amp;ufc_fights5[[#This Row],[date]]</f>
        <v>2528/136541874</v>
      </c>
      <c r="E2695">
        <f>COUNTIF(ufc_fights5[duplicitní texty],ufc_fights5[[#This Row],[duplicitní texty]])</f>
        <v>1</v>
      </c>
    </row>
    <row r="2696" spans="1:5">
      <c r="A2696">
        <v>948</v>
      </c>
      <c r="B2696">
        <v>512</v>
      </c>
      <c r="C2696" s="3">
        <v>41881</v>
      </c>
      <c r="D2696" s="5" t="str">
        <f>ufc_fights5[[#This Row],[r_fighter_id]]&amp;"/"&amp;ufc_fights5[[#This Row],[b_fighter_id]]&amp;ufc_fights5[[#This Row],[date]]</f>
        <v>948/51241881</v>
      </c>
      <c r="E2696">
        <f>COUNTIF(ufc_fights5[duplicitní texty],ufc_fights5[[#This Row],[duplicitní texty]])</f>
        <v>1</v>
      </c>
    </row>
    <row r="2697" spans="1:5">
      <c r="A2697">
        <v>1761</v>
      </c>
      <c r="B2697">
        <v>389</v>
      </c>
      <c r="C2697" s="3">
        <v>41881</v>
      </c>
      <c r="D2697" s="5" t="str">
        <f>ufc_fights5[[#This Row],[r_fighter_id]]&amp;"/"&amp;ufc_fights5[[#This Row],[b_fighter_id]]&amp;ufc_fights5[[#This Row],[date]]</f>
        <v>1761/38941881</v>
      </c>
      <c r="E2697">
        <f>COUNTIF(ufc_fights5[duplicitní texty],ufc_fights5[[#This Row],[duplicitní texty]])</f>
        <v>1</v>
      </c>
    </row>
    <row r="2698" spans="1:5">
      <c r="A2698">
        <v>2313</v>
      </c>
      <c r="B2698">
        <v>953</v>
      </c>
      <c r="C2698" s="3">
        <v>41881</v>
      </c>
      <c r="D2698" s="5" t="str">
        <f>ufc_fights5[[#This Row],[r_fighter_id]]&amp;"/"&amp;ufc_fights5[[#This Row],[b_fighter_id]]&amp;ufc_fights5[[#This Row],[date]]</f>
        <v>2313/95341881</v>
      </c>
      <c r="E2698">
        <f>COUNTIF(ufc_fights5[duplicitní texty],ufc_fights5[[#This Row],[duplicitní texty]])</f>
        <v>1</v>
      </c>
    </row>
    <row r="2699" spans="1:5">
      <c r="A2699">
        <v>2061</v>
      </c>
      <c r="B2699">
        <v>1482</v>
      </c>
      <c r="C2699" s="3">
        <v>41881</v>
      </c>
      <c r="D2699" s="5" t="str">
        <f>ufc_fights5[[#This Row],[r_fighter_id]]&amp;"/"&amp;ufc_fights5[[#This Row],[b_fighter_id]]&amp;ufc_fights5[[#This Row],[date]]</f>
        <v>2061/148241881</v>
      </c>
      <c r="E2699">
        <f>COUNTIF(ufc_fights5[duplicitní texty],ufc_fights5[[#This Row],[duplicitní texty]])</f>
        <v>1</v>
      </c>
    </row>
    <row r="2700" spans="1:5">
      <c r="A2700">
        <v>778</v>
      </c>
      <c r="B2700">
        <v>3071</v>
      </c>
      <c r="C2700" s="3">
        <v>41881</v>
      </c>
      <c r="D2700" s="5" t="str">
        <f>ufc_fights5[[#This Row],[r_fighter_id]]&amp;"/"&amp;ufc_fights5[[#This Row],[b_fighter_id]]&amp;ufc_fights5[[#This Row],[date]]</f>
        <v>778/307141881</v>
      </c>
      <c r="E2700">
        <f>COUNTIF(ufc_fights5[duplicitní texty],ufc_fights5[[#This Row],[duplicitní texty]])</f>
        <v>1</v>
      </c>
    </row>
    <row r="2701" spans="1:5">
      <c r="A2701">
        <v>2565</v>
      </c>
      <c r="B2701">
        <v>1260</v>
      </c>
      <c r="C2701" s="3">
        <v>41881</v>
      </c>
      <c r="D2701" s="5" t="str">
        <f>ufc_fights5[[#This Row],[r_fighter_id]]&amp;"/"&amp;ufc_fights5[[#This Row],[b_fighter_id]]&amp;ufc_fights5[[#This Row],[date]]</f>
        <v>2565/126041881</v>
      </c>
      <c r="E2701">
        <f>COUNTIF(ufc_fights5[duplicitní texty],ufc_fights5[[#This Row],[duplicitní texty]])</f>
        <v>1</v>
      </c>
    </row>
    <row r="2702" spans="1:5">
      <c r="A2702">
        <v>622</v>
      </c>
      <c r="B2702">
        <v>225</v>
      </c>
      <c r="C2702" s="3">
        <v>41881</v>
      </c>
      <c r="D2702" s="5" t="str">
        <f>ufc_fights5[[#This Row],[r_fighter_id]]&amp;"/"&amp;ufc_fights5[[#This Row],[b_fighter_id]]&amp;ufc_fights5[[#This Row],[date]]</f>
        <v>622/22541881</v>
      </c>
      <c r="E2702">
        <f>COUNTIF(ufc_fights5[duplicitní texty],ufc_fights5[[#This Row],[duplicitní texty]])</f>
        <v>1</v>
      </c>
    </row>
    <row r="2703" spans="1:5">
      <c r="A2703">
        <v>3404</v>
      </c>
      <c r="B2703">
        <v>490</v>
      </c>
      <c r="C2703" s="3">
        <v>41881</v>
      </c>
      <c r="D2703" s="5" t="str">
        <f>ufc_fights5[[#This Row],[r_fighter_id]]&amp;"/"&amp;ufc_fights5[[#This Row],[b_fighter_id]]&amp;ufc_fights5[[#This Row],[date]]</f>
        <v>3404/49041881</v>
      </c>
      <c r="E2703">
        <f>COUNTIF(ufc_fights5[duplicitní texty],ufc_fights5[[#This Row],[duplicitní texty]])</f>
        <v>1</v>
      </c>
    </row>
    <row r="2704" spans="1:5">
      <c r="A2704">
        <v>2182</v>
      </c>
      <c r="B2704">
        <v>2913</v>
      </c>
      <c r="C2704" s="3">
        <v>41887</v>
      </c>
      <c r="D2704" s="5" t="str">
        <f>ufc_fights5[[#This Row],[r_fighter_id]]&amp;"/"&amp;ufc_fights5[[#This Row],[b_fighter_id]]&amp;ufc_fights5[[#This Row],[date]]</f>
        <v>2182/291341887</v>
      </c>
      <c r="E2704">
        <f>COUNTIF(ufc_fights5[duplicitní texty],ufc_fights5[[#This Row],[duplicitní texty]])</f>
        <v>1</v>
      </c>
    </row>
    <row r="2705" spans="1:5">
      <c r="A2705">
        <v>1431</v>
      </c>
      <c r="B2705">
        <v>691</v>
      </c>
      <c r="C2705" s="3">
        <v>41887</v>
      </c>
      <c r="D2705" s="5" t="str">
        <f>ufc_fights5[[#This Row],[r_fighter_id]]&amp;"/"&amp;ufc_fights5[[#This Row],[b_fighter_id]]&amp;ufc_fights5[[#This Row],[date]]</f>
        <v>1431/69141887</v>
      </c>
      <c r="E2705">
        <f>COUNTIF(ufc_fights5[duplicitní texty],ufc_fights5[[#This Row],[duplicitní texty]])</f>
        <v>1</v>
      </c>
    </row>
    <row r="2706" spans="1:5">
      <c r="A2706">
        <v>1753</v>
      </c>
      <c r="B2706">
        <v>540</v>
      </c>
      <c r="C2706" s="3">
        <v>41887</v>
      </c>
      <c r="D2706" s="5" t="str">
        <f>ufc_fights5[[#This Row],[r_fighter_id]]&amp;"/"&amp;ufc_fights5[[#This Row],[b_fighter_id]]&amp;ufc_fights5[[#This Row],[date]]</f>
        <v>1753/54041887</v>
      </c>
      <c r="E2706">
        <f>COUNTIF(ufc_fights5[duplicitní texty],ufc_fights5[[#This Row],[duplicitní texty]])</f>
        <v>1</v>
      </c>
    </row>
    <row r="2707" spans="1:5">
      <c r="A2707">
        <v>2277</v>
      </c>
      <c r="B2707">
        <v>447</v>
      </c>
      <c r="C2707" s="3">
        <v>41887</v>
      </c>
      <c r="D2707" s="5" t="str">
        <f>ufc_fights5[[#This Row],[r_fighter_id]]&amp;"/"&amp;ufc_fights5[[#This Row],[b_fighter_id]]&amp;ufc_fights5[[#This Row],[date]]</f>
        <v>2277/44741887</v>
      </c>
      <c r="E2707">
        <f>COUNTIF(ufc_fights5[duplicitní texty],ufc_fights5[[#This Row],[duplicitní texty]])</f>
        <v>1</v>
      </c>
    </row>
    <row r="2708" spans="1:5">
      <c r="A2708">
        <v>2145</v>
      </c>
      <c r="B2708">
        <v>1816</v>
      </c>
      <c r="C2708" s="3">
        <v>41887</v>
      </c>
      <c r="D2708" s="5" t="str">
        <f>ufc_fights5[[#This Row],[r_fighter_id]]&amp;"/"&amp;ufc_fights5[[#This Row],[b_fighter_id]]&amp;ufc_fights5[[#This Row],[date]]</f>
        <v>2145/181641887</v>
      </c>
      <c r="E2708">
        <f>COUNTIF(ufc_fights5[duplicitní texty],ufc_fights5[[#This Row],[duplicitní texty]])</f>
        <v>1</v>
      </c>
    </row>
    <row r="2709" spans="1:5">
      <c r="A2709">
        <v>3063</v>
      </c>
      <c r="B2709">
        <v>3019</v>
      </c>
      <c r="C2709" s="3">
        <v>41887</v>
      </c>
      <c r="D2709" s="5" t="str">
        <f>ufc_fights5[[#This Row],[r_fighter_id]]&amp;"/"&amp;ufc_fights5[[#This Row],[b_fighter_id]]&amp;ufc_fights5[[#This Row],[date]]</f>
        <v>3063/301941887</v>
      </c>
      <c r="E2709">
        <f>COUNTIF(ufc_fights5[duplicitní texty],ufc_fights5[[#This Row],[duplicitní texty]])</f>
        <v>1</v>
      </c>
    </row>
    <row r="2710" spans="1:5">
      <c r="A2710">
        <v>2411</v>
      </c>
      <c r="B2710">
        <v>2769</v>
      </c>
      <c r="C2710" s="3">
        <v>41887</v>
      </c>
      <c r="D2710" s="5" t="str">
        <f>ufc_fights5[[#This Row],[r_fighter_id]]&amp;"/"&amp;ufc_fights5[[#This Row],[b_fighter_id]]&amp;ufc_fights5[[#This Row],[date]]</f>
        <v>2411/276941887</v>
      </c>
      <c r="E2710">
        <f>COUNTIF(ufc_fights5[duplicitní texty],ufc_fights5[[#This Row],[duplicitní texty]])</f>
        <v>1</v>
      </c>
    </row>
    <row r="2711" spans="1:5">
      <c r="A2711">
        <v>3078</v>
      </c>
      <c r="B2711">
        <v>2213</v>
      </c>
      <c r="C2711" s="3">
        <v>41887</v>
      </c>
      <c r="D2711" s="5" t="str">
        <f>ufc_fights5[[#This Row],[r_fighter_id]]&amp;"/"&amp;ufc_fights5[[#This Row],[b_fighter_id]]&amp;ufc_fights5[[#This Row],[date]]</f>
        <v>3078/221341887</v>
      </c>
      <c r="E2711">
        <f>COUNTIF(ufc_fights5[duplicitní texty],ufc_fights5[[#This Row],[duplicitní texty]])</f>
        <v>1</v>
      </c>
    </row>
    <row r="2712" spans="1:5">
      <c r="A2712">
        <v>230</v>
      </c>
      <c r="B2712">
        <v>1997</v>
      </c>
      <c r="C2712" s="3">
        <v>41887</v>
      </c>
      <c r="D2712" s="5" t="str">
        <f>ufc_fights5[[#This Row],[r_fighter_id]]&amp;"/"&amp;ufc_fights5[[#This Row],[b_fighter_id]]&amp;ufc_fights5[[#This Row],[date]]</f>
        <v>230/199741887</v>
      </c>
      <c r="E2712">
        <f>COUNTIF(ufc_fights5[duplicitní texty],ufc_fights5[[#This Row],[duplicitní texty]])</f>
        <v>1</v>
      </c>
    </row>
    <row r="2713" spans="1:5">
      <c r="A2713">
        <v>2862</v>
      </c>
      <c r="B2713">
        <v>906</v>
      </c>
      <c r="C2713" s="3">
        <v>41895</v>
      </c>
      <c r="D2713" s="5" t="str">
        <f>ufc_fights5[[#This Row],[r_fighter_id]]&amp;"/"&amp;ufc_fights5[[#This Row],[b_fighter_id]]&amp;ufc_fights5[[#This Row],[date]]</f>
        <v>2862/90641895</v>
      </c>
      <c r="E2713">
        <f>COUNTIF(ufc_fights5[duplicitní texty],ufc_fights5[[#This Row],[duplicitní texty]])</f>
        <v>1</v>
      </c>
    </row>
    <row r="2714" spans="1:5">
      <c r="A2714">
        <v>127</v>
      </c>
      <c r="B2714">
        <v>3162</v>
      </c>
      <c r="C2714" s="3">
        <v>41895</v>
      </c>
      <c r="D2714" s="5" t="str">
        <f>ufc_fights5[[#This Row],[r_fighter_id]]&amp;"/"&amp;ufc_fights5[[#This Row],[b_fighter_id]]&amp;ufc_fights5[[#This Row],[date]]</f>
        <v>127/316241895</v>
      </c>
      <c r="E2714">
        <f>COUNTIF(ufc_fights5[duplicitní texty],ufc_fights5[[#This Row],[duplicitní texty]])</f>
        <v>1</v>
      </c>
    </row>
    <row r="2715" spans="1:5">
      <c r="A2715">
        <v>3525</v>
      </c>
      <c r="B2715">
        <v>238</v>
      </c>
      <c r="C2715" s="3">
        <v>41895</v>
      </c>
      <c r="D2715" s="5" t="str">
        <f>ufc_fights5[[#This Row],[r_fighter_id]]&amp;"/"&amp;ufc_fights5[[#This Row],[b_fighter_id]]&amp;ufc_fights5[[#This Row],[date]]</f>
        <v>3525/23841895</v>
      </c>
      <c r="E2715">
        <f>COUNTIF(ufc_fights5[duplicitní texty],ufc_fights5[[#This Row],[duplicitní texty]])</f>
        <v>1</v>
      </c>
    </row>
    <row r="2716" spans="1:5">
      <c r="A2716">
        <v>45</v>
      </c>
      <c r="B2716">
        <v>787</v>
      </c>
      <c r="C2716" s="3">
        <v>41895</v>
      </c>
      <c r="D2716" s="5" t="str">
        <f>ufc_fights5[[#This Row],[r_fighter_id]]&amp;"/"&amp;ufc_fights5[[#This Row],[b_fighter_id]]&amp;ufc_fights5[[#This Row],[date]]</f>
        <v>45/78741895</v>
      </c>
      <c r="E2716">
        <f>COUNTIF(ufc_fights5[duplicitní texty],ufc_fights5[[#This Row],[duplicitní texty]])</f>
        <v>1</v>
      </c>
    </row>
    <row r="2717" spans="1:5">
      <c r="A2717">
        <v>3241</v>
      </c>
      <c r="B2717">
        <v>3085</v>
      </c>
      <c r="C2717" s="3">
        <v>41895</v>
      </c>
      <c r="D2717" s="5" t="str">
        <f>ufc_fights5[[#This Row],[r_fighter_id]]&amp;"/"&amp;ufc_fights5[[#This Row],[b_fighter_id]]&amp;ufc_fights5[[#This Row],[date]]</f>
        <v>3241/308541895</v>
      </c>
      <c r="E2717">
        <f>COUNTIF(ufc_fights5[duplicitní texty],ufc_fights5[[#This Row],[duplicitní texty]])</f>
        <v>1</v>
      </c>
    </row>
    <row r="2718" spans="1:5">
      <c r="A2718">
        <v>2989</v>
      </c>
      <c r="B2718">
        <v>134</v>
      </c>
      <c r="C2718" s="3">
        <v>41895</v>
      </c>
      <c r="D2718" s="5" t="str">
        <f>ufc_fights5[[#This Row],[r_fighter_id]]&amp;"/"&amp;ufc_fights5[[#This Row],[b_fighter_id]]&amp;ufc_fights5[[#This Row],[date]]</f>
        <v>2989/13441895</v>
      </c>
      <c r="E2718">
        <f>COUNTIF(ufc_fights5[duplicitní texty],ufc_fights5[[#This Row],[duplicitní texty]])</f>
        <v>1</v>
      </c>
    </row>
    <row r="2719" spans="1:5">
      <c r="A2719">
        <v>3250</v>
      </c>
      <c r="B2719">
        <v>1253</v>
      </c>
      <c r="C2719" s="3">
        <v>41895</v>
      </c>
      <c r="D2719" s="5" t="str">
        <f>ufc_fights5[[#This Row],[r_fighter_id]]&amp;"/"&amp;ufc_fights5[[#This Row],[b_fighter_id]]&amp;ufc_fights5[[#This Row],[date]]</f>
        <v>3250/125341895</v>
      </c>
      <c r="E2719">
        <f>COUNTIF(ufc_fights5[duplicitní texty],ufc_fights5[[#This Row],[duplicitní texty]])</f>
        <v>1</v>
      </c>
    </row>
    <row r="2720" spans="1:5">
      <c r="A2720">
        <v>2558</v>
      </c>
      <c r="B2720">
        <v>2380</v>
      </c>
      <c r="C2720" s="3">
        <v>41895</v>
      </c>
      <c r="D2720" s="5" t="str">
        <f>ufc_fights5[[#This Row],[r_fighter_id]]&amp;"/"&amp;ufc_fights5[[#This Row],[b_fighter_id]]&amp;ufc_fights5[[#This Row],[date]]</f>
        <v>2558/238041895</v>
      </c>
      <c r="E2720">
        <f>COUNTIF(ufc_fights5[duplicitní texty],ufc_fights5[[#This Row],[duplicitní texty]])</f>
        <v>1</v>
      </c>
    </row>
    <row r="2721" spans="1:5">
      <c r="A2721">
        <v>108</v>
      </c>
      <c r="B2721">
        <v>2416</v>
      </c>
      <c r="C2721" s="3">
        <v>41895</v>
      </c>
      <c r="D2721" s="5" t="str">
        <f>ufc_fights5[[#This Row],[r_fighter_id]]&amp;"/"&amp;ufc_fights5[[#This Row],[b_fighter_id]]&amp;ufc_fights5[[#This Row],[date]]</f>
        <v>108/241641895</v>
      </c>
      <c r="E2721">
        <f>COUNTIF(ufc_fights5[duplicitní texty],ufc_fights5[[#This Row],[duplicitní texty]])</f>
        <v>1</v>
      </c>
    </row>
    <row r="2722" spans="1:5">
      <c r="A2722">
        <v>3289</v>
      </c>
      <c r="B2722">
        <v>2986</v>
      </c>
      <c r="C2722" s="3">
        <v>41895</v>
      </c>
      <c r="D2722" s="5" t="str">
        <f>ufc_fights5[[#This Row],[r_fighter_id]]&amp;"/"&amp;ufc_fights5[[#This Row],[b_fighter_id]]&amp;ufc_fights5[[#This Row],[date]]</f>
        <v>3289/298641895</v>
      </c>
      <c r="E2722">
        <f>COUNTIF(ufc_fights5[duplicitní texty],ufc_fights5[[#This Row],[duplicitní texty]])</f>
        <v>1</v>
      </c>
    </row>
    <row r="2723" spans="1:5">
      <c r="A2723">
        <v>2491</v>
      </c>
      <c r="B2723">
        <v>1529</v>
      </c>
      <c r="C2723" s="3">
        <v>41895</v>
      </c>
      <c r="D2723" s="5" t="str">
        <f>ufc_fights5[[#This Row],[r_fighter_id]]&amp;"/"&amp;ufc_fights5[[#This Row],[b_fighter_id]]&amp;ufc_fights5[[#This Row],[date]]</f>
        <v>2491/152941895</v>
      </c>
      <c r="E2723">
        <f>COUNTIF(ufc_fights5[duplicitní texty],ufc_fights5[[#This Row],[duplicitní texty]])</f>
        <v>1</v>
      </c>
    </row>
    <row r="2724" spans="1:5">
      <c r="A2724">
        <v>1579</v>
      </c>
      <c r="B2724">
        <v>1139</v>
      </c>
      <c r="C2724" s="3">
        <v>41902</v>
      </c>
      <c r="D2724" s="5" t="str">
        <f>ufc_fights5[[#This Row],[r_fighter_id]]&amp;"/"&amp;ufc_fights5[[#This Row],[b_fighter_id]]&amp;ufc_fights5[[#This Row],[date]]</f>
        <v>1579/113941902</v>
      </c>
      <c r="E2724">
        <f>COUNTIF(ufc_fights5[duplicitní texty],ufc_fights5[[#This Row],[duplicitní texty]])</f>
        <v>1</v>
      </c>
    </row>
    <row r="2725" spans="1:5">
      <c r="A2725">
        <v>3208</v>
      </c>
      <c r="B2725">
        <v>2258</v>
      </c>
      <c r="C2725" s="3">
        <v>41902</v>
      </c>
      <c r="D2725" s="5" t="str">
        <f>ufc_fights5[[#This Row],[r_fighter_id]]&amp;"/"&amp;ufc_fights5[[#This Row],[b_fighter_id]]&amp;ufc_fights5[[#This Row],[date]]</f>
        <v>3208/225841902</v>
      </c>
      <c r="E2725">
        <f>COUNTIF(ufc_fights5[duplicitní texty],ufc_fights5[[#This Row],[duplicitní texty]])</f>
        <v>1</v>
      </c>
    </row>
    <row r="2726" spans="1:5">
      <c r="A2726">
        <v>292</v>
      </c>
      <c r="B2726">
        <v>1393</v>
      </c>
      <c r="C2726" s="3">
        <v>41902</v>
      </c>
      <c r="D2726" s="5" t="str">
        <f>ufc_fights5[[#This Row],[r_fighter_id]]&amp;"/"&amp;ufc_fights5[[#This Row],[b_fighter_id]]&amp;ufc_fights5[[#This Row],[date]]</f>
        <v>292/139341902</v>
      </c>
      <c r="E2726">
        <f>COUNTIF(ufc_fights5[duplicitní texty],ufc_fights5[[#This Row],[duplicitní texty]])</f>
        <v>1</v>
      </c>
    </row>
    <row r="2727" spans="1:5">
      <c r="A2727">
        <v>30</v>
      </c>
      <c r="B2727">
        <v>2794</v>
      </c>
      <c r="C2727" s="3">
        <v>41902</v>
      </c>
      <c r="D2727" s="5" t="str">
        <f>ufc_fights5[[#This Row],[r_fighter_id]]&amp;"/"&amp;ufc_fights5[[#This Row],[b_fighter_id]]&amp;ufc_fights5[[#This Row],[date]]</f>
        <v>30/279441902</v>
      </c>
      <c r="E2727">
        <f>COUNTIF(ufc_fights5[duplicitní texty],ufc_fights5[[#This Row],[duplicitní texty]])</f>
        <v>1</v>
      </c>
    </row>
    <row r="2728" spans="1:5">
      <c r="A2728">
        <v>1396</v>
      </c>
      <c r="B2728">
        <v>743</v>
      </c>
      <c r="C2728" s="3">
        <v>41902</v>
      </c>
      <c r="D2728" s="5" t="str">
        <f>ufc_fights5[[#This Row],[r_fighter_id]]&amp;"/"&amp;ufc_fights5[[#This Row],[b_fighter_id]]&amp;ufc_fights5[[#This Row],[date]]</f>
        <v>1396/74341902</v>
      </c>
      <c r="E2728">
        <f>COUNTIF(ufc_fights5[duplicitní texty],ufc_fights5[[#This Row],[duplicitní texty]])</f>
        <v>1</v>
      </c>
    </row>
    <row r="2729" spans="1:5">
      <c r="A2729">
        <v>3261</v>
      </c>
      <c r="B2729">
        <v>499</v>
      </c>
      <c r="C2729" s="3">
        <v>41902</v>
      </c>
      <c r="D2729" s="5" t="str">
        <f>ufc_fights5[[#This Row],[r_fighter_id]]&amp;"/"&amp;ufc_fights5[[#This Row],[b_fighter_id]]&amp;ufc_fights5[[#This Row],[date]]</f>
        <v>3261/49941902</v>
      </c>
      <c r="E2729">
        <f>COUNTIF(ufc_fights5[duplicitní texty],ufc_fights5[[#This Row],[duplicitní texty]])</f>
        <v>1</v>
      </c>
    </row>
    <row r="2730" spans="1:5">
      <c r="A2730">
        <v>3199</v>
      </c>
      <c r="B2730">
        <v>1592</v>
      </c>
      <c r="C2730" s="3">
        <v>41902</v>
      </c>
      <c r="D2730" s="5" t="str">
        <f>ufc_fights5[[#This Row],[r_fighter_id]]&amp;"/"&amp;ufc_fights5[[#This Row],[b_fighter_id]]&amp;ufc_fights5[[#This Row],[date]]</f>
        <v>3199/159241902</v>
      </c>
      <c r="E2730">
        <f>COUNTIF(ufc_fights5[duplicitní texty],ufc_fights5[[#This Row],[duplicitní texty]])</f>
        <v>1</v>
      </c>
    </row>
    <row r="2731" spans="1:5">
      <c r="A2731">
        <v>1427</v>
      </c>
      <c r="B2731">
        <v>2294</v>
      </c>
      <c r="C2731" s="3">
        <v>41902</v>
      </c>
      <c r="D2731" s="5" t="str">
        <f>ufc_fights5[[#This Row],[r_fighter_id]]&amp;"/"&amp;ufc_fights5[[#This Row],[b_fighter_id]]&amp;ufc_fights5[[#This Row],[date]]</f>
        <v>1427/229441902</v>
      </c>
      <c r="E2731">
        <f>COUNTIF(ufc_fights5[duplicitní texty],ufc_fights5[[#This Row],[duplicitní texty]])</f>
        <v>1</v>
      </c>
    </row>
    <row r="2732" spans="1:5">
      <c r="A2732">
        <v>1707</v>
      </c>
      <c r="B2732">
        <v>3419</v>
      </c>
      <c r="C2732" s="3">
        <v>41902</v>
      </c>
      <c r="D2732" s="5" t="str">
        <f>ufc_fights5[[#This Row],[r_fighter_id]]&amp;"/"&amp;ufc_fights5[[#This Row],[b_fighter_id]]&amp;ufc_fights5[[#This Row],[date]]</f>
        <v>1707/341941902</v>
      </c>
      <c r="E2732">
        <f>COUNTIF(ufc_fights5[duplicitní texty],ufc_fights5[[#This Row],[duplicitní texty]])</f>
        <v>1</v>
      </c>
    </row>
    <row r="2733" spans="1:5">
      <c r="A2733">
        <v>1825</v>
      </c>
      <c r="B2733">
        <v>2879</v>
      </c>
      <c r="C2733" s="3">
        <v>41902</v>
      </c>
      <c r="D2733" s="5" t="str">
        <f>ufc_fights5[[#This Row],[r_fighter_id]]&amp;"/"&amp;ufc_fights5[[#This Row],[b_fighter_id]]&amp;ufc_fights5[[#This Row],[date]]</f>
        <v>1825/287941902</v>
      </c>
      <c r="E2733">
        <f>COUNTIF(ufc_fights5[duplicitní texty],ufc_fights5[[#This Row],[duplicitní texty]])</f>
        <v>1</v>
      </c>
    </row>
    <row r="2734" spans="1:5">
      <c r="A2734">
        <v>1640</v>
      </c>
      <c r="B2734">
        <v>2972</v>
      </c>
      <c r="C2734" s="3">
        <v>41902</v>
      </c>
      <c r="D2734" s="5" t="str">
        <f>ufc_fights5[[#This Row],[r_fighter_id]]&amp;"/"&amp;ufc_fights5[[#This Row],[b_fighter_id]]&amp;ufc_fights5[[#This Row],[date]]</f>
        <v>1640/297241902</v>
      </c>
      <c r="E2734">
        <f>COUNTIF(ufc_fights5[duplicitní texty],ufc_fights5[[#This Row],[duplicitní texty]])</f>
        <v>1</v>
      </c>
    </row>
    <row r="2735" spans="1:5">
      <c r="A2735">
        <v>435</v>
      </c>
      <c r="B2735">
        <v>1589</v>
      </c>
      <c r="C2735" s="3">
        <v>41902</v>
      </c>
      <c r="D2735" s="5" t="str">
        <f>ufc_fights5[[#This Row],[r_fighter_id]]&amp;"/"&amp;ufc_fights5[[#This Row],[b_fighter_id]]&amp;ufc_fights5[[#This Row],[date]]</f>
        <v>435/158941902</v>
      </c>
      <c r="E2735">
        <f>COUNTIF(ufc_fights5[duplicitní texty],ufc_fights5[[#This Row],[duplicitní texty]])</f>
        <v>1</v>
      </c>
    </row>
    <row r="2736" spans="1:5">
      <c r="A2736">
        <v>1995</v>
      </c>
      <c r="B2736">
        <v>1695</v>
      </c>
      <c r="C2736" s="3">
        <v>41909</v>
      </c>
      <c r="D2736" s="5" t="str">
        <f>ufc_fights5[[#This Row],[r_fighter_id]]&amp;"/"&amp;ufc_fights5[[#This Row],[b_fighter_id]]&amp;ufc_fights5[[#This Row],[date]]</f>
        <v>1995/169541909</v>
      </c>
      <c r="E2736">
        <f>COUNTIF(ufc_fights5[duplicitní texty],ufc_fights5[[#This Row],[duplicitní texty]])</f>
        <v>1</v>
      </c>
    </row>
    <row r="2737" spans="1:5">
      <c r="A2737">
        <v>3291</v>
      </c>
      <c r="B2737">
        <v>1785</v>
      </c>
      <c r="C2737" s="3">
        <v>41909</v>
      </c>
      <c r="D2737" s="5" t="str">
        <f>ufc_fights5[[#This Row],[r_fighter_id]]&amp;"/"&amp;ufc_fights5[[#This Row],[b_fighter_id]]&amp;ufc_fights5[[#This Row],[date]]</f>
        <v>3291/178541909</v>
      </c>
      <c r="E2737">
        <f>COUNTIF(ufc_fights5[duplicitní texty],ufc_fights5[[#This Row],[duplicitní texty]])</f>
        <v>1</v>
      </c>
    </row>
    <row r="2738" spans="1:5">
      <c r="A2738">
        <v>659</v>
      </c>
      <c r="B2738">
        <v>2150</v>
      </c>
      <c r="C2738" s="3">
        <v>41909</v>
      </c>
      <c r="D2738" s="5" t="str">
        <f>ufc_fights5[[#This Row],[r_fighter_id]]&amp;"/"&amp;ufc_fights5[[#This Row],[b_fighter_id]]&amp;ufc_fights5[[#This Row],[date]]</f>
        <v>659/215041909</v>
      </c>
      <c r="E2738">
        <f>COUNTIF(ufc_fights5[duplicitní texty],ufc_fights5[[#This Row],[duplicitní texty]])</f>
        <v>1</v>
      </c>
    </row>
    <row r="2739" spans="1:5">
      <c r="A2739">
        <v>1527</v>
      </c>
      <c r="B2739">
        <v>476</v>
      </c>
      <c r="C2739" s="3">
        <v>41909</v>
      </c>
      <c r="D2739" s="5" t="str">
        <f>ufc_fights5[[#This Row],[r_fighter_id]]&amp;"/"&amp;ufc_fights5[[#This Row],[b_fighter_id]]&amp;ufc_fights5[[#This Row],[date]]</f>
        <v>1527/47641909</v>
      </c>
      <c r="E2739">
        <f>COUNTIF(ufc_fights5[duplicitní texty],ufc_fights5[[#This Row],[duplicitní texty]])</f>
        <v>1</v>
      </c>
    </row>
    <row r="2740" spans="1:5">
      <c r="A2740">
        <v>2556</v>
      </c>
      <c r="B2740">
        <v>2041</v>
      </c>
      <c r="C2740" s="3">
        <v>41909</v>
      </c>
      <c r="D2740" s="5" t="str">
        <f>ufc_fights5[[#This Row],[r_fighter_id]]&amp;"/"&amp;ufc_fights5[[#This Row],[b_fighter_id]]&amp;ufc_fights5[[#This Row],[date]]</f>
        <v>2556/204141909</v>
      </c>
      <c r="E2740">
        <f>COUNTIF(ufc_fights5[duplicitní texty],ufc_fights5[[#This Row],[duplicitní texty]])</f>
        <v>1</v>
      </c>
    </row>
    <row r="2741" spans="1:5">
      <c r="A2741">
        <v>523</v>
      </c>
      <c r="B2741">
        <v>81</v>
      </c>
      <c r="C2741" s="3">
        <v>41909</v>
      </c>
      <c r="D2741" s="5" t="str">
        <f>ufc_fights5[[#This Row],[r_fighter_id]]&amp;"/"&amp;ufc_fights5[[#This Row],[b_fighter_id]]&amp;ufc_fights5[[#This Row],[date]]</f>
        <v>523/8141909</v>
      </c>
      <c r="E2741">
        <f>COUNTIF(ufc_fights5[duplicitní texty],ufc_fights5[[#This Row],[duplicitní texty]])</f>
        <v>1</v>
      </c>
    </row>
    <row r="2742" spans="1:5">
      <c r="A2742">
        <v>633</v>
      </c>
      <c r="B2742">
        <v>3248</v>
      </c>
      <c r="C2742" s="3">
        <v>41909</v>
      </c>
      <c r="D2742" s="5" t="str">
        <f>ufc_fights5[[#This Row],[r_fighter_id]]&amp;"/"&amp;ufc_fights5[[#This Row],[b_fighter_id]]&amp;ufc_fights5[[#This Row],[date]]</f>
        <v>633/324841909</v>
      </c>
      <c r="E2742">
        <f>COUNTIF(ufc_fights5[duplicitní texty],ufc_fights5[[#This Row],[duplicitní texty]])</f>
        <v>1</v>
      </c>
    </row>
    <row r="2743" spans="1:5">
      <c r="A2743">
        <v>1626</v>
      </c>
      <c r="B2743">
        <v>2750</v>
      </c>
      <c r="C2743" s="3">
        <v>41909</v>
      </c>
      <c r="D2743" s="5" t="str">
        <f>ufc_fights5[[#This Row],[r_fighter_id]]&amp;"/"&amp;ufc_fights5[[#This Row],[b_fighter_id]]&amp;ufc_fights5[[#This Row],[date]]</f>
        <v>1626/275041909</v>
      </c>
      <c r="E2743">
        <f>COUNTIF(ufc_fights5[duplicitní texty],ufc_fights5[[#This Row],[duplicitní texty]])</f>
        <v>1</v>
      </c>
    </row>
    <row r="2744" spans="1:5">
      <c r="A2744">
        <v>3587</v>
      </c>
      <c r="B2744">
        <v>2337</v>
      </c>
      <c r="C2744" s="3">
        <v>41909</v>
      </c>
      <c r="D2744" s="5" t="str">
        <f>ufc_fights5[[#This Row],[r_fighter_id]]&amp;"/"&amp;ufc_fights5[[#This Row],[b_fighter_id]]&amp;ufc_fights5[[#This Row],[date]]</f>
        <v>3587/233741909</v>
      </c>
      <c r="E2744">
        <f>COUNTIF(ufc_fights5[duplicitní texty],ufc_fights5[[#This Row],[duplicitní texty]])</f>
        <v>1</v>
      </c>
    </row>
    <row r="2745" spans="1:5">
      <c r="A2745">
        <v>1063</v>
      </c>
      <c r="B2745">
        <v>1101</v>
      </c>
      <c r="C2745" s="3">
        <v>41909</v>
      </c>
      <c r="D2745" s="5" t="str">
        <f>ufc_fights5[[#This Row],[r_fighter_id]]&amp;"/"&amp;ufc_fights5[[#This Row],[b_fighter_id]]&amp;ufc_fights5[[#This Row],[date]]</f>
        <v>1063/110141909</v>
      </c>
      <c r="E2745">
        <f>COUNTIF(ufc_fights5[duplicitní texty],ufc_fights5[[#This Row],[duplicitní texty]])</f>
        <v>1</v>
      </c>
    </row>
    <row r="2746" spans="1:5">
      <c r="A2746">
        <v>1409</v>
      </c>
      <c r="B2746">
        <v>851</v>
      </c>
      <c r="C2746" s="3">
        <v>41909</v>
      </c>
      <c r="D2746" s="5" t="str">
        <f>ufc_fights5[[#This Row],[r_fighter_id]]&amp;"/"&amp;ufc_fights5[[#This Row],[b_fighter_id]]&amp;ufc_fights5[[#This Row],[date]]</f>
        <v>1409/85141909</v>
      </c>
      <c r="E2746">
        <f>COUNTIF(ufc_fights5[duplicitní texty],ufc_fights5[[#This Row],[duplicitní texty]])</f>
        <v>1</v>
      </c>
    </row>
    <row r="2747" spans="1:5">
      <c r="A2747">
        <v>1751</v>
      </c>
      <c r="B2747">
        <v>287</v>
      </c>
      <c r="C2747" s="3">
        <v>41916</v>
      </c>
      <c r="D2747" s="5" t="str">
        <f>ufc_fights5[[#This Row],[r_fighter_id]]&amp;"/"&amp;ufc_fights5[[#This Row],[b_fighter_id]]&amp;ufc_fights5[[#This Row],[date]]</f>
        <v>1751/28741916</v>
      </c>
      <c r="E2747">
        <f>COUNTIF(ufc_fights5[duplicitní texty],ufc_fights5[[#This Row],[duplicitní texty]])</f>
        <v>1</v>
      </c>
    </row>
    <row r="2748" spans="1:5">
      <c r="A2748">
        <v>3302</v>
      </c>
      <c r="B2748">
        <v>842</v>
      </c>
      <c r="C2748" s="3">
        <v>41916</v>
      </c>
      <c r="D2748" s="5" t="str">
        <f>ufc_fights5[[#This Row],[r_fighter_id]]&amp;"/"&amp;ufc_fights5[[#This Row],[b_fighter_id]]&amp;ufc_fights5[[#This Row],[date]]</f>
        <v>3302/84241916</v>
      </c>
      <c r="E2748">
        <f>COUNTIF(ufc_fights5[duplicitní texty],ufc_fights5[[#This Row],[duplicitní texty]])</f>
        <v>1</v>
      </c>
    </row>
    <row r="2749" spans="1:5">
      <c r="A2749">
        <v>155</v>
      </c>
      <c r="B2749">
        <v>474</v>
      </c>
      <c r="C2749" s="3">
        <v>41916</v>
      </c>
      <c r="D2749" s="5" t="str">
        <f>ufc_fights5[[#This Row],[r_fighter_id]]&amp;"/"&amp;ufc_fights5[[#This Row],[b_fighter_id]]&amp;ufc_fights5[[#This Row],[date]]</f>
        <v>155/47441916</v>
      </c>
      <c r="E2749">
        <f>COUNTIF(ufc_fights5[duplicitní texty],ufc_fights5[[#This Row],[duplicitní texty]])</f>
        <v>1</v>
      </c>
    </row>
    <row r="2750" spans="1:5">
      <c r="A2750">
        <v>2293</v>
      </c>
      <c r="B2750">
        <v>3138</v>
      </c>
      <c r="C2750" s="3">
        <v>41916</v>
      </c>
      <c r="D2750" s="5" t="str">
        <f>ufc_fights5[[#This Row],[r_fighter_id]]&amp;"/"&amp;ufc_fights5[[#This Row],[b_fighter_id]]&amp;ufc_fights5[[#This Row],[date]]</f>
        <v>2293/313841916</v>
      </c>
      <c r="E2750">
        <f>COUNTIF(ufc_fights5[duplicitní texty],ufc_fights5[[#This Row],[duplicitní texty]])</f>
        <v>1</v>
      </c>
    </row>
    <row r="2751" spans="1:5">
      <c r="A2751">
        <v>615</v>
      </c>
      <c r="B2751">
        <v>1377</v>
      </c>
      <c r="C2751" s="3">
        <v>41916</v>
      </c>
      <c r="D2751" s="5" t="str">
        <f>ufc_fights5[[#This Row],[r_fighter_id]]&amp;"/"&amp;ufc_fights5[[#This Row],[b_fighter_id]]&amp;ufc_fights5[[#This Row],[date]]</f>
        <v>615/137741916</v>
      </c>
      <c r="E2751">
        <f>COUNTIF(ufc_fights5[duplicitní texty],ufc_fights5[[#This Row],[duplicitní texty]])</f>
        <v>1</v>
      </c>
    </row>
    <row r="2752" spans="1:5">
      <c r="A2752">
        <v>3193</v>
      </c>
      <c r="B2752">
        <v>1818</v>
      </c>
      <c r="C2752" s="3">
        <v>41916</v>
      </c>
      <c r="D2752" s="5" t="str">
        <f>ufc_fights5[[#This Row],[r_fighter_id]]&amp;"/"&amp;ufc_fights5[[#This Row],[b_fighter_id]]&amp;ufc_fights5[[#This Row],[date]]</f>
        <v>3193/181841916</v>
      </c>
      <c r="E2752">
        <f>COUNTIF(ufc_fights5[duplicitní texty],ufc_fights5[[#This Row],[duplicitní texty]])</f>
        <v>1</v>
      </c>
    </row>
    <row r="2753" spans="1:5">
      <c r="A2753">
        <v>3018</v>
      </c>
      <c r="B2753">
        <v>2758</v>
      </c>
      <c r="C2753" s="3">
        <v>41916</v>
      </c>
      <c r="D2753" s="5" t="str">
        <f>ufc_fights5[[#This Row],[r_fighter_id]]&amp;"/"&amp;ufc_fights5[[#This Row],[b_fighter_id]]&amp;ufc_fights5[[#This Row],[date]]</f>
        <v>3018/275841916</v>
      </c>
      <c r="E2753">
        <f>COUNTIF(ufc_fights5[duplicitní texty],ufc_fights5[[#This Row],[duplicitní texty]])</f>
        <v>1</v>
      </c>
    </row>
    <row r="2754" spans="1:5">
      <c r="A2754">
        <v>2797</v>
      </c>
      <c r="B2754">
        <v>943</v>
      </c>
      <c r="C2754" s="3">
        <v>41916</v>
      </c>
      <c r="D2754" s="5" t="str">
        <f>ufc_fights5[[#This Row],[r_fighter_id]]&amp;"/"&amp;ufc_fights5[[#This Row],[b_fighter_id]]&amp;ufc_fights5[[#This Row],[date]]</f>
        <v>2797/94341916</v>
      </c>
      <c r="E2754">
        <f>COUNTIF(ufc_fights5[duplicitní texty],ufc_fights5[[#This Row],[duplicitní texty]])</f>
        <v>1</v>
      </c>
    </row>
    <row r="2755" spans="1:5">
      <c r="A2755">
        <v>1892</v>
      </c>
      <c r="B2755">
        <v>2798</v>
      </c>
      <c r="C2755" s="3">
        <v>41916</v>
      </c>
      <c r="D2755" s="5" t="str">
        <f>ufc_fights5[[#This Row],[r_fighter_id]]&amp;"/"&amp;ufc_fights5[[#This Row],[b_fighter_id]]&amp;ufc_fights5[[#This Row],[date]]</f>
        <v>1892/279841916</v>
      </c>
      <c r="E2755">
        <f>COUNTIF(ufc_fights5[duplicitní texty],ufc_fights5[[#This Row],[duplicitní texty]])</f>
        <v>1</v>
      </c>
    </row>
    <row r="2756" spans="1:5">
      <c r="A2756">
        <v>1741</v>
      </c>
      <c r="B2756">
        <v>519</v>
      </c>
      <c r="C2756" s="3">
        <v>41916</v>
      </c>
      <c r="D2756" s="5" t="str">
        <f>ufc_fights5[[#This Row],[r_fighter_id]]&amp;"/"&amp;ufc_fights5[[#This Row],[b_fighter_id]]&amp;ufc_fights5[[#This Row],[date]]</f>
        <v>1741/51941916</v>
      </c>
      <c r="E2756">
        <f>COUNTIF(ufc_fights5[duplicitní texty],ufc_fights5[[#This Row],[duplicitní texty]])</f>
        <v>1</v>
      </c>
    </row>
    <row r="2757" spans="1:5">
      <c r="A2757">
        <v>3301</v>
      </c>
      <c r="B2757">
        <v>531</v>
      </c>
      <c r="C2757" s="3">
        <v>41916</v>
      </c>
      <c r="D2757" s="5" t="str">
        <f>ufc_fights5[[#This Row],[r_fighter_id]]&amp;"/"&amp;ufc_fights5[[#This Row],[b_fighter_id]]&amp;ufc_fights5[[#This Row],[date]]</f>
        <v>3301/53141916</v>
      </c>
      <c r="E2757">
        <f>COUNTIF(ufc_fights5[duplicitní texty],ufc_fights5[[#This Row],[duplicitní texty]])</f>
        <v>1</v>
      </c>
    </row>
    <row r="2758" spans="1:5">
      <c r="A2758">
        <v>675</v>
      </c>
      <c r="B2758">
        <v>2323</v>
      </c>
      <c r="C2758" s="3">
        <v>41916</v>
      </c>
      <c r="D2758" s="5" t="str">
        <f>ufc_fights5[[#This Row],[r_fighter_id]]&amp;"/"&amp;ufc_fights5[[#This Row],[b_fighter_id]]&amp;ufc_fights5[[#This Row],[date]]</f>
        <v>675/232341916</v>
      </c>
      <c r="E2758">
        <f>COUNTIF(ufc_fights5[duplicitní texty],ufc_fights5[[#This Row],[duplicitní texty]])</f>
        <v>1</v>
      </c>
    </row>
    <row r="2759" spans="1:5">
      <c r="A2759">
        <v>3286</v>
      </c>
      <c r="B2759">
        <v>1565</v>
      </c>
      <c r="C2759" s="3">
        <v>41916</v>
      </c>
      <c r="D2759" s="5" t="str">
        <f>ufc_fights5[[#This Row],[r_fighter_id]]&amp;"/"&amp;ufc_fights5[[#This Row],[b_fighter_id]]&amp;ufc_fights5[[#This Row],[date]]</f>
        <v>3286/156541916</v>
      </c>
      <c r="E2759">
        <f>COUNTIF(ufc_fights5[duplicitní texty],ufc_fights5[[#This Row],[duplicitní texty]])</f>
        <v>1</v>
      </c>
    </row>
    <row r="2760" spans="1:5">
      <c r="A2760">
        <v>3235</v>
      </c>
      <c r="B2760">
        <v>2863</v>
      </c>
      <c r="C2760" s="3">
        <v>41916</v>
      </c>
      <c r="D2760" s="5" t="str">
        <f>ufc_fights5[[#This Row],[r_fighter_id]]&amp;"/"&amp;ufc_fights5[[#This Row],[b_fighter_id]]&amp;ufc_fights5[[#This Row],[date]]</f>
        <v>3235/286341916</v>
      </c>
      <c r="E2760">
        <f>COUNTIF(ufc_fights5[duplicitní texty],ufc_fights5[[#This Row],[duplicitní texty]])</f>
        <v>1</v>
      </c>
    </row>
    <row r="2761" spans="1:5">
      <c r="A2761">
        <v>159</v>
      </c>
      <c r="B2761">
        <v>1832</v>
      </c>
      <c r="C2761" s="3">
        <v>41916</v>
      </c>
      <c r="D2761" s="5" t="str">
        <f>ufc_fights5[[#This Row],[r_fighter_id]]&amp;"/"&amp;ufc_fights5[[#This Row],[b_fighter_id]]&amp;ufc_fights5[[#This Row],[date]]</f>
        <v>159/183241916</v>
      </c>
      <c r="E2761">
        <f>COUNTIF(ufc_fights5[duplicitní texty],ufc_fights5[[#This Row],[duplicitní texty]])</f>
        <v>1</v>
      </c>
    </row>
    <row r="2762" spans="1:5">
      <c r="A2762">
        <v>3185</v>
      </c>
      <c r="B2762">
        <v>192</v>
      </c>
      <c r="C2762" s="3">
        <v>41916</v>
      </c>
      <c r="D2762" s="5" t="str">
        <f>ufc_fights5[[#This Row],[r_fighter_id]]&amp;"/"&amp;ufc_fights5[[#This Row],[b_fighter_id]]&amp;ufc_fights5[[#This Row],[date]]</f>
        <v>3185/19241916</v>
      </c>
      <c r="E2762">
        <f>COUNTIF(ufc_fights5[duplicitní texty],ufc_fights5[[#This Row],[duplicitní texty]])</f>
        <v>1</v>
      </c>
    </row>
    <row r="2763" spans="1:5">
      <c r="A2763">
        <v>520</v>
      </c>
      <c r="B2763">
        <v>149</v>
      </c>
      <c r="C2763" s="3">
        <v>41916</v>
      </c>
      <c r="D2763" s="5" t="str">
        <f>ufc_fights5[[#This Row],[r_fighter_id]]&amp;"/"&amp;ufc_fights5[[#This Row],[b_fighter_id]]&amp;ufc_fights5[[#This Row],[date]]</f>
        <v>520/14941916</v>
      </c>
      <c r="E2763">
        <f>COUNTIF(ufc_fights5[duplicitní texty],ufc_fights5[[#This Row],[duplicitní texty]])</f>
        <v>1</v>
      </c>
    </row>
    <row r="2764" spans="1:5">
      <c r="A2764">
        <v>2243</v>
      </c>
      <c r="B2764">
        <v>3526</v>
      </c>
      <c r="C2764" s="3">
        <v>41916</v>
      </c>
      <c r="D2764" s="5" t="str">
        <f>ufc_fights5[[#This Row],[r_fighter_id]]&amp;"/"&amp;ufc_fights5[[#This Row],[b_fighter_id]]&amp;ufc_fights5[[#This Row],[date]]</f>
        <v>2243/352641916</v>
      </c>
      <c r="E2764">
        <f>COUNTIF(ufc_fights5[duplicitní texty],ufc_fights5[[#This Row],[duplicitní texty]])</f>
        <v>1</v>
      </c>
    </row>
    <row r="2765" spans="1:5">
      <c r="A2765">
        <v>176</v>
      </c>
      <c r="B2765">
        <v>3478</v>
      </c>
      <c r="C2765" s="3">
        <v>41916</v>
      </c>
      <c r="D2765" s="5" t="str">
        <f>ufc_fights5[[#This Row],[r_fighter_id]]&amp;"/"&amp;ufc_fights5[[#This Row],[b_fighter_id]]&amp;ufc_fights5[[#This Row],[date]]</f>
        <v>176/347841916</v>
      </c>
      <c r="E2765">
        <f>COUNTIF(ufc_fights5[duplicitní texty],ufc_fights5[[#This Row],[duplicitní texty]])</f>
        <v>1</v>
      </c>
    </row>
    <row r="2766" spans="1:5">
      <c r="A2766">
        <v>2484</v>
      </c>
      <c r="B2766">
        <v>3316</v>
      </c>
      <c r="C2766" s="3">
        <v>41916</v>
      </c>
      <c r="D2766" s="5" t="str">
        <f>ufc_fights5[[#This Row],[r_fighter_id]]&amp;"/"&amp;ufc_fights5[[#This Row],[b_fighter_id]]&amp;ufc_fights5[[#This Row],[date]]</f>
        <v>2484/331641916</v>
      </c>
      <c r="E2766">
        <f>COUNTIF(ufc_fights5[duplicitní texty],ufc_fights5[[#This Row],[duplicitní texty]])</f>
        <v>1</v>
      </c>
    </row>
    <row r="2767" spans="1:5">
      <c r="A2767">
        <v>1047</v>
      </c>
      <c r="B2767">
        <v>2814</v>
      </c>
      <c r="C2767" s="3">
        <v>41916</v>
      </c>
      <c r="D2767" s="5" t="str">
        <f>ufc_fights5[[#This Row],[r_fighter_id]]&amp;"/"&amp;ufc_fights5[[#This Row],[b_fighter_id]]&amp;ufc_fights5[[#This Row],[date]]</f>
        <v>1047/281441916</v>
      </c>
      <c r="E2767">
        <f>COUNTIF(ufc_fights5[duplicitní texty],ufc_fights5[[#This Row],[duplicitní texty]])</f>
        <v>1</v>
      </c>
    </row>
    <row r="2768" spans="1:5">
      <c r="A2768">
        <v>1381</v>
      </c>
      <c r="B2768">
        <v>1618</v>
      </c>
      <c r="C2768" s="3">
        <v>41916</v>
      </c>
      <c r="D2768" s="5" t="str">
        <f>ufc_fights5[[#This Row],[r_fighter_id]]&amp;"/"&amp;ufc_fights5[[#This Row],[b_fighter_id]]&amp;ufc_fights5[[#This Row],[date]]</f>
        <v>1381/161841916</v>
      </c>
      <c r="E2768">
        <f>COUNTIF(ufc_fights5[duplicitní texty],ufc_fights5[[#This Row],[duplicitní texty]])</f>
        <v>1</v>
      </c>
    </row>
    <row r="2769" spans="1:5">
      <c r="A2769">
        <v>1889</v>
      </c>
      <c r="B2769">
        <v>1914</v>
      </c>
      <c r="C2769" s="3">
        <v>41937</v>
      </c>
      <c r="D2769" s="5" t="str">
        <f>ufc_fights5[[#This Row],[r_fighter_id]]&amp;"/"&amp;ufc_fights5[[#This Row],[b_fighter_id]]&amp;ufc_fights5[[#This Row],[date]]</f>
        <v>1889/191441937</v>
      </c>
      <c r="E2769">
        <f>COUNTIF(ufc_fights5[duplicitní texty],ufc_fights5[[#This Row],[duplicitní texty]])</f>
        <v>1</v>
      </c>
    </row>
    <row r="2770" spans="1:5">
      <c r="A2770">
        <v>446</v>
      </c>
      <c r="B2770">
        <v>1977</v>
      </c>
      <c r="C2770" s="3">
        <v>41937</v>
      </c>
      <c r="D2770" s="5" t="str">
        <f>ufc_fights5[[#This Row],[r_fighter_id]]&amp;"/"&amp;ufc_fights5[[#This Row],[b_fighter_id]]&amp;ufc_fights5[[#This Row],[date]]</f>
        <v>446/197741937</v>
      </c>
      <c r="E2770">
        <f>COUNTIF(ufc_fights5[duplicitní texty],ufc_fights5[[#This Row],[duplicitní texty]])</f>
        <v>1</v>
      </c>
    </row>
    <row r="2771" spans="1:5">
      <c r="A2771">
        <v>50</v>
      </c>
      <c r="B2771">
        <v>2081</v>
      </c>
      <c r="C2771" s="3">
        <v>41937</v>
      </c>
      <c r="D2771" s="5" t="str">
        <f>ufc_fights5[[#This Row],[r_fighter_id]]&amp;"/"&amp;ufc_fights5[[#This Row],[b_fighter_id]]&amp;ufc_fights5[[#This Row],[date]]</f>
        <v>50/208141937</v>
      </c>
      <c r="E2771">
        <f>COUNTIF(ufc_fights5[duplicitní texty],ufc_fights5[[#This Row],[duplicitní texty]])</f>
        <v>1</v>
      </c>
    </row>
    <row r="2772" spans="1:5">
      <c r="A2772">
        <v>413</v>
      </c>
      <c r="B2772">
        <v>1092</v>
      </c>
      <c r="C2772" s="3">
        <v>41937</v>
      </c>
      <c r="D2772" s="5" t="str">
        <f>ufc_fights5[[#This Row],[r_fighter_id]]&amp;"/"&amp;ufc_fights5[[#This Row],[b_fighter_id]]&amp;ufc_fights5[[#This Row],[date]]</f>
        <v>413/109241937</v>
      </c>
      <c r="E2772">
        <f>COUNTIF(ufc_fights5[duplicitní texty],ufc_fights5[[#This Row],[duplicitní texty]])</f>
        <v>1</v>
      </c>
    </row>
    <row r="2773" spans="1:5">
      <c r="A2773">
        <v>953</v>
      </c>
      <c r="B2773">
        <v>700</v>
      </c>
      <c r="C2773" s="3">
        <v>41937</v>
      </c>
      <c r="D2773" s="5" t="str">
        <f>ufc_fights5[[#This Row],[r_fighter_id]]&amp;"/"&amp;ufc_fights5[[#This Row],[b_fighter_id]]&amp;ufc_fights5[[#This Row],[date]]</f>
        <v>953/70041937</v>
      </c>
      <c r="E2773">
        <f>COUNTIF(ufc_fights5[duplicitní texty],ufc_fights5[[#This Row],[duplicitní texty]])</f>
        <v>1</v>
      </c>
    </row>
    <row r="2774" spans="1:5">
      <c r="A2774">
        <v>872</v>
      </c>
      <c r="B2774">
        <v>1989</v>
      </c>
      <c r="C2774" s="3">
        <v>41937</v>
      </c>
      <c r="D2774" s="5" t="str">
        <f>ufc_fights5[[#This Row],[r_fighter_id]]&amp;"/"&amp;ufc_fights5[[#This Row],[b_fighter_id]]&amp;ufc_fights5[[#This Row],[date]]</f>
        <v>872/198941937</v>
      </c>
      <c r="E2774">
        <f>COUNTIF(ufc_fights5[duplicitní texty],ufc_fights5[[#This Row],[duplicitní texty]])</f>
        <v>1</v>
      </c>
    </row>
    <row r="2775" spans="1:5">
      <c r="A2775">
        <v>128</v>
      </c>
      <c r="B2775">
        <v>964</v>
      </c>
      <c r="C2775" s="3">
        <v>41937</v>
      </c>
      <c r="D2775" s="5" t="str">
        <f>ufc_fights5[[#This Row],[r_fighter_id]]&amp;"/"&amp;ufc_fights5[[#This Row],[b_fighter_id]]&amp;ufc_fights5[[#This Row],[date]]</f>
        <v>128/96441937</v>
      </c>
      <c r="E2775">
        <f>COUNTIF(ufc_fights5[duplicitní texty],ufc_fights5[[#This Row],[duplicitní texty]])</f>
        <v>1</v>
      </c>
    </row>
    <row r="2776" spans="1:5">
      <c r="A2776">
        <v>3224</v>
      </c>
      <c r="B2776">
        <v>708</v>
      </c>
      <c r="C2776" s="3">
        <v>41937</v>
      </c>
      <c r="D2776" s="5" t="str">
        <f>ufc_fights5[[#This Row],[r_fighter_id]]&amp;"/"&amp;ufc_fights5[[#This Row],[b_fighter_id]]&amp;ufc_fights5[[#This Row],[date]]</f>
        <v>3224/70841937</v>
      </c>
      <c r="E2776">
        <f>COUNTIF(ufc_fights5[duplicitní texty],ufc_fights5[[#This Row],[duplicitní texty]])</f>
        <v>1</v>
      </c>
    </row>
    <row r="2777" spans="1:5">
      <c r="A2777">
        <v>1562</v>
      </c>
      <c r="B2777">
        <v>2650</v>
      </c>
      <c r="C2777" s="3">
        <v>41937</v>
      </c>
      <c r="D2777" s="5" t="str">
        <f>ufc_fights5[[#This Row],[r_fighter_id]]&amp;"/"&amp;ufc_fights5[[#This Row],[b_fighter_id]]&amp;ufc_fights5[[#This Row],[date]]</f>
        <v>1562/265041937</v>
      </c>
      <c r="E2777">
        <f>COUNTIF(ufc_fights5[duplicitní texty],ufc_fights5[[#This Row],[duplicitní texty]])</f>
        <v>1</v>
      </c>
    </row>
    <row r="2778" spans="1:5">
      <c r="A2778">
        <v>1934</v>
      </c>
      <c r="B2778">
        <v>3149</v>
      </c>
      <c r="C2778" s="3">
        <v>41937</v>
      </c>
      <c r="D2778" s="5" t="str">
        <f>ufc_fights5[[#This Row],[r_fighter_id]]&amp;"/"&amp;ufc_fights5[[#This Row],[b_fighter_id]]&amp;ufc_fights5[[#This Row],[date]]</f>
        <v>1934/314941937</v>
      </c>
      <c r="E2778">
        <f>COUNTIF(ufc_fights5[duplicitní texty],ufc_fights5[[#This Row],[duplicitní texty]])</f>
        <v>1</v>
      </c>
    </row>
    <row r="2779" spans="1:5">
      <c r="A2779">
        <v>434</v>
      </c>
      <c r="B2779">
        <v>1688</v>
      </c>
      <c r="C2779" s="3">
        <v>41937</v>
      </c>
      <c r="D2779" s="5" t="str">
        <f>ufc_fights5[[#This Row],[r_fighter_id]]&amp;"/"&amp;ufc_fights5[[#This Row],[b_fighter_id]]&amp;ufc_fights5[[#This Row],[date]]</f>
        <v>434/168841937</v>
      </c>
      <c r="E2779">
        <f>COUNTIF(ufc_fights5[duplicitní texty],ufc_fights5[[#This Row],[duplicitní texty]])</f>
        <v>1</v>
      </c>
    </row>
    <row r="2780" spans="1:5">
      <c r="A2780">
        <v>3568</v>
      </c>
      <c r="B2780">
        <v>1623</v>
      </c>
      <c r="C2780" s="3">
        <v>41950</v>
      </c>
      <c r="D2780" s="5" t="str">
        <f>ufc_fights5[[#This Row],[r_fighter_id]]&amp;"/"&amp;ufc_fights5[[#This Row],[b_fighter_id]]&amp;ufc_fights5[[#This Row],[date]]</f>
        <v>3568/162341950</v>
      </c>
      <c r="E2780">
        <f>COUNTIF(ufc_fights5[duplicitní texty],ufc_fights5[[#This Row],[duplicitní texty]])</f>
        <v>1</v>
      </c>
    </row>
    <row r="2781" spans="1:5">
      <c r="A2781">
        <v>2723</v>
      </c>
      <c r="B2781">
        <v>286</v>
      </c>
      <c r="C2781" s="3">
        <v>41950</v>
      </c>
      <c r="D2781" s="5" t="str">
        <f>ufc_fights5[[#This Row],[r_fighter_id]]&amp;"/"&amp;ufc_fights5[[#This Row],[b_fighter_id]]&amp;ufc_fights5[[#This Row],[date]]</f>
        <v>2723/28641950</v>
      </c>
      <c r="E2781">
        <f>COUNTIF(ufc_fights5[duplicitní texty],ufc_fights5[[#This Row],[duplicitní texty]])</f>
        <v>1</v>
      </c>
    </row>
    <row r="2782" spans="1:5">
      <c r="A2782">
        <v>3471</v>
      </c>
      <c r="B2782">
        <v>1344</v>
      </c>
      <c r="C2782" s="3">
        <v>41950</v>
      </c>
      <c r="D2782" s="5" t="str">
        <f>ufc_fights5[[#This Row],[r_fighter_id]]&amp;"/"&amp;ufc_fights5[[#This Row],[b_fighter_id]]&amp;ufc_fights5[[#This Row],[date]]</f>
        <v>3471/134441950</v>
      </c>
      <c r="E2782">
        <f>COUNTIF(ufc_fights5[duplicitní texty],ufc_fights5[[#This Row],[duplicitní texty]])</f>
        <v>1</v>
      </c>
    </row>
    <row r="2783" spans="1:5">
      <c r="A2783">
        <v>2473</v>
      </c>
      <c r="B2783">
        <v>1431</v>
      </c>
      <c r="C2783" s="3">
        <v>41950</v>
      </c>
      <c r="D2783" s="5" t="str">
        <f>ufc_fights5[[#This Row],[r_fighter_id]]&amp;"/"&amp;ufc_fights5[[#This Row],[b_fighter_id]]&amp;ufc_fights5[[#This Row],[date]]</f>
        <v>2473/143141950</v>
      </c>
      <c r="E2783">
        <f>COUNTIF(ufc_fights5[duplicitní texty],ufc_fights5[[#This Row],[duplicitní texty]])</f>
        <v>1</v>
      </c>
    </row>
    <row r="2784" spans="1:5">
      <c r="A2784">
        <v>3327</v>
      </c>
      <c r="B2784">
        <v>3045</v>
      </c>
      <c r="C2784" s="3">
        <v>41950</v>
      </c>
      <c r="D2784" s="5" t="str">
        <f>ufc_fights5[[#This Row],[r_fighter_id]]&amp;"/"&amp;ufc_fights5[[#This Row],[b_fighter_id]]&amp;ufc_fights5[[#This Row],[date]]</f>
        <v>3327/304541950</v>
      </c>
      <c r="E2784">
        <f>COUNTIF(ufc_fights5[duplicitní texty],ufc_fights5[[#This Row],[duplicitní texty]])</f>
        <v>1</v>
      </c>
    </row>
    <row r="2785" spans="1:5">
      <c r="A2785">
        <v>3297</v>
      </c>
      <c r="B2785">
        <v>359</v>
      </c>
      <c r="C2785" s="3">
        <v>41950</v>
      </c>
      <c r="D2785" s="5" t="str">
        <f>ufc_fights5[[#This Row],[r_fighter_id]]&amp;"/"&amp;ufc_fights5[[#This Row],[b_fighter_id]]&amp;ufc_fights5[[#This Row],[date]]</f>
        <v>3297/35941950</v>
      </c>
      <c r="E2785">
        <f>COUNTIF(ufc_fights5[duplicitní texty],ufc_fights5[[#This Row],[duplicitní texty]])</f>
        <v>1</v>
      </c>
    </row>
    <row r="2786" spans="1:5">
      <c r="A2786">
        <v>2002</v>
      </c>
      <c r="B2786">
        <v>2720</v>
      </c>
      <c r="C2786" s="3">
        <v>41950</v>
      </c>
      <c r="D2786" s="5" t="str">
        <f>ufc_fights5[[#This Row],[r_fighter_id]]&amp;"/"&amp;ufc_fights5[[#This Row],[b_fighter_id]]&amp;ufc_fights5[[#This Row],[date]]</f>
        <v>2002/272041950</v>
      </c>
      <c r="E2786">
        <f>COUNTIF(ufc_fights5[duplicitní texty],ufc_fights5[[#This Row],[duplicitní texty]])</f>
        <v>1</v>
      </c>
    </row>
    <row r="2787" spans="1:5">
      <c r="A2787">
        <v>110</v>
      </c>
      <c r="B2787">
        <v>90</v>
      </c>
      <c r="C2787" s="3">
        <v>41950</v>
      </c>
      <c r="D2787" s="5" t="str">
        <f>ufc_fights5[[#This Row],[r_fighter_id]]&amp;"/"&amp;ufc_fights5[[#This Row],[b_fighter_id]]&amp;ufc_fights5[[#This Row],[date]]</f>
        <v>110/9041950</v>
      </c>
      <c r="E2787">
        <f>COUNTIF(ufc_fights5[duplicitní texty],ufc_fights5[[#This Row],[duplicitní texty]])</f>
        <v>1</v>
      </c>
    </row>
    <row r="2788" spans="1:5">
      <c r="A2788">
        <v>2507</v>
      </c>
      <c r="B2788">
        <v>1448</v>
      </c>
      <c r="C2788" s="3">
        <v>41950</v>
      </c>
      <c r="D2788" s="5" t="str">
        <f>ufc_fights5[[#This Row],[r_fighter_id]]&amp;"/"&amp;ufc_fights5[[#This Row],[b_fighter_id]]&amp;ufc_fights5[[#This Row],[date]]</f>
        <v>2507/144841950</v>
      </c>
      <c r="E2788">
        <f>COUNTIF(ufc_fights5[duplicitní texty],ufc_fights5[[#This Row],[duplicitní texty]])</f>
        <v>1</v>
      </c>
    </row>
    <row r="2789" spans="1:5">
      <c r="A2789">
        <v>1218</v>
      </c>
      <c r="B2789">
        <v>572</v>
      </c>
      <c r="C2789" s="3">
        <v>41950</v>
      </c>
      <c r="D2789" s="5" t="str">
        <f>ufc_fights5[[#This Row],[r_fighter_id]]&amp;"/"&amp;ufc_fights5[[#This Row],[b_fighter_id]]&amp;ufc_fights5[[#This Row],[date]]</f>
        <v>1218/57241950</v>
      </c>
      <c r="E2789">
        <f>COUNTIF(ufc_fights5[duplicitní texty],ufc_fights5[[#This Row],[duplicitní texty]])</f>
        <v>1</v>
      </c>
    </row>
    <row r="2790" spans="1:5">
      <c r="A2790">
        <v>2432</v>
      </c>
      <c r="B2790">
        <v>1282</v>
      </c>
      <c r="C2790" s="3">
        <v>41950</v>
      </c>
      <c r="D2790" s="5" t="str">
        <f>ufc_fights5[[#This Row],[r_fighter_id]]&amp;"/"&amp;ufc_fights5[[#This Row],[b_fighter_id]]&amp;ufc_fights5[[#This Row],[date]]</f>
        <v>2432/128241950</v>
      </c>
      <c r="E2790">
        <f>COUNTIF(ufc_fights5[duplicitní texty],ufc_fights5[[#This Row],[duplicitní texty]])</f>
        <v>1</v>
      </c>
    </row>
    <row r="2791" spans="1:5">
      <c r="A2791">
        <v>2988</v>
      </c>
      <c r="B2791">
        <v>641</v>
      </c>
      <c r="C2791" s="3">
        <v>41951</v>
      </c>
      <c r="D2791" s="5" t="str">
        <f>ufc_fights5[[#This Row],[r_fighter_id]]&amp;"/"&amp;ufc_fights5[[#This Row],[b_fighter_id]]&amp;ufc_fights5[[#This Row],[date]]</f>
        <v>2988/64141951</v>
      </c>
      <c r="E2791">
        <f>COUNTIF(ufc_fights5[duplicitní texty],ufc_fights5[[#This Row],[duplicitní texty]])</f>
        <v>1</v>
      </c>
    </row>
    <row r="2792" spans="1:5">
      <c r="A2792">
        <v>86</v>
      </c>
      <c r="B2792">
        <v>1566</v>
      </c>
      <c r="C2792" s="3">
        <v>41951</v>
      </c>
      <c r="D2792" s="5" t="str">
        <f>ufc_fights5[[#This Row],[r_fighter_id]]&amp;"/"&amp;ufc_fights5[[#This Row],[b_fighter_id]]&amp;ufc_fights5[[#This Row],[date]]</f>
        <v>86/156641951</v>
      </c>
      <c r="E2792">
        <f>COUNTIF(ufc_fights5[duplicitní texty],ufc_fights5[[#This Row],[duplicitní texty]])</f>
        <v>1</v>
      </c>
    </row>
    <row r="2793" spans="1:5">
      <c r="A2793">
        <v>2783</v>
      </c>
      <c r="B2793">
        <v>2800</v>
      </c>
      <c r="C2793" s="3">
        <v>41951</v>
      </c>
      <c r="D2793" s="5" t="str">
        <f>ufc_fights5[[#This Row],[r_fighter_id]]&amp;"/"&amp;ufc_fights5[[#This Row],[b_fighter_id]]&amp;ufc_fights5[[#This Row],[date]]</f>
        <v>2783/280041951</v>
      </c>
      <c r="E2793">
        <f>COUNTIF(ufc_fights5[duplicitní texty],ufc_fights5[[#This Row],[duplicitní texty]])</f>
        <v>1</v>
      </c>
    </row>
    <row r="2794" spans="1:5">
      <c r="A2794">
        <v>70</v>
      </c>
      <c r="B2794">
        <v>1161</v>
      </c>
      <c r="C2794" s="3">
        <v>41951</v>
      </c>
      <c r="D2794" s="5" t="str">
        <f>ufc_fights5[[#This Row],[r_fighter_id]]&amp;"/"&amp;ufc_fights5[[#This Row],[b_fighter_id]]&amp;ufc_fights5[[#This Row],[date]]</f>
        <v>70/116141951</v>
      </c>
      <c r="E2794">
        <f>COUNTIF(ufc_fights5[duplicitní texty],ufc_fights5[[#This Row],[duplicitní texty]])</f>
        <v>1</v>
      </c>
    </row>
    <row r="2795" spans="1:5">
      <c r="A2795">
        <v>2689</v>
      </c>
      <c r="B2795">
        <v>2782</v>
      </c>
      <c r="C2795" s="3">
        <v>41951</v>
      </c>
      <c r="D2795" s="5" t="str">
        <f>ufc_fights5[[#This Row],[r_fighter_id]]&amp;"/"&amp;ufc_fights5[[#This Row],[b_fighter_id]]&amp;ufc_fights5[[#This Row],[date]]</f>
        <v>2689/278241951</v>
      </c>
      <c r="E2795">
        <f>COUNTIF(ufc_fights5[duplicitní texty],ufc_fights5[[#This Row],[duplicitní texty]])</f>
        <v>1</v>
      </c>
    </row>
    <row r="2796" spans="1:5">
      <c r="A2796">
        <v>2987</v>
      </c>
      <c r="B2796">
        <v>863</v>
      </c>
      <c r="C2796" s="3">
        <v>41951</v>
      </c>
      <c r="D2796" s="5" t="str">
        <f>ufc_fights5[[#This Row],[r_fighter_id]]&amp;"/"&amp;ufc_fights5[[#This Row],[b_fighter_id]]&amp;ufc_fights5[[#This Row],[date]]</f>
        <v>2987/86341951</v>
      </c>
      <c r="E2796">
        <f>COUNTIF(ufc_fights5[duplicitní texty],ufc_fights5[[#This Row],[duplicitní texty]])</f>
        <v>1</v>
      </c>
    </row>
    <row r="2797" spans="1:5">
      <c r="A2797">
        <v>1826</v>
      </c>
      <c r="B2797">
        <v>115</v>
      </c>
      <c r="C2797" s="3">
        <v>41951</v>
      </c>
      <c r="D2797" s="5" t="str">
        <f>ufc_fights5[[#This Row],[r_fighter_id]]&amp;"/"&amp;ufc_fights5[[#This Row],[b_fighter_id]]&amp;ufc_fights5[[#This Row],[date]]</f>
        <v>1826/11541951</v>
      </c>
      <c r="E2797">
        <f>COUNTIF(ufc_fights5[duplicitní texty],ufc_fights5[[#This Row],[duplicitní texty]])</f>
        <v>1</v>
      </c>
    </row>
    <row r="2798" spans="1:5">
      <c r="A2798">
        <v>1828</v>
      </c>
      <c r="B2798">
        <v>730</v>
      </c>
      <c r="C2798" s="3">
        <v>41951</v>
      </c>
      <c r="D2798" s="5" t="str">
        <f>ufc_fights5[[#This Row],[r_fighter_id]]&amp;"/"&amp;ufc_fights5[[#This Row],[b_fighter_id]]&amp;ufc_fights5[[#This Row],[date]]</f>
        <v>1828/73041951</v>
      </c>
      <c r="E2798">
        <f>COUNTIF(ufc_fights5[duplicitní texty],ufc_fights5[[#This Row],[duplicitní texty]])</f>
        <v>1</v>
      </c>
    </row>
    <row r="2799" spans="1:5">
      <c r="A2799">
        <v>1910</v>
      </c>
      <c r="B2799">
        <v>3033</v>
      </c>
      <c r="C2799" s="3">
        <v>41951</v>
      </c>
      <c r="D2799" s="5" t="str">
        <f>ufc_fights5[[#This Row],[r_fighter_id]]&amp;"/"&amp;ufc_fights5[[#This Row],[b_fighter_id]]&amp;ufc_fights5[[#This Row],[date]]</f>
        <v>1910/303341951</v>
      </c>
      <c r="E2799">
        <f>COUNTIF(ufc_fights5[duplicitní texty],ufc_fights5[[#This Row],[duplicitní texty]])</f>
        <v>1</v>
      </c>
    </row>
    <row r="2800" spans="1:5">
      <c r="A2800">
        <v>2986</v>
      </c>
      <c r="B2800">
        <v>354</v>
      </c>
      <c r="C2800" s="3">
        <v>41951</v>
      </c>
      <c r="D2800" s="5" t="str">
        <f>ufc_fights5[[#This Row],[r_fighter_id]]&amp;"/"&amp;ufc_fights5[[#This Row],[b_fighter_id]]&amp;ufc_fights5[[#This Row],[date]]</f>
        <v>2986/35441951</v>
      </c>
      <c r="E2800">
        <f>COUNTIF(ufc_fights5[duplicitní texty],ufc_fights5[[#This Row],[duplicitní texty]])</f>
        <v>1</v>
      </c>
    </row>
    <row r="2801" spans="1:5">
      <c r="A2801">
        <v>871</v>
      </c>
      <c r="B2801">
        <v>1083</v>
      </c>
      <c r="C2801" s="3">
        <v>41958</v>
      </c>
      <c r="D2801" s="5" t="str">
        <f>ufc_fights5[[#This Row],[r_fighter_id]]&amp;"/"&amp;ufc_fights5[[#This Row],[b_fighter_id]]&amp;ufc_fights5[[#This Row],[date]]</f>
        <v>871/108341958</v>
      </c>
      <c r="E2801">
        <f>COUNTIF(ufc_fights5[duplicitní texty],ufc_fights5[[#This Row],[duplicitní texty]])</f>
        <v>1</v>
      </c>
    </row>
    <row r="2802" spans="1:5">
      <c r="A2802">
        <v>925</v>
      </c>
      <c r="B2802">
        <v>3039</v>
      </c>
      <c r="C2802" s="3">
        <v>41958</v>
      </c>
      <c r="D2802" s="5" t="str">
        <f>ufc_fights5[[#This Row],[r_fighter_id]]&amp;"/"&amp;ufc_fights5[[#This Row],[b_fighter_id]]&amp;ufc_fights5[[#This Row],[date]]</f>
        <v>925/303941958</v>
      </c>
      <c r="E2802">
        <f>COUNTIF(ufc_fights5[duplicitní texty],ufc_fights5[[#This Row],[duplicitní texty]])</f>
        <v>1</v>
      </c>
    </row>
    <row r="2803" spans="1:5">
      <c r="A2803">
        <v>245</v>
      </c>
      <c r="B2803">
        <v>3367</v>
      </c>
      <c r="C2803" s="3">
        <v>41958</v>
      </c>
      <c r="D2803" s="5" t="str">
        <f>ufc_fights5[[#This Row],[r_fighter_id]]&amp;"/"&amp;ufc_fights5[[#This Row],[b_fighter_id]]&amp;ufc_fights5[[#This Row],[date]]</f>
        <v>245/336741958</v>
      </c>
      <c r="E2803">
        <f>COUNTIF(ufc_fights5[duplicitní texty],ufc_fights5[[#This Row],[duplicitní texty]])</f>
        <v>1</v>
      </c>
    </row>
    <row r="2804" spans="1:5">
      <c r="A2804">
        <v>250</v>
      </c>
      <c r="B2804">
        <v>381</v>
      </c>
      <c r="C2804" s="3">
        <v>41958</v>
      </c>
      <c r="D2804" s="5" t="str">
        <f>ufc_fights5[[#This Row],[r_fighter_id]]&amp;"/"&amp;ufc_fights5[[#This Row],[b_fighter_id]]&amp;ufc_fights5[[#This Row],[date]]</f>
        <v>250/38141958</v>
      </c>
      <c r="E2804">
        <f>COUNTIF(ufc_fights5[duplicitní texty],ufc_fights5[[#This Row],[duplicitní texty]])</f>
        <v>1</v>
      </c>
    </row>
    <row r="2805" spans="1:5">
      <c r="A2805">
        <v>1735</v>
      </c>
      <c r="B2805">
        <v>263</v>
      </c>
      <c r="C2805" s="3">
        <v>41958</v>
      </c>
      <c r="D2805" s="5" t="str">
        <f>ufc_fights5[[#This Row],[r_fighter_id]]&amp;"/"&amp;ufc_fights5[[#This Row],[b_fighter_id]]&amp;ufc_fights5[[#This Row],[date]]</f>
        <v>1735/26341958</v>
      </c>
      <c r="E2805">
        <f>COUNTIF(ufc_fights5[duplicitní texty],ufc_fights5[[#This Row],[duplicitní texty]])</f>
        <v>1</v>
      </c>
    </row>
    <row r="2806" spans="1:5">
      <c r="A2806">
        <v>1071</v>
      </c>
      <c r="B2806">
        <v>3320</v>
      </c>
      <c r="C2806" s="3">
        <v>41958</v>
      </c>
      <c r="D2806" s="5" t="str">
        <f>ufc_fights5[[#This Row],[r_fighter_id]]&amp;"/"&amp;ufc_fights5[[#This Row],[b_fighter_id]]&amp;ufc_fights5[[#This Row],[date]]</f>
        <v>1071/332041958</v>
      </c>
      <c r="E2806">
        <f>COUNTIF(ufc_fights5[duplicitní texty],ufc_fights5[[#This Row],[duplicitní texty]])</f>
        <v>1</v>
      </c>
    </row>
    <row r="2807" spans="1:5">
      <c r="A2807">
        <v>362</v>
      </c>
      <c r="B2807">
        <v>461</v>
      </c>
      <c r="C2807" s="3">
        <v>41958</v>
      </c>
      <c r="D2807" s="5" t="str">
        <f>ufc_fights5[[#This Row],[r_fighter_id]]&amp;"/"&amp;ufc_fights5[[#This Row],[b_fighter_id]]&amp;ufc_fights5[[#This Row],[date]]</f>
        <v>362/46141958</v>
      </c>
      <c r="E2807">
        <f>COUNTIF(ufc_fights5[duplicitní texty],ufc_fights5[[#This Row],[duplicitní texty]])</f>
        <v>1</v>
      </c>
    </row>
    <row r="2808" spans="1:5">
      <c r="A2808">
        <v>2170</v>
      </c>
      <c r="B2808">
        <v>1311</v>
      </c>
      <c r="C2808" s="3">
        <v>41958</v>
      </c>
      <c r="D2808" s="5" t="str">
        <f>ufc_fights5[[#This Row],[r_fighter_id]]&amp;"/"&amp;ufc_fights5[[#This Row],[b_fighter_id]]&amp;ufc_fights5[[#This Row],[date]]</f>
        <v>2170/131141958</v>
      </c>
      <c r="E2808">
        <f>COUNTIF(ufc_fights5[duplicitní texty],ufc_fights5[[#This Row],[duplicitní texty]])</f>
        <v>1</v>
      </c>
    </row>
    <row r="2809" spans="1:5">
      <c r="A2809">
        <v>1202</v>
      </c>
      <c r="B2809">
        <v>201</v>
      </c>
      <c r="C2809" s="3">
        <v>41965</v>
      </c>
      <c r="D2809" s="5" t="str">
        <f>ufc_fights5[[#This Row],[r_fighter_id]]&amp;"/"&amp;ufc_fights5[[#This Row],[b_fighter_id]]&amp;ufc_fights5[[#This Row],[date]]</f>
        <v>1202/20141965</v>
      </c>
      <c r="E2809">
        <f>COUNTIF(ufc_fights5[duplicitní texty],ufc_fights5[[#This Row],[duplicitní texty]])</f>
        <v>1</v>
      </c>
    </row>
    <row r="2810" spans="1:5">
      <c r="A2810">
        <v>247</v>
      </c>
      <c r="B2810">
        <v>2401</v>
      </c>
      <c r="C2810" s="3">
        <v>41965</v>
      </c>
      <c r="D2810" s="5" t="str">
        <f>ufc_fights5[[#This Row],[r_fighter_id]]&amp;"/"&amp;ufc_fights5[[#This Row],[b_fighter_id]]&amp;ufc_fights5[[#This Row],[date]]</f>
        <v>247/240141965</v>
      </c>
      <c r="E2810">
        <f>COUNTIF(ufc_fights5[duplicitní texty],ufc_fights5[[#This Row],[duplicitní texty]])</f>
        <v>1</v>
      </c>
    </row>
    <row r="2811" spans="1:5">
      <c r="A2811">
        <v>3344</v>
      </c>
      <c r="B2811">
        <v>671</v>
      </c>
      <c r="C2811" s="3">
        <v>41965</v>
      </c>
      <c r="D2811" s="5" t="str">
        <f>ufc_fights5[[#This Row],[r_fighter_id]]&amp;"/"&amp;ufc_fights5[[#This Row],[b_fighter_id]]&amp;ufc_fights5[[#This Row],[date]]</f>
        <v>3344/67141965</v>
      </c>
      <c r="E2811">
        <f>COUNTIF(ufc_fights5[duplicitní texty],ufc_fights5[[#This Row],[duplicitní texty]])</f>
        <v>1</v>
      </c>
    </row>
    <row r="2812" spans="1:5">
      <c r="A2812">
        <v>856</v>
      </c>
      <c r="B2812">
        <v>3170</v>
      </c>
      <c r="C2812" s="3">
        <v>41965</v>
      </c>
      <c r="D2812" s="5" t="str">
        <f>ufc_fights5[[#This Row],[r_fighter_id]]&amp;"/"&amp;ufc_fights5[[#This Row],[b_fighter_id]]&amp;ufc_fights5[[#This Row],[date]]</f>
        <v>856/317041965</v>
      </c>
      <c r="E2812">
        <f>COUNTIF(ufc_fights5[duplicitní texty],ufc_fights5[[#This Row],[duplicitní texty]])</f>
        <v>1</v>
      </c>
    </row>
    <row r="2813" spans="1:5">
      <c r="A2813">
        <v>2763</v>
      </c>
      <c r="B2813">
        <v>2374</v>
      </c>
      <c r="C2813" s="3">
        <v>41965</v>
      </c>
      <c r="D2813" s="5" t="str">
        <f>ufc_fights5[[#This Row],[r_fighter_id]]&amp;"/"&amp;ufc_fights5[[#This Row],[b_fighter_id]]&amp;ufc_fights5[[#This Row],[date]]</f>
        <v>2763/237441965</v>
      </c>
      <c r="E2813">
        <f>COUNTIF(ufc_fights5[duplicitní texty],ufc_fights5[[#This Row],[duplicitní texty]])</f>
        <v>1</v>
      </c>
    </row>
    <row r="2814" spans="1:5">
      <c r="A2814">
        <v>2587</v>
      </c>
      <c r="B2814">
        <v>543</v>
      </c>
      <c r="C2814" s="3">
        <v>41965</v>
      </c>
      <c r="D2814" s="5" t="str">
        <f>ufc_fights5[[#This Row],[r_fighter_id]]&amp;"/"&amp;ufc_fights5[[#This Row],[b_fighter_id]]&amp;ufc_fights5[[#This Row],[date]]</f>
        <v>2587/54341965</v>
      </c>
      <c r="E2814">
        <f>COUNTIF(ufc_fights5[duplicitní texty],ufc_fights5[[#This Row],[duplicitní texty]])</f>
        <v>1</v>
      </c>
    </row>
    <row r="2815" spans="1:5">
      <c r="A2815">
        <v>3495</v>
      </c>
      <c r="B2815">
        <v>3333</v>
      </c>
      <c r="C2815" s="3">
        <v>41965</v>
      </c>
      <c r="D2815" s="5" t="str">
        <f>ufc_fights5[[#This Row],[r_fighter_id]]&amp;"/"&amp;ufc_fights5[[#This Row],[b_fighter_id]]&amp;ufc_fights5[[#This Row],[date]]</f>
        <v>3495/333341965</v>
      </c>
      <c r="E2815">
        <f>COUNTIF(ufc_fights5[duplicitní texty],ufc_fights5[[#This Row],[duplicitní texty]])</f>
        <v>1</v>
      </c>
    </row>
    <row r="2816" spans="1:5">
      <c r="A2816">
        <v>3375</v>
      </c>
      <c r="B2816">
        <v>1312</v>
      </c>
      <c r="C2816" s="3">
        <v>41965</v>
      </c>
      <c r="D2816" s="5" t="str">
        <f>ufc_fights5[[#This Row],[r_fighter_id]]&amp;"/"&amp;ufc_fights5[[#This Row],[b_fighter_id]]&amp;ufc_fights5[[#This Row],[date]]</f>
        <v>3375/131241965</v>
      </c>
      <c r="E2816">
        <f>COUNTIF(ufc_fights5[duplicitní texty],ufc_fights5[[#This Row],[duplicitní texty]])</f>
        <v>1</v>
      </c>
    </row>
    <row r="2817" spans="1:5">
      <c r="A2817">
        <v>1916</v>
      </c>
      <c r="B2817">
        <v>614</v>
      </c>
      <c r="C2817" s="3">
        <v>41965</v>
      </c>
      <c r="D2817" s="5" t="str">
        <f>ufc_fights5[[#This Row],[r_fighter_id]]&amp;"/"&amp;ufc_fights5[[#This Row],[b_fighter_id]]&amp;ufc_fights5[[#This Row],[date]]</f>
        <v>1916/61441965</v>
      </c>
      <c r="E2817">
        <f>COUNTIF(ufc_fights5[duplicitní texty],ufc_fights5[[#This Row],[duplicitní texty]])</f>
        <v>1</v>
      </c>
    </row>
    <row r="2818" spans="1:5">
      <c r="A2818">
        <v>864</v>
      </c>
      <c r="B2818">
        <v>135</v>
      </c>
      <c r="C2818" s="3">
        <v>41965</v>
      </c>
      <c r="D2818" s="5" t="str">
        <f>ufc_fights5[[#This Row],[r_fighter_id]]&amp;"/"&amp;ufc_fights5[[#This Row],[b_fighter_id]]&amp;ufc_fights5[[#This Row],[date]]</f>
        <v>864/13541965</v>
      </c>
      <c r="E2818">
        <f>COUNTIF(ufc_fights5[duplicitní texty],ufc_fights5[[#This Row],[duplicitní texty]])</f>
        <v>1</v>
      </c>
    </row>
    <row r="2819" spans="1:5">
      <c r="A2819">
        <v>2540</v>
      </c>
      <c r="B2819">
        <v>456</v>
      </c>
      <c r="C2819" s="3">
        <v>41965</v>
      </c>
      <c r="D2819" s="5" t="str">
        <f>ufc_fights5[[#This Row],[r_fighter_id]]&amp;"/"&amp;ufc_fights5[[#This Row],[b_fighter_id]]&amp;ufc_fights5[[#This Row],[date]]</f>
        <v>2540/45641965</v>
      </c>
      <c r="E2819">
        <f>COUNTIF(ufc_fights5[duplicitní texty],ufc_fights5[[#This Row],[duplicitní texty]])</f>
        <v>1</v>
      </c>
    </row>
    <row r="2820" spans="1:5">
      <c r="A2820">
        <v>205</v>
      </c>
      <c r="B2820">
        <v>2267</v>
      </c>
      <c r="C2820" s="3">
        <v>41965</v>
      </c>
      <c r="D2820" s="5" t="str">
        <f>ufc_fights5[[#This Row],[r_fighter_id]]&amp;"/"&amp;ufc_fights5[[#This Row],[b_fighter_id]]&amp;ufc_fights5[[#This Row],[date]]</f>
        <v>205/226741965</v>
      </c>
      <c r="E2820">
        <f>COUNTIF(ufc_fights5[duplicitní texty],ufc_fights5[[#This Row],[duplicitní texty]])</f>
        <v>1</v>
      </c>
    </row>
    <row r="2821" spans="1:5">
      <c r="A2821">
        <v>2489</v>
      </c>
      <c r="B2821">
        <v>918</v>
      </c>
      <c r="C2821" s="3">
        <v>41979</v>
      </c>
      <c r="D2821" s="5" t="str">
        <f>ufc_fights5[[#This Row],[r_fighter_id]]&amp;"/"&amp;ufc_fights5[[#This Row],[b_fighter_id]]&amp;ufc_fights5[[#This Row],[date]]</f>
        <v>2489/91841979</v>
      </c>
      <c r="E2821">
        <f>COUNTIF(ufc_fights5[duplicitní texty],ufc_fights5[[#This Row],[duplicitní texty]])</f>
        <v>1</v>
      </c>
    </row>
    <row r="2822" spans="1:5">
      <c r="A2822">
        <v>948</v>
      </c>
      <c r="B2822">
        <v>3294</v>
      </c>
      <c r="C2822" s="3">
        <v>41979</v>
      </c>
      <c r="D2822" s="5" t="str">
        <f>ufc_fights5[[#This Row],[r_fighter_id]]&amp;"/"&amp;ufc_fights5[[#This Row],[b_fighter_id]]&amp;ufc_fights5[[#This Row],[date]]</f>
        <v>948/329441979</v>
      </c>
      <c r="E2822">
        <f>COUNTIF(ufc_fights5[duplicitní texty],ufc_fights5[[#This Row],[duplicitní texty]])</f>
        <v>1</v>
      </c>
    </row>
    <row r="2823" spans="1:5">
      <c r="A2823">
        <v>2520</v>
      </c>
      <c r="B2823">
        <v>2076</v>
      </c>
      <c r="C2823" s="3">
        <v>41979</v>
      </c>
      <c r="D2823" s="5" t="str">
        <f>ufc_fights5[[#This Row],[r_fighter_id]]&amp;"/"&amp;ufc_fights5[[#This Row],[b_fighter_id]]&amp;ufc_fights5[[#This Row],[date]]</f>
        <v>2520/207641979</v>
      </c>
      <c r="E2823">
        <f>COUNTIF(ufc_fights5[duplicitní texty],ufc_fights5[[#This Row],[duplicitní texty]])</f>
        <v>1</v>
      </c>
    </row>
    <row r="2824" spans="1:5">
      <c r="A2824">
        <v>103</v>
      </c>
      <c r="B2824">
        <v>1547</v>
      </c>
      <c r="C2824" s="3">
        <v>41979</v>
      </c>
      <c r="D2824" s="5" t="str">
        <f>ufc_fights5[[#This Row],[r_fighter_id]]&amp;"/"&amp;ufc_fights5[[#This Row],[b_fighter_id]]&amp;ufc_fights5[[#This Row],[date]]</f>
        <v>103/154741979</v>
      </c>
      <c r="E2824">
        <f>COUNTIF(ufc_fights5[duplicitní texty],ufc_fights5[[#This Row],[duplicitní texty]])</f>
        <v>1</v>
      </c>
    </row>
    <row r="2825" spans="1:5">
      <c r="A2825">
        <v>2524</v>
      </c>
      <c r="B2825">
        <v>1365</v>
      </c>
      <c r="C2825" s="3">
        <v>41979</v>
      </c>
      <c r="D2825" s="5" t="str">
        <f>ufc_fights5[[#This Row],[r_fighter_id]]&amp;"/"&amp;ufc_fights5[[#This Row],[b_fighter_id]]&amp;ufc_fights5[[#This Row],[date]]</f>
        <v>2524/136541979</v>
      </c>
      <c r="E2825">
        <f>COUNTIF(ufc_fights5[duplicitní texty],ufc_fights5[[#This Row],[duplicitní texty]])</f>
        <v>1</v>
      </c>
    </row>
    <row r="2826" spans="1:5">
      <c r="A2826">
        <v>830</v>
      </c>
      <c r="B2826">
        <v>1260</v>
      </c>
      <c r="C2826" s="3">
        <v>41979</v>
      </c>
      <c r="D2826" s="5" t="str">
        <f>ufc_fights5[[#This Row],[r_fighter_id]]&amp;"/"&amp;ufc_fights5[[#This Row],[b_fighter_id]]&amp;ufc_fights5[[#This Row],[date]]</f>
        <v>830/126041979</v>
      </c>
      <c r="E2826">
        <f>COUNTIF(ufc_fights5[duplicitní texty],ufc_fights5[[#This Row],[duplicitní texty]])</f>
        <v>1</v>
      </c>
    </row>
    <row r="2827" spans="1:5">
      <c r="A2827">
        <v>928</v>
      </c>
      <c r="B2827">
        <v>2694</v>
      </c>
      <c r="C2827" s="3">
        <v>41979</v>
      </c>
      <c r="D2827" s="5" t="str">
        <f>ufc_fights5[[#This Row],[r_fighter_id]]&amp;"/"&amp;ufc_fights5[[#This Row],[b_fighter_id]]&amp;ufc_fights5[[#This Row],[date]]</f>
        <v>928/269441979</v>
      </c>
      <c r="E2827">
        <f>COUNTIF(ufc_fights5[duplicitní texty],ufc_fights5[[#This Row],[duplicitní texty]])</f>
        <v>1</v>
      </c>
    </row>
    <row r="2828" spans="1:5">
      <c r="A2828">
        <v>382</v>
      </c>
      <c r="B2828">
        <v>2892</v>
      </c>
      <c r="C2828" s="3">
        <v>41979</v>
      </c>
      <c r="D2828" s="5" t="str">
        <f>ufc_fights5[[#This Row],[r_fighter_id]]&amp;"/"&amp;ufc_fights5[[#This Row],[b_fighter_id]]&amp;ufc_fights5[[#This Row],[date]]</f>
        <v>382/289241979</v>
      </c>
      <c r="E2828">
        <f>COUNTIF(ufc_fights5[duplicitní texty],ufc_fights5[[#This Row],[duplicitní texty]])</f>
        <v>1</v>
      </c>
    </row>
    <row r="2829" spans="1:5">
      <c r="A2829">
        <v>1157</v>
      </c>
      <c r="B2829">
        <v>2822</v>
      </c>
      <c r="C2829" s="3">
        <v>41979</v>
      </c>
      <c r="D2829" s="5" t="str">
        <f>ufc_fights5[[#This Row],[r_fighter_id]]&amp;"/"&amp;ufc_fights5[[#This Row],[b_fighter_id]]&amp;ufc_fights5[[#This Row],[date]]</f>
        <v>1157/282241979</v>
      </c>
      <c r="E2829">
        <f>COUNTIF(ufc_fights5[duplicitní texty],ufc_fights5[[#This Row],[duplicitní texty]])</f>
        <v>1</v>
      </c>
    </row>
    <row r="2830" spans="1:5">
      <c r="A2830">
        <v>1319</v>
      </c>
      <c r="B2830">
        <v>1760</v>
      </c>
      <c r="C2830" s="3">
        <v>41979</v>
      </c>
      <c r="D2830" s="5" t="str">
        <f>ufc_fights5[[#This Row],[r_fighter_id]]&amp;"/"&amp;ufc_fights5[[#This Row],[b_fighter_id]]&amp;ufc_fights5[[#This Row],[date]]</f>
        <v>1319/176041979</v>
      </c>
      <c r="E2830">
        <f>COUNTIF(ufc_fights5[duplicitní texty],ufc_fights5[[#This Row],[duplicitní texty]])</f>
        <v>1</v>
      </c>
    </row>
    <row r="2831" spans="1:5">
      <c r="A2831">
        <v>3464</v>
      </c>
      <c r="B2831">
        <v>591</v>
      </c>
      <c r="C2831" s="3">
        <v>41979</v>
      </c>
      <c r="D2831" s="5" t="str">
        <f>ufc_fights5[[#This Row],[r_fighter_id]]&amp;"/"&amp;ufc_fights5[[#This Row],[b_fighter_id]]&amp;ufc_fights5[[#This Row],[date]]</f>
        <v>3464/59141979</v>
      </c>
      <c r="E2831">
        <f>COUNTIF(ufc_fights5[duplicitní texty],ufc_fights5[[#This Row],[duplicitní texty]])</f>
        <v>1</v>
      </c>
    </row>
    <row r="2832" spans="1:5">
      <c r="A2832">
        <v>1583</v>
      </c>
      <c r="B2832">
        <v>1357</v>
      </c>
      <c r="C2832" s="3">
        <v>41985</v>
      </c>
      <c r="D2832" s="5" t="str">
        <f>ufc_fights5[[#This Row],[r_fighter_id]]&amp;"/"&amp;ufc_fights5[[#This Row],[b_fighter_id]]&amp;ufc_fights5[[#This Row],[date]]</f>
        <v>1583/135741985</v>
      </c>
      <c r="E2832">
        <f>COUNTIF(ufc_fights5[duplicitní texty],ufc_fights5[[#This Row],[duplicitní texty]])</f>
        <v>1</v>
      </c>
    </row>
    <row r="2833" spans="1:5">
      <c r="A2833">
        <v>3273</v>
      </c>
      <c r="B2833">
        <v>1913</v>
      </c>
      <c r="C2833" s="3">
        <v>41985</v>
      </c>
      <c r="D2833" s="5" t="str">
        <f>ufc_fights5[[#This Row],[r_fighter_id]]&amp;"/"&amp;ufc_fights5[[#This Row],[b_fighter_id]]&amp;ufc_fights5[[#This Row],[date]]</f>
        <v>3273/191341985</v>
      </c>
      <c r="E2833">
        <f>COUNTIF(ufc_fights5[duplicitní texty],ufc_fights5[[#This Row],[duplicitní texty]])</f>
        <v>1</v>
      </c>
    </row>
    <row r="2834" spans="1:5">
      <c r="A2834">
        <v>689</v>
      </c>
      <c r="B2834">
        <v>526</v>
      </c>
      <c r="C2834" s="3">
        <v>41985</v>
      </c>
      <c r="D2834" s="5" t="str">
        <f>ufc_fights5[[#This Row],[r_fighter_id]]&amp;"/"&amp;ufc_fights5[[#This Row],[b_fighter_id]]&amp;ufc_fights5[[#This Row],[date]]</f>
        <v>689/52641985</v>
      </c>
      <c r="E2834">
        <f>COUNTIF(ufc_fights5[duplicitní texty],ufc_fights5[[#This Row],[duplicitní texty]])</f>
        <v>1</v>
      </c>
    </row>
    <row r="2835" spans="1:5">
      <c r="A2835">
        <v>2581</v>
      </c>
      <c r="B2835">
        <v>2061</v>
      </c>
      <c r="C2835" s="3">
        <v>41985</v>
      </c>
      <c r="D2835" s="5" t="str">
        <f>ufc_fights5[[#This Row],[r_fighter_id]]&amp;"/"&amp;ufc_fights5[[#This Row],[b_fighter_id]]&amp;ufc_fights5[[#This Row],[date]]</f>
        <v>2581/206141985</v>
      </c>
      <c r="E2835">
        <f>COUNTIF(ufc_fights5[duplicitní texty],ufc_fights5[[#This Row],[duplicitní texty]])</f>
        <v>1</v>
      </c>
    </row>
    <row r="2836" spans="1:5">
      <c r="A2836">
        <v>3120</v>
      </c>
      <c r="B2836">
        <v>2376</v>
      </c>
      <c r="C2836" s="3">
        <v>41985</v>
      </c>
      <c r="D2836" s="5" t="str">
        <f>ufc_fights5[[#This Row],[r_fighter_id]]&amp;"/"&amp;ufc_fights5[[#This Row],[b_fighter_id]]&amp;ufc_fights5[[#This Row],[date]]</f>
        <v>3120/237641985</v>
      </c>
      <c r="E2836">
        <f>COUNTIF(ufc_fights5[duplicitní texty],ufc_fights5[[#This Row],[duplicitní texty]])</f>
        <v>1</v>
      </c>
    </row>
    <row r="2837" spans="1:5">
      <c r="A2837">
        <v>2487</v>
      </c>
      <c r="B2837">
        <v>1957</v>
      </c>
      <c r="C2837" s="3">
        <v>41985</v>
      </c>
      <c r="D2837" s="5" t="str">
        <f>ufc_fights5[[#This Row],[r_fighter_id]]&amp;"/"&amp;ufc_fights5[[#This Row],[b_fighter_id]]&amp;ufc_fights5[[#This Row],[date]]</f>
        <v>2487/195741985</v>
      </c>
      <c r="E2837">
        <f>COUNTIF(ufc_fights5[duplicitní texty],ufc_fights5[[#This Row],[duplicitní texty]])</f>
        <v>1</v>
      </c>
    </row>
    <row r="2838" spans="1:5">
      <c r="A2838">
        <v>1341</v>
      </c>
      <c r="B2838">
        <v>876</v>
      </c>
      <c r="C2838" s="3">
        <v>41985</v>
      </c>
      <c r="D2838" s="5" t="str">
        <f>ufc_fights5[[#This Row],[r_fighter_id]]&amp;"/"&amp;ufc_fights5[[#This Row],[b_fighter_id]]&amp;ufc_fights5[[#This Row],[date]]</f>
        <v>1341/87641985</v>
      </c>
      <c r="E2838">
        <f>COUNTIF(ufc_fights5[duplicitní texty],ufc_fights5[[#This Row],[duplicitní texty]])</f>
        <v>1</v>
      </c>
    </row>
    <row r="2839" spans="1:5">
      <c r="A2839">
        <v>441</v>
      </c>
      <c r="B2839">
        <v>1257</v>
      </c>
      <c r="C2839" s="3">
        <v>41985</v>
      </c>
      <c r="D2839" s="5" t="str">
        <f>ufc_fights5[[#This Row],[r_fighter_id]]&amp;"/"&amp;ufc_fights5[[#This Row],[b_fighter_id]]&amp;ufc_fights5[[#This Row],[date]]</f>
        <v>441/125741985</v>
      </c>
      <c r="E2839">
        <f>COUNTIF(ufc_fights5[duplicitní texty],ufc_fights5[[#This Row],[duplicitní texty]])</f>
        <v>1</v>
      </c>
    </row>
    <row r="2840" spans="1:5">
      <c r="A2840">
        <v>2630</v>
      </c>
      <c r="B2840">
        <v>569</v>
      </c>
      <c r="C2840" s="3">
        <v>41985</v>
      </c>
      <c r="D2840" s="5" t="str">
        <f>ufc_fights5[[#This Row],[r_fighter_id]]&amp;"/"&amp;ufc_fights5[[#This Row],[b_fighter_id]]&amp;ufc_fights5[[#This Row],[date]]</f>
        <v>2630/56941985</v>
      </c>
      <c r="E2840">
        <f>COUNTIF(ufc_fights5[duplicitní texty],ufc_fights5[[#This Row],[duplicitní texty]])</f>
        <v>1</v>
      </c>
    </row>
    <row r="2841" spans="1:5">
      <c r="A2841">
        <v>2182</v>
      </c>
      <c r="B2841">
        <v>1082</v>
      </c>
      <c r="C2841" s="3">
        <v>41986</v>
      </c>
      <c r="D2841" s="5" t="str">
        <f>ufc_fights5[[#This Row],[r_fighter_id]]&amp;"/"&amp;ufc_fights5[[#This Row],[b_fighter_id]]&amp;ufc_fights5[[#This Row],[date]]</f>
        <v>2182/108241986</v>
      </c>
      <c r="E2841">
        <f>COUNTIF(ufc_fights5[duplicitní texty],ufc_fights5[[#This Row],[duplicitní texty]])</f>
        <v>1</v>
      </c>
    </row>
    <row r="2842" spans="1:5">
      <c r="A2842">
        <v>3346</v>
      </c>
      <c r="B2842">
        <v>789</v>
      </c>
      <c r="C2842" s="3">
        <v>41986</v>
      </c>
      <c r="D2842" s="5" t="str">
        <f>ufc_fights5[[#This Row],[r_fighter_id]]&amp;"/"&amp;ufc_fights5[[#This Row],[b_fighter_id]]&amp;ufc_fights5[[#This Row],[date]]</f>
        <v>3346/78941986</v>
      </c>
      <c r="E2842">
        <f>COUNTIF(ufc_fights5[duplicitní texty],ufc_fights5[[#This Row],[duplicitní texty]])</f>
        <v>1</v>
      </c>
    </row>
    <row r="2843" spans="1:5">
      <c r="A2843">
        <v>2411</v>
      </c>
      <c r="B2843">
        <v>3152</v>
      </c>
      <c r="C2843" s="3">
        <v>41986</v>
      </c>
      <c r="D2843" s="5" t="str">
        <f>ufc_fights5[[#This Row],[r_fighter_id]]&amp;"/"&amp;ufc_fights5[[#This Row],[b_fighter_id]]&amp;ufc_fights5[[#This Row],[date]]</f>
        <v>2411/315241986</v>
      </c>
      <c r="E2843">
        <f>COUNTIF(ufc_fights5[duplicitní texty],ufc_fights5[[#This Row],[duplicitní texty]])</f>
        <v>1</v>
      </c>
    </row>
    <row r="2844" spans="1:5">
      <c r="A2844">
        <v>807</v>
      </c>
      <c r="B2844">
        <v>2121</v>
      </c>
      <c r="C2844" s="3">
        <v>41986</v>
      </c>
      <c r="D2844" s="5" t="str">
        <f>ufc_fights5[[#This Row],[r_fighter_id]]&amp;"/"&amp;ufc_fights5[[#This Row],[b_fighter_id]]&amp;ufc_fights5[[#This Row],[date]]</f>
        <v>807/212141986</v>
      </c>
      <c r="E2844">
        <f>COUNTIF(ufc_fights5[duplicitní texty],ufc_fights5[[#This Row],[duplicitní texty]])</f>
        <v>1</v>
      </c>
    </row>
    <row r="2845" spans="1:5">
      <c r="A2845">
        <v>808</v>
      </c>
      <c r="B2845">
        <v>770</v>
      </c>
      <c r="C2845" s="3">
        <v>41986</v>
      </c>
      <c r="D2845" s="5" t="str">
        <f>ufc_fights5[[#This Row],[r_fighter_id]]&amp;"/"&amp;ufc_fights5[[#This Row],[b_fighter_id]]&amp;ufc_fights5[[#This Row],[date]]</f>
        <v>808/77041986</v>
      </c>
      <c r="E2845">
        <f>COUNTIF(ufc_fights5[duplicitní texty],ufc_fights5[[#This Row],[duplicitní texty]])</f>
        <v>1</v>
      </c>
    </row>
    <row r="2846" spans="1:5">
      <c r="A2846">
        <v>873</v>
      </c>
      <c r="B2846">
        <v>199</v>
      </c>
      <c r="C2846" s="3">
        <v>41986</v>
      </c>
      <c r="D2846" s="5" t="str">
        <f>ufc_fights5[[#This Row],[r_fighter_id]]&amp;"/"&amp;ufc_fights5[[#This Row],[b_fighter_id]]&amp;ufc_fights5[[#This Row],[date]]</f>
        <v>873/19941986</v>
      </c>
      <c r="E2846">
        <f>COUNTIF(ufc_fights5[duplicitní texty],ufc_fights5[[#This Row],[duplicitní texty]])</f>
        <v>1</v>
      </c>
    </row>
    <row r="2847" spans="1:5">
      <c r="A2847">
        <v>2679</v>
      </c>
      <c r="B2847">
        <v>2884</v>
      </c>
      <c r="C2847" s="3">
        <v>41986</v>
      </c>
      <c r="D2847" s="5" t="str">
        <f>ufc_fights5[[#This Row],[r_fighter_id]]&amp;"/"&amp;ufc_fights5[[#This Row],[b_fighter_id]]&amp;ufc_fights5[[#This Row],[date]]</f>
        <v>2679/288441986</v>
      </c>
      <c r="E2847">
        <f>COUNTIF(ufc_fights5[duplicitní texty],ufc_fights5[[#This Row],[duplicitní texty]])</f>
        <v>1</v>
      </c>
    </row>
    <row r="2848" spans="1:5">
      <c r="A2848">
        <v>1044</v>
      </c>
      <c r="B2848">
        <v>1500</v>
      </c>
      <c r="C2848" s="3">
        <v>41986</v>
      </c>
      <c r="D2848" s="5" t="str">
        <f>ufc_fights5[[#This Row],[r_fighter_id]]&amp;"/"&amp;ufc_fights5[[#This Row],[b_fighter_id]]&amp;ufc_fights5[[#This Row],[date]]</f>
        <v>1044/150041986</v>
      </c>
      <c r="E2848">
        <f>COUNTIF(ufc_fights5[duplicitní texty],ufc_fights5[[#This Row],[duplicitní texty]])</f>
        <v>1</v>
      </c>
    </row>
    <row r="2849" spans="1:5">
      <c r="A2849">
        <v>1140</v>
      </c>
      <c r="B2849">
        <v>2145</v>
      </c>
      <c r="C2849" s="3">
        <v>41986</v>
      </c>
      <c r="D2849" s="5" t="str">
        <f>ufc_fights5[[#This Row],[r_fighter_id]]&amp;"/"&amp;ufc_fights5[[#This Row],[b_fighter_id]]&amp;ufc_fights5[[#This Row],[date]]</f>
        <v>1140/214541986</v>
      </c>
      <c r="E2849">
        <f>COUNTIF(ufc_fights5[duplicitní texty],ufc_fights5[[#This Row],[duplicitní texty]])</f>
        <v>1</v>
      </c>
    </row>
    <row r="2850" spans="1:5">
      <c r="A2850">
        <v>518</v>
      </c>
      <c r="B2850">
        <v>1652</v>
      </c>
      <c r="C2850" s="3">
        <v>41986</v>
      </c>
      <c r="D2850" s="5" t="str">
        <f>ufc_fights5[[#This Row],[r_fighter_id]]&amp;"/"&amp;ufc_fights5[[#This Row],[b_fighter_id]]&amp;ufc_fights5[[#This Row],[date]]</f>
        <v>518/165241986</v>
      </c>
      <c r="E2850">
        <f>COUNTIF(ufc_fights5[duplicitní texty],ufc_fights5[[#This Row],[duplicitní texty]])</f>
        <v>1</v>
      </c>
    </row>
    <row r="2851" spans="1:5">
      <c r="A2851">
        <v>282</v>
      </c>
      <c r="B2851">
        <v>891</v>
      </c>
      <c r="C2851" s="3">
        <v>41986</v>
      </c>
      <c r="D2851" s="5" t="str">
        <f>ufc_fights5[[#This Row],[r_fighter_id]]&amp;"/"&amp;ufc_fights5[[#This Row],[b_fighter_id]]&amp;ufc_fights5[[#This Row],[date]]</f>
        <v>282/89141986</v>
      </c>
      <c r="E2851">
        <f>COUNTIF(ufc_fights5[duplicitní texty],ufc_fights5[[#This Row],[duplicitní texty]])</f>
        <v>1</v>
      </c>
    </row>
    <row r="2852" spans="1:5">
      <c r="A2852">
        <v>2097</v>
      </c>
      <c r="B2852">
        <v>3468</v>
      </c>
      <c r="C2852" s="3">
        <v>41986</v>
      </c>
      <c r="D2852" s="5" t="str">
        <f>ufc_fights5[[#This Row],[r_fighter_id]]&amp;"/"&amp;ufc_fights5[[#This Row],[b_fighter_id]]&amp;ufc_fights5[[#This Row],[date]]</f>
        <v>2097/346841986</v>
      </c>
      <c r="E2852">
        <f>COUNTIF(ufc_fights5[duplicitní texty],ufc_fights5[[#This Row],[duplicitní texty]])</f>
        <v>1</v>
      </c>
    </row>
    <row r="2853" spans="1:5">
      <c r="A2853">
        <v>200</v>
      </c>
      <c r="B2853">
        <v>1047</v>
      </c>
      <c r="C2853" s="3">
        <v>41993</v>
      </c>
      <c r="D2853" s="5" t="str">
        <f>ufc_fights5[[#This Row],[r_fighter_id]]&amp;"/"&amp;ufc_fights5[[#This Row],[b_fighter_id]]&amp;ufc_fights5[[#This Row],[date]]</f>
        <v>200/104741993</v>
      </c>
      <c r="E2853">
        <f>COUNTIF(ufc_fights5[duplicitní texty],ufc_fights5[[#This Row],[duplicitní texty]])</f>
        <v>1</v>
      </c>
    </row>
    <row r="2854" spans="1:5">
      <c r="A2854">
        <v>55</v>
      </c>
      <c r="B2854">
        <v>2058</v>
      </c>
      <c r="C2854" s="3">
        <v>41993</v>
      </c>
      <c r="D2854" s="5" t="str">
        <f>ufc_fights5[[#This Row],[r_fighter_id]]&amp;"/"&amp;ufc_fights5[[#This Row],[b_fighter_id]]&amp;ufc_fights5[[#This Row],[date]]</f>
        <v>55/205841993</v>
      </c>
      <c r="E2854">
        <f>COUNTIF(ufc_fights5[duplicitní texty],ufc_fights5[[#This Row],[duplicitní texty]])</f>
        <v>1</v>
      </c>
    </row>
    <row r="2855" spans="1:5">
      <c r="A2855">
        <v>2742</v>
      </c>
      <c r="B2855">
        <v>2555</v>
      </c>
      <c r="C2855" s="3">
        <v>41993</v>
      </c>
      <c r="D2855" s="5" t="str">
        <f>ufc_fights5[[#This Row],[r_fighter_id]]&amp;"/"&amp;ufc_fights5[[#This Row],[b_fighter_id]]&amp;ufc_fights5[[#This Row],[date]]</f>
        <v>2742/255541993</v>
      </c>
      <c r="E2855">
        <f>COUNTIF(ufc_fights5[duplicitní texty],ufc_fights5[[#This Row],[duplicitní texty]])</f>
        <v>1</v>
      </c>
    </row>
    <row r="2856" spans="1:5">
      <c r="A2856">
        <v>1898</v>
      </c>
      <c r="B2856">
        <v>797</v>
      </c>
      <c r="C2856" s="3">
        <v>41993</v>
      </c>
      <c r="D2856" s="5" t="str">
        <f>ufc_fights5[[#This Row],[r_fighter_id]]&amp;"/"&amp;ufc_fights5[[#This Row],[b_fighter_id]]&amp;ufc_fights5[[#This Row],[date]]</f>
        <v>1898/79741993</v>
      </c>
      <c r="E2856">
        <f>COUNTIF(ufc_fights5[duplicitní texty],ufc_fights5[[#This Row],[duplicitní texty]])</f>
        <v>1</v>
      </c>
    </row>
    <row r="2857" spans="1:5">
      <c r="A2857">
        <v>2131</v>
      </c>
      <c r="B2857">
        <v>593</v>
      </c>
      <c r="C2857" s="3">
        <v>41993</v>
      </c>
      <c r="D2857" s="5" t="str">
        <f>ufc_fights5[[#This Row],[r_fighter_id]]&amp;"/"&amp;ufc_fights5[[#This Row],[b_fighter_id]]&amp;ufc_fights5[[#This Row],[date]]</f>
        <v>2131/59341993</v>
      </c>
      <c r="E2857">
        <f>COUNTIF(ufc_fights5[duplicitní texty],ufc_fights5[[#This Row],[duplicitní texty]])</f>
        <v>1</v>
      </c>
    </row>
    <row r="2858" spans="1:5">
      <c r="A2858">
        <v>1467</v>
      </c>
      <c r="B2858">
        <v>2876</v>
      </c>
      <c r="C2858" s="3">
        <v>41993</v>
      </c>
      <c r="D2858" s="5" t="str">
        <f>ufc_fights5[[#This Row],[r_fighter_id]]&amp;"/"&amp;ufc_fights5[[#This Row],[b_fighter_id]]&amp;ufc_fights5[[#This Row],[date]]</f>
        <v>1467/287641993</v>
      </c>
      <c r="E2858">
        <f>COUNTIF(ufc_fights5[duplicitní texty],ufc_fights5[[#This Row],[duplicitní texty]])</f>
        <v>1</v>
      </c>
    </row>
    <row r="2859" spans="1:5">
      <c r="A2859">
        <v>2311</v>
      </c>
      <c r="B2859">
        <v>2157</v>
      </c>
      <c r="C2859" s="3">
        <v>41993</v>
      </c>
      <c r="D2859" s="5" t="str">
        <f>ufc_fights5[[#This Row],[r_fighter_id]]&amp;"/"&amp;ufc_fights5[[#This Row],[b_fighter_id]]&amp;ufc_fights5[[#This Row],[date]]</f>
        <v>2311/215741993</v>
      </c>
      <c r="E2859">
        <f>COUNTIF(ufc_fights5[duplicitní texty],ufc_fights5[[#This Row],[duplicitní texty]])</f>
        <v>1</v>
      </c>
    </row>
    <row r="2860" spans="1:5">
      <c r="A2860">
        <v>3003</v>
      </c>
      <c r="B2860">
        <v>1915</v>
      </c>
      <c r="C2860" s="3">
        <v>41993</v>
      </c>
      <c r="D2860" s="5" t="str">
        <f>ufc_fights5[[#This Row],[r_fighter_id]]&amp;"/"&amp;ufc_fights5[[#This Row],[b_fighter_id]]&amp;ufc_fights5[[#This Row],[date]]</f>
        <v>3003/191541993</v>
      </c>
      <c r="E2860">
        <f>COUNTIF(ufc_fights5[duplicitní texty],ufc_fights5[[#This Row],[duplicitní texty]])</f>
        <v>1</v>
      </c>
    </row>
    <row r="2861" spans="1:5">
      <c r="A2861">
        <v>480</v>
      </c>
      <c r="B2861">
        <v>669</v>
      </c>
      <c r="C2861" s="3">
        <v>41993</v>
      </c>
      <c r="D2861" s="5" t="str">
        <f>ufc_fights5[[#This Row],[r_fighter_id]]&amp;"/"&amp;ufc_fights5[[#This Row],[b_fighter_id]]&amp;ufc_fights5[[#This Row],[date]]</f>
        <v>480/66941993</v>
      </c>
      <c r="E2861">
        <f>COUNTIF(ufc_fights5[duplicitní texty],ufc_fights5[[#This Row],[duplicitní texty]])</f>
        <v>1</v>
      </c>
    </row>
    <row r="2862" spans="1:5">
      <c r="A2862">
        <v>2990</v>
      </c>
      <c r="B2862">
        <v>2663</v>
      </c>
      <c r="C2862" s="3">
        <v>41993</v>
      </c>
      <c r="D2862" s="5" t="str">
        <f>ufc_fights5[[#This Row],[r_fighter_id]]&amp;"/"&amp;ufc_fights5[[#This Row],[b_fighter_id]]&amp;ufc_fights5[[#This Row],[date]]</f>
        <v>2990/266341993</v>
      </c>
      <c r="E2862">
        <f>COUNTIF(ufc_fights5[duplicitní texty],ufc_fights5[[#This Row],[duplicitní texty]])</f>
        <v>1</v>
      </c>
    </row>
    <row r="2863" spans="1:5">
      <c r="A2863">
        <v>2871</v>
      </c>
      <c r="B2863">
        <v>804</v>
      </c>
      <c r="C2863" s="3">
        <v>41993</v>
      </c>
      <c r="D2863" s="5" t="str">
        <f>ufc_fights5[[#This Row],[r_fighter_id]]&amp;"/"&amp;ufc_fights5[[#This Row],[b_fighter_id]]&amp;ufc_fights5[[#This Row],[date]]</f>
        <v>2871/80441993</v>
      </c>
      <c r="E2863">
        <f>COUNTIF(ufc_fights5[duplicitní texty],ufc_fights5[[#This Row],[duplicitní texty]])</f>
        <v>1</v>
      </c>
    </row>
    <row r="2864" spans="1:5">
      <c r="A2864">
        <v>872</v>
      </c>
      <c r="B2864">
        <v>768</v>
      </c>
      <c r="C2864" s="3">
        <v>41993</v>
      </c>
      <c r="D2864" s="5" t="str">
        <f>ufc_fights5[[#This Row],[r_fighter_id]]&amp;"/"&amp;ufc_fights5[[#This Row],[b_fighter_id]]&amp;ufc_fights5[[#This Row],[date]]</f>
        <v>872/76841993</v>
      </c>
      <c r="E2864">
        <f>COUNTIF(ufc_fights5[duplicitní texty],ufc_fights5[[#This Row],[duplicitní texty]])</f>
        <v>1</v>
      </c>
    </row>
    <row r="2865" spans="1:5">
      <c r="A2865">
        <v>3211</v>
      </c>
      <c r="B2865">
        <v>1958</v>
      </c>
      <c r="C2865" s="3">
        <v>42007</v>
      </c>
      <c r="D2865" s="5" t="str">
        <f>ufc_fights5[[#This Row],[r_fighter_id]]&amp;"/"&amp;ufc_fights5[[#This Row],[b_fighter_id]]&amp;ufc_fights5[[#This Row],[date]]</f>
        <v>3211/195842007</v>
      </c>
      <c r="E2865">
        <f>COUNTIF(ufc_fights5[duplicitní texty],ufc_fights5[[#This Row],[duplicitní texty]])</f>
        <v>1</v>
      </c>
    </row>
    <row r="2866" spans="1:5">
      <c r="A2866">
        <v>359</v>
      </c>
      <c r="B2866">
        <v>1068</v>
      </c>
      <c r="C2866" s="3">
        <v>42007</v>
      </c>
      <c r="D2866" s="5" t="str">
        <f>ufc_fights5[[#This Row],[r_fighter_id]]&amp;"/"&amp;ufc_fights5[[#This Row],[b_fighter_id]]&amp;ufc_fights5[[#This Row],[date]]</f>
        <v>359/106842007</v>
      </c>
      <c r="E2866">
        <f>COUNTIF(ufc_fights5[duplicitní texty],ufc_fights5[[#This Row],[duplicitní texty]])</f>
        <v>1</v>
      </c>
    </row>
    <row r="2867" spans="1:5">
      <c r="A2867">
        <v>523</v>
      </c>
      <c r="B2867">
        <v>1579</v>
      </c>
      <c r="C2867" s="3">
        <v>42007</v>
      </c>
      <c r="D2867" s="5" t="str">
        <f>ufc_fights5[[#This Row],[r_fighter_id]]&amp;"/"&amp;ufc_fights5[[#This Row],[b_fighter_id]]&amp;ufc_fights5[[#This Row],[date]]</f>
        <v>523/157942007</v>
      </c>
      <c r="E2867">
        <f>COUNTIF(ufc_fights5[duplicitní texty],ufc_fights5[[#This Row],[duplicitní texty]])</f>
        <v>1</v>
      </c>
    </row>
    <row r="2868" spans="1:5">
      <c r="A2868">
        <v>28</v>
      </c>
      <c r="B2868">
        <v>2316</v>
      </c>
      <c r="C2868" s="3">
        <v>42007</v>
      </c>
      <c r="D2868" s="5" t="str">
        <f>ufc_fights5[[#This Row],[r_fighter_id]]&amp;"/"&amp;ufc_fights5[[#This Row],[b_fighter_id]]&amp;ufc_fights5[[#This Row],[date]]</f>
        <v>28/231642007</v>
      </c>
      <c r="E2868">
        <f>COUNTIF(ufc_fights5[duplicitní texty],ufc_fights5[[#This Row],[duplicitní texty]])</f>
        <v>1</v>
      </c>
    </row>
    <row r="2869" spans="1:5">
      <c r="A2869">
        <v>1559</v>
      </c>
      <c r="B2869">
        <v>465</v>
      </c>
      <c r="C2869" s="3">
        <v>42007</v>
      </c>
      <c r="D2869" s="5" t="str">
        <f>ufc_fights5[[#This Row],[r_fighter_id]]&amp;"/"&amp;ufc_fights5[[#This Row],[b_fighter_id]]&amp;ufc_fights5[[#This Row],[date]]</f>
        <v>1559/46542007</v>
      </c>
      <c r="E2869">
        <f>COUNTIF(ufc_fights5[duplicitní texty],ufc_fights5[[#This Row],[duplicitní texty]])</f>
        <v>1</v>
      </c>
    </row>
    <row r="2870" spans="1:5">
      <c r="A2870">
        <v>512</v>
      </c>
      <c r="B2870">
        <v>943</v>
      </c>
      <c r="C2870" s="3">
        <v>42007</v>
      </c>
      <c r="D2870" s="5" t="str">
        <f>ufc_fights5[[#This Row],[r_fighter_id]]&amp;"/"&amp;ufc_fights5[[#This Row],[b_fighter_id]]&amp;ufc_fights5[[#This Row],[date]]</f>
        <v>512/94342007</v>
      </c>
      <c r="E2870">
        <f>COUNTIF(ufc_fights5[duplicitní texty],ufc_fights5[[#This Row],[duplicitní texty]])</f>
        <v>1</v>
      </c>
    </row>
    <row r="2871" spans="1:5">
      <c r="A2871">
        <v>839</v>
      </c>
      <c r="B2871">
        <v>691</v>
      </c>
      <c r="C2871" s="3">
        <v>42007</v>
      </c>
      <c r="D2871" s="5" t="str">
        <f>ufc_fights5[[#This Row],[r_fighter_id]]&amp;"/"&amp;ufc_fights5[[#This Row],[b_fighter_id]]&amp;ufc_fights5[[#This Row],[date]]</f>
        <v>839/69142007</v>
      </c>
      <c r="E2871">
        <f>COUNTIF(ufc_fights5[duplicitní texty],ufc_fights5[[#This Row],[duplicitní texty]])</f>
        <v>1</v>
      </c>
    </row>
    <row r="2872" spans="1:5">
      <c r="A2872">
        <v>831</v>
      </c>
      <c r="B2872">
        <v>2654</v>
      </c>
      <c r="C2872" s="3">
        <v>42007</v>
      </c>
      <c r="D2872" s="5" t="str">
        <f>ufc_fights5[[#This Row],[r_fighter_id]]&amp;"/"&amp;ufc_fights5[[#This Row],[b_fighter_id]]&amp;ufc_fights5[[#This Row],[date]]</f>
        <v>831/265442007</v>
      </c>
      <c r="E2872">
        <f>COUNTIF(ufc_fights5[duplicitní texty],ufc_fights5[[#This Row],[duplicitní texty]])</f>
        <v>1</v>
      </c>
    </row>
    <row r="2873" spans="1:5">
      <c r="A2873">
        <v>1396</v>
      </c>
      <c r="B2873">
        <v>1084</v>
      </c>
      <c r="C2873" s="3">
        <v>42007</v>
      </c>
      <c r="D2873" s="5" t="str">
        <f>ufc_fights5[[#This Row],[r_fighter_id]]&amp;"/"&amp;ufc_fights5[[#This Row],[b_fighter_id]]&amp;ufc_fights5[[#This Row],[date]]</f>
        <v>1396/108442007</v>
      </c>
      <c r="E2873">
        <f>COUNTIF(ufc_fights5[duplicitní texty],ufc_fights5[[#This Row],[duplicitní texty]])</f>
        <v>1</v>
      </c>
    </row>
    <row r="2874" spans="1:5">
      <c r="A2874">
        <v>2758</v>
      </c>
      <c r="B2874">
        <v>3063</v>
      </c>
      <c r="C2874" s="3">
        <v>42022</v>
      </c>
      <c r="D2874" s="5" t="str">
        <f>ufc_fights5[[#This Row],[r_fighter_id]]&amp;"/"&amp;ufc_fights5[[#This Row],[b_fighter_id]]&amp;ufc_fights5[[#This Row],[date]]</f>
        <v>2758/306342022</v>
      </c>
      <c r="E2874">
        <f>COUNTIF(ufc_fights5[duplicitní texty],ufc_fights5[[#This Row],[duplicitní texty]])</f>
        <v>1</v>
      </c>
    </row>
    <row r="2875" spans="1:5">
      <c r="A2875">
        <v>1252</v>
      </c>
      <c r="B2875">
        <v>3099</v>
      </c>
      <c r="C2875" s="3">
        <v>42022</v>
      </c>
      <c r="D2875" s="5" t="str">
        <f>ufc_fights5[[#This Row],[r_fighter_id]]&amp;"/"&amp;ufc_fights5[[#This Row],[b_fighter_id]]&amp;ufc_fights5[[#This Row],[date]]</f>
        <v>1252/309942022</v>
      </c>
      <c r="E2875">
        <f>COUNTIF(ufc_fights5[duplicitní texty],ufc_fights5[[#This Row],[duplicitní texty]])</f>
        <v>1</v>
      </c>
    </row>
    <row r="2876" spans="1:5">
      <c r="A2876">
        <v>2041</v>
      </c>
      <c r="B2876">
        <v>3018</v>
      </c>
      <c r="C2876" s="3">
        <v>42022</v>
      </c>
      <c r="D2876" s="5" t="str">
        <f>ufc_fights5[[#This Row],[r_fighter_id]]&amp;"/"&amp;ufc_fights5[[#This Row],[b_fighter_id]]&amp;ufc_fights5[[#This Row],[date]]</f>
        <v>2041/301842022</v>
      </c>
      <c r="E2876">
        <f>COUNTIF(ufc_fights5[duplicitní texty],ufc_fights5[[#This Row],[duplicitní texty]])</f>
        <v>1</v>
      </c>
    </row>
    <row r="2877" spans="1:5">
      <c r="A2877">
        <v>523</v>
      </c>
      <c r="B2877">
        <v>1318</v>
      </c>
      <c r="C2877" s="3">
        <v>42022</v>
      </c>
      <c r="D2877" s="5" t="str">
        <f>ufc_fights5[[#This Row],[r_fighter_id]]&amp;"/"&amp;ufc_fights5[[#This Row],[b_fighter_id]]&amp;ufc_fights5[[#This Row],[date]]</f>
        <v>523/131842022</v>
      </c>
      <c r="E2877">
        <f>COUNTIF(ufc_fights5[duplicitní texty],ufc_fights5[[#This Row],[duplicitní texty]])</f>
        <v>1</v>
      </c>
    </row>
    <row r="2878" spans="1:5">
      <c r="A2878">
        <v>2449</v>
      </c>
      <c r="B2878">
        <v>3250</v>
      </c>
      <c r="C2878" s="3">
        <v>42022</v>
      </c>
      <c r="D2878" s="5" t="str">
        <f>ufc_fights5[[#This Row],[r_fighter_id]]&amp;"/"&amp;ufc_fights5[[#This Row],[b_fighter_id]]&amp;ufc_fights5[[#This Row],[date]]</f>
        <v>2449/325042022</v>
      </c>
      <c r="E2878">
        <f>COUNTIF(ufc_fights5[duplicitní texty],ufc_fights5[[#This Row],[duplicitní texty]])</f>
        <v>1</v>
      </c>
    </row>
    <row r="2879" spans="1:5">
      <c r="A2879">
        <v>1409</v>
      </c>
      <c r="B2879">
        <v>1761</v>
      </c>
      <c r="C2879" s="3">
        <v>42022</v>
      </c>
      <c r="D2879" s="5" t="str">
        <f>ufc_fights5[[#This Row],[r_fighter_id]]&amp;"/"&amp;ufc_fights5[[#This Row],[b_fighter_id]]&amp;ufc_fights5[[#This Row],[date]]</f>
        <v>1409/176142022</v>
      </c>
      <c r="E2879">
        <f>COUNTIF(ufc_fights5[duplicitní texty],ufc_fights5[[#This Row],[duplicitní texty]])</f>
        <v>1</v>
      </c>
    </row>
    <row r="2880" spans="1:5">
      <c r="A2880">
        <v>499</v>
      </c>
      <c r="B2880">
        <v>2501</v>
      </c>
      <c r="C2880" s="3">
        <v>42022</v>
      </c>
      <c r="D2880" s="5" t="str">
        <f>ufc_fights5[[#This Row],[r_fighter_id]]&amp;"/"&amp;ufc_fights5[[#This Row],[b_fighter_id]]&amp;ufc_fights5[[#This Row],[date]]</f>
        <v>499/250142022</v>
      </c>
      <c r="E2880">
        <f>COUNTIF(ufc_fights5[duplicitní texty],ufc_fights5[[#This Row],[duplicitní texty]])</f>
        <v>1</v>
      </c>
    </row>
    <row r="2881" spans="1:5">
      <c r="A2881">
        <v>3334</v>
      </c>
      <c r="B2881">
        <v>2351</v>
      </c>
      <c r="C2881" s="3">
        <v>42022</v>
      </c>
      <c r="D2881" s="5" t="str">
        <f>ufc_fights5[[#This Row],[r_fighter_id]]&amp;"/"&amp;ufc_fights5[[#This Row],[b_fighter_id]]&amp;ufc_fights5[[#This Row],[date]]</f>
        <v>3334/235142022</v>
      </c>
      <c r="E2881">
        <f>COUNTIF(ufc_fights5[duplicitní texty],ufc_fights5[[#This Row],[duplicitní texty]])</f>
        <v>1</v>
      </c>
    </row>
    <row r="2882" spans="1:5">
      <c r="A2882">
        <v>2484</v>
      </c>
      <c r="B2882">
        <v>3085</v>
      </c>
      <c r="C2882" s="3">
        <v>42022</v>
      </c>
      <c r="D2882" s="5" t="str">
        <f>ufc_fights5[[#This Row],[r_fighter_id]]&amp;"/"&amp;ufc_fights5[[#This Row],[b_fighter_id]]&amp;ufc_fights5[[#This Row],[date]]</f>
        <v>2484/308542022</v>
      </c>
      <c r="E2882">
        <f>COUNTIF(ufc_fights5[duplicitní texty],ufc_fights5[[#This Row],[duplicitní texty]])</f>
        <v>1</v>
      </c>
    </row>
    <row r="2883" spans="1:5">
      <c r="A2883">
        <v>3579</v>
      </c>
      <c r="B2883">
        <v>3404</v>
      </c>
      <c r="C2883" s="3">
        <v>42022</v>
      </c>
      <c r="D2883" s="5" t="str">
        <f>ufc_fights5[[#This Row],[r_fighter_id]]&amp;"/"&amp;ufc_fights5[[#This Row],[b_fighter_id]]&amp;ufc_fights5[[#This Row],[date]]</f>
        <v>3579/340442022</v>
      </c>
      <c r="E2883">
        <f>COUNTIF(ufc_fights5[duplicitní texty],ufc_fights5[[#This Row],[duplicitní texty]])</f>
        <v>1</v>
      </c>
    </row>
    <row r="2884" spans="1:5">
      <c r="A2884">
        <v>1381</v>
      </c>
      <c r="B2884">
        <v>1412</v>
      </c>
      <c r="C2884" s="3">
        <v>42022</v>
      </c>
      <c r="D2884" s="5" t="str">
        <f>ufc_fights5[[#This Row],[r_fighter_id]]&amp;"/"&amp;ufc_fights5[[#This Row],[b_fighter_id]]&amp;ufc_fights5[[#This Row],[date]]</f>
        <v>1381/141242022</v>
      </c>
      <c r="E2884">
        <f>COUNTIF(ufc_fights5[duplicitní texty],ufc_fights5[[#This Row],[duplicitní texty]])</f>
        <v>1</v>
      </c>
    </row>
    <row r="2885" spans="1:5">
      <c r="A2885">
        <v>1997</v>
      </c>
      <c r="B2885">
        <v>2830</v>
      </c>
      <c r="C2885" s="3">
        <v>42022</v>
      </c>
      <c r="D2885" s="5" t="str">
        <f>ufc_fights5[[#This Row],[r_fighter_id]]&amp;"/"&amp;ufc_fights5[[#This Row],[b_fighter_id]]&amp;ufc_fights5[[#This Row],[date]]</f>
        <v>1997/283042022</v>
      </c>
      <c r="E2885">
        <f>COUNTIF(ufc_fights5[duplicitní texty],ufc_fights5[[#This Row],[duplicitní texty]])</f>
        <v>1</v>
      </c>
    </row>
    <row r="2886" spans="1:5">
      <c r="A2886">
        <v>2243</v>
      </c>
      <c r="B2886">
        <v>3302</v>
      </c>
      <c r="C2886" s="3">
        <v>42028</v>
      </c>
      <c r="D2886" s="5" t="str">
        <f>ufc_fights5[[#This Row],[r_fighter_id]]&amp;"/"&amp;ufc_fights5[[#This Row],[b_fighter_id]]&amp;ufc_fights5[[#This Row],[date]]</f>
        <v>2243/330242028</v>
      </c>
      <c r="E2886">
        <f>COUNTIF(ufc_fights5[duplicitní texty],ufc_fights5[[#This Row],[duplicitní texty]])</f>
        <v>1</v>
      </c>
    </row>
    <row r="2887" spans="1:5">
      <c r="A2887">
        <v>1320</v>
      </c>
      <c r="B2887">
        <v>2213</v>
      </c>
      <c r="C2887" s="3">
        <v>42028</v>
      </c>
      <c r="D2887" s="5" t="str">
        <f>ufc_fights5[[#This Row],[r_fighter_id]]&amp;"/"&amp;ufc_fights5[[#This Row],[b_fighter_id]]&amp;ufc_fights5[[#This Row],[date]]</f>
        <v>1320/221342028</v>
      </c>
      <c r="E2887">
        <f>COUNTIF(ufc_fights5[duplicitní texty],ufc_fights5[[#This Row],[duplicitní texty]])</f>
        <v>1</v>
      </c>
    </row>
    <row r="2888" spans="1:5">
      <c r="A2888">
        <v>1235</v>
      </c>
      <c r="B2888">
        <v>1533</v>
      </c>
      <c r="C2888" s="3">
        <v>42028</v>
      </c>
      <c r="D2888" s="5" t="str">
        <f>ufc_fights5[[#This Row],[r_fighter_id]]&amp;"/"&amp;ufc_fights5[[#This Row],[b_fighter_id]]&amp;ufc_fights5[[#This Row],[date]]</f>
        <v>1235/153342028</v>
      </c>
      <c r="E2888">
        <f>COUNTIF(ufc_fights5[duplicitní texty],ufc_fights5[[#This Row],[duplicitní texty]])</f>
        <v>1</v>
      </c>
    </row>
    <row r="2889" spans="1:5">
      <c r="A2889">
        <v>615</v>
      </c>
      <c r="B2889">
        <v>2972</v>
      </c>
      <c r="C2889" s="3">
        <v>42028</v>
      </c>
      <c r="D2889" s="5" t="str">
        <f>ufc_fights5[[#This Row],[r_fighter_id]]&amp;"/"&amp;ufc_fights5[[#This Row],[b_fighter_id]]&amp;ufc_fights5[[#This Row],[date]]</f>
        <v>615/297242028</v>
      </c>
      <c r="E2889">
        <f>COUNTIF(ufc_fights5[duplicitní texty],ufc_fights5[[#This Row],[duplicitní texty]])</f>
        <v>1</v>
      </c>
    </row>
    <row r="2890" spans="1:5">
      <c r="A2890">
        <v>708</v>
      </c>
      <c r="B2890">
        <v>181</v>
      </c>
      <c r="C2890" s="3">
        <v>42028</v>
      </c>
      <c r="D2890" s="5" t="str">
        <f>ufc_fights5[[#This Row],[r_fighter_id]]&amp;"/"&amp;ufc_fights5[[#This Row],[b_fighter_id]]&amp;ufc_fights5[[#This Row],[date]]</f>
        <v>708/18142028</v>
      </c>
      <c r="E2890">
        <f>COUNTIF(ufc_fights5[duplicitní texty],ufc_fights5[[#This Row],[duplicitní texty]])</f>
        <v>1</v>
      </c>
    </row>
    <row r="2891" spans="1:5">
      <c r="A2891">
        <v>2713</v>
      </c>
      <c r="B2891">
        <v>62</v>
      </c>
      <c r="C2891" s="3">
        <v>42028</v>
      </c>
      <c r="D2891" s="5" t="str">
        <f>ufc_fights5[[#This Row],[r_fighter_id]]&amp;"/"&amp;ufc_fights5[[#This Row],[b_fighter_id]]&amp;ufc_fights5[[#This Row],[date]]</f>
        <v>2713/6242028</v>
      </c>
      <c r="E2891">
        <f>COUNTIF(ufc_fights5[duplicitní texty],ufc_fights5[[#This Row],[duplicitní texty]])</f>
        <v>1</v>
      </c>
    </row>
    <row r="2892" spans="1:5">
      <c r="A2892">
        <v>2367</v>
      </c>
      <c r="B2892">
        <v>95</v>
      </c>
      <c r="C2892" s="3">
        <v>42028</v>
      </c>
      <c r="D2892" s="5" t="str">
        <f>ufc_fights5[[#This Row],[r_fighter_id]]&amp;"/"&amp;ufc_fights5[[#This Row],[b_fighter_id]]&amp;ufc_fights5[[#This Row],[date]]</f>
        <v>2367/9542028</v>
      </c>
      <c r="E2892">
        <f>COUNTIF(ufc_fights5[duplicitní texty],ufc_fights5[[#This Row],[duplicitní texty]])</f>
        <v>1</v>
      </c>
    </row>
    <row r="2893" spans="1:5">
      <c r="A2893">
        <v>1698</v>
      </c>
      <c r="B2893">
        <v>2288</v>
      </c>
      <c r="C2893" s="3">
        <v>42028</v>
      </c>
      <c r="D2893" s="5" t="str">
        <f>ufc_fights5[[#This Row],[r_fighter_id]]&amp;"/"&amp;ufc_fights5[[#This Row],[b_fighter_id]]&amp;ufc_fights5[[#This Row],[date]]</f>
        <v>1698/228842028</v>
      </c>
      <c r="E2893">
        <f>COUNTIF(ufc_fights5[duplicitní texty],ufc_fights5[[#This Row],[duplicitní texty]])</f>
        <v>1</v>
      </c>
    </row>
    <row r="2894" spans="1:5">
      <c r="A2894">
        <v>239</v>
      </c>
      <c r="B2894">
        <v>2639</v>
      </c>
      <c r="C2894" s="3">
        <v>42028</v>
      </c>
      <c r="D2894" s="5" t="str">
        <f>ufc_fights5[[#This Row],[r_fighter_id]]&amp;"/"&amp;ufc_fights5[[#This Row],[b_fighter_id]]&amp;ufc_fights5[[#This Row],[date]]</f>
        <v>239/263942028</v>
      </c>
      <c r="E2894">
        <f>COUNTIF(ufc_fights5[duplicitní texty],ufc_fights5[[#This Row],[duplicitní texty]])</f>
        <v>1</v>
      </c>
    </row>
    <row r="2895" spans="1:5">
      <c r="A2895">
        <v>3185</v>
      </c>
      <c r="B2895">
        <v>550</v>
      </c>
      <c r="C2895" s="3">
        <v>42028</v>
      </c>
      <c r="D2895" s="5" t="str">
        <f>ufc_fights5[[#This Row],[r_fighter_id]]&amp;"/"&amp;ufc_fights5[[#This Row],[b_fighter_id]]&amp;ufc_fights5[[#This Row],[date]]</f>
        <v>3185/55042028</v>
      </c>
      <c r="E2895">
        <f>COUNTIF(ufc_fights5[duplicitní texty],ufc_fights5[[#This Row],[duplicitní texty]])</f>
        <v>1</v>
      </c>
    </row>
    <row r="2896" spans="1:5">
      <c r="A2896">
        <v>2513</v>
      </c>
      <c r="B2896">
        <v>897</v>
      </c>
      <c r="C2896" s="3">
        <v>42028</v>
      </c>
      <c r="D2896" s="5" t="str">
        <f>ufc_fights5[[#This Row],[r_fighter_id]]&amp;"/"&amp;ufc_fights5[[#This Row],[b_fighter_id]]&amp;ufc_fights5[[#This Row],[date]]</f>
        <v>2513/89742028</v>
      </c>
      <c r="E2896">
        <f>COUNTIF(ufc_fights5[duplicitní texty],ufc_fights5[[#This Row],[duplicitní texty]])</f>
        <v>1</v>
      </c>
    </row>
    <row r="2897" spans="1:5">
      <c r="A2897">
        <v>2921</v>
      </c>
      <c r="B2897">
        <v>230</v>
      </c>
      <c r="C2897" s="3">
        <v>42028</v>
      </c>
      <c r="D2897" s="5" t="str">
        <f>ufc_fights5[[#This Row],[r_fighter_id]]&amp;"/"&amp;ufc_fights5[[#This Row],[b_fighter_id]]&amp;ufc_fights5[[#This Row],[date]]</f>
        <v>2921/23042028</v>
      </c>
      <c r="E2897">
        <f>COUNTIF(ufc_fights5[duplicitní texty],ufc_fights5[[#This Row],[duplicitní texty]])</f>
        <v>1</v>
      </c>
    </row>
    <row r="2898" spans="1:5">
      <c r="A2898">
        <v>2860</v>
      </c>
      <c r="B2898">
        <v>894</v>
      </c>
      <c r="C2898" s="3">
        <v>42035</v>
      </c>
      <c r="D2898" s="5" t="str">
        <f>ufc_fights5[[#This Row],[r_fighter_id]]&amp;"/"&amp;ufc_fights5[[#This Row],[b_fighter_id]]&amp;ufc_fights5[[#This Row],[date]]</f>
        <v>2860/89442035</v>
      </c>
      <c r="E2898">
        <f>COUNTIF(ufc_fights5[duplicitní texty],ufc_fights5[[#This Row],[duplicitní texty]])</f>
        <v>1</v>
      </c>
    </row>
    <row r="2899" spans="1:5">
      <c r="A2899">
        <v>1327</v>
      </c>
      <c r="B2899">
        <v>389</v>
      </c>
      <c r="C2899" s="3">
        <v>42035</v>
      </c>
      <c r="D2899" s="5" t="str">
        <f>ufc_fights5[[#This Row],[r_fighter_id]]&amp;"/"&amp;ufc_fights5[[#This Row],[b_fighter_id]]&amp;ufc_fights5[[#This Row],[date]]</f>
        <v>1327/38942035</v>
      </c>
      <c r="E2899">
        <f>COUNTIF(ufc_fights5[duplicitní texty],ufc_fights5[[#This Row],[duplicitní texty]])</f>
        <v>1</v>
      </c>
    </row>
    <row r="2900" spans="1:5">
      <c r="A2900">
        <v>3208</v>
      </c>
      <c r="B2900">
        <v>2054</v>
      </c>
      <c r="C2900" s="3">
        <v>42035</v>
      </c>
      <c r="D2900" s="5" t="str">
        <f>ufc_fights5[[#This Row],[r_fighter_id]]&amp;"/"&amp;ufc_fights5[[#This Row],[b_fighter_id]]&amp;ufc_fights5[[#This Row],[date]]</f>
        <v>3208/205442035</v>
      </c>
      <c r="E2900">
        <f>COUNTIF(ufc_fights5[duplicitní texty],ufc_fights5[[#This Row],[duplicitní texty]])</f>
        <v>1</v>
      </c>
    </row>
    <row r="2901" spans="1:5">
      <c r="A2901">
        <v>1753</v>
      </c>
      <c r="B2901">
        <v>1431</v>
      </c>
      <c r="C2901" s="3">
        <v>42035</v>
      </c>
      <c r="D2901" s="5" t="str">
        <f>ufc_fights5[[#This Row],[r_fighter_id]]&amp;"/"&amp;ufc_fights5[[#This Row],[b_fighter_id]]&amp;ufc_fights5[[#This Row],[date]]</f>
        <v>1753/143142035</v>
      </c>
      <c r="E2901">
        <f>COUNTIF(ufc_fights5[duplicitní texty],ufc_fights5[[#This Row],[duplicitní texty]])</f>
        <v>1</v>
      </c>
    </row>
    <row r="2902" spans="1:5">
      <c r="A2902">
        <v>2071</v>
      </c>
      <c r="B2902">
        <v>84</v>
      </c>
      <c r="C2902" s="3">
        <v>42035</v>
      </c>
      <c r="D2902" s="5" t="str">
        <f>ufc_fights5[[#This Row],[r_fighter_id]]&amp;"/"&amp;ufc_fights5[[#This Row],[b_fighter_id]]&amp;ufc_fights5[[#This Row],[date]]</f>
        <v>2071/8442035</v>
      </c>
      <c r="E2902">
        <f>COUNTIF(ufc_fights5[duplicitní texty],ufc_fights5[[#This Row],[duplicitní texty]])</f>
        <v>1</v>
      </c>
    </row>
    <row r="2903" spans="1:5">
      <c r="A2903">
        <v>3509</v>
      </c>
      <c r="B2903">
        <v>1083</v>
      </c>
      <c r="C2903" s="3">
        <v>42035</v>
      </c>
      <c r="D2903" s="5" t="str">
        <f>ufc_fights5[[#This Row],[r_fighter_id]]&amp;"/"&amp;ufc_fights5[[#This Row],[b_fighter_id]]&amp;ufc_fights5[[#This Row],[date]]</f>
        <v>3509/108342035</v>
      </c>
      <c r="E2903">
        <f>COUNTIF(ufc_fights5[duplicitní texty],ufc_fights5[[#This Row],[duplicitní texty]])</f>
        <v>1</v>
      </c>
    </row>
    <row r="2904" spans="1:5">
      <c r="A2904">
        <v>2277</v>
      </c>
      <c r="B2904">
        <v>3444</v>
      </c>
      <c r="C2904" s="3">
        <v>42035</v>
      </c>
      <c r="D2904" s="5" t="str">
        <f>ufc_fights5[[#This Row],[r_fighter_id]]&amp;"/"&amp;ufc_fights5[[#This Row],[b_fighter_id]]&amp;ufc_fights5[[#This Row],[date]]</f>
        <v>2277/344442035</v>
      </c>
      <c r="E2904">
        <f>COUNTIF(ufc_fights5[duplicitní texty],ufc_fights5[[#This Row],[duplicitní texty]])</f>
        <v>1</v>
      </c>
    </row>
    <row r="2905" spans="1:5">
      <c r="A2905">
        <v>1790</v>
      </c>
      <c r="B2905">
        <v>306</v>
      </c>
      <c r="C2905" s="3">
        <v>42035</v>
      </c>
      <c r="D2905" s="5" t="str">
        <f>ufc_fights5[[#This Row],[r_fighter_id]]&amp;"/"&amp;ufc_fights5[[#This Row],[b_fighter_id]]&amp;ufc_fights5[[#This Row],[date]]</f>
        <v>1790/30642035</v>
      </c>
      <c r="E2905">
        <f>COUNTIF(ufc_fights5[duplicitní texty],ufc_fights5[[#This Row],[duplicitní texty]])</f>
        <v>1</v>
      </c>
    </row>
    <row r="2906" spans="1:5">
      <c r="A2906">
        <v>2021</v>
      </c>
      <c r="B2906">
        <v>1834</v>
      </c>
      <c r="C2906" s="3">
        <v>42035</v>
      </c>
      <c r="D2906" s="5" t="str">
        <f>ufc_fights5[[#This Row],[r_fighter_id]]&amp;"/"&amp;ufc_fights5[[#This Row],[b_fighter_id]]&amp;ufc_fights5[[#This Row],[date]]</f>
        <v>2021/183442035</v>
      </c>
      <c r="E2906">
        <f>COUNTIF(ufc_fights5[duplicitní texty],ufc_fights5[[#This Row],[duplicitní texty]])</f>
        <v>1</v>
      </c>
    </row>
    <row r="2907" spans="1:5">
      <c r="A2907">
        <v>2191</v>
      </c>
      <c r="B2907">
        <v>43</v>
      </c>
      <c r="C2907" s="3">
        <v>42035</v>
      </c>
      <c r="D2907" s="5" t="str">
        <f>ufc_fights5[[#This Row],[r_fighter_id]]&amp;"/"&amp;ufc_fights5[[#This Row],[b_fighter_id]]&amp;ufc_fights5[[#This Row],[date]]</f>
        <v>2191/4342035</v>
      </c>
      <c r="E2907">
        <f>COUNTIF(ufc_fights5[duplicitní texty],ufc_fights5[[#This Row],[duplicitní texty]])</f>
        <v>1</v>
      </c>
    </row>
    <row r="2908" spans="1:5">
      <c r="A2908">
        <v>2571</v>
      </c>
      <c r="B2908">
        <v>1785</v>
      </c>
      <c r="C2908" s="3">
        <v>42049</v>
      </c>
      <c r="D2908" s="5" t="str">
        <f>ufc_fights5[[#This Row],[r_fighter_id]]&amp;"/"&amp;ufc_fights5[[#This Row],[b_fighter_id]]&amp;ufc_fights5[[#This Row],[date]]</f>
        <v>2571/178542049</v>
      </c>
      <c r="E2908">
        <f>COUNTIF(ufc_fights5[duplicitní texty],ufc_fights5[[#This Row],[duplicitní texty]])</f>
        <v>1</v>
      </c>
    </row>
    <row r="2909" spans="1:5">
      <c r="A2909">
        <v>1914</v>
      </c>
      <c r="B2909">
        <v>1707</v>
      </c>
      <c r="C2909" s="3">
        <v>42049</v>
      </c>
      <c r="D2909" s="5" t="str">
        <f>ufc_fights5[[#This Row],[r_fighter_id]]&amp;"/"&amp;ufc_fights5[[#This Row],[b_fighter_id]]&amp;ufc_fights5[[#This Row],[date]]</f>
        <v>1914/170742049</v>
      </c>
      <c r="E2909">
        <f>COUNTIF(ufc_fights5[duplicitní texty],ufc_fights5[[#This Row],[duplicitní texty]])</f>
        <v>1</v>
      </c>
    </row>
    <row r="2910" spans="1:5">
      <c r="A2910">
        <v>1623</v>
      </c>
      <c r="B2910">
        <v>3421</v>
      </c>
      <c r="C2910" s="3">
        <v>42049</v>
      </c>
      <c r="D2910" s="5" t="str">
        <f>ufc_fights5[[#This Row],[r_fighter_id]]&amp;"/"&amp;ufc_fights5[[#This Row],[b_fighter_id]]&amp;ufc_fights5[[#This Row],[date]]</f>
        <v>1623/342142049</v>
      </c>
      <c r="E2910">
        <f>COUNTIF(ufc_fights5[duplicitní texty],ufc_fights5[[#This Row],[duplicitní texty]])</f>
        <v>1</v>
      </c>
    </row>
    <row r="2911" spans="1:5">
      <c r="A2911">
        <v>319</v>
      </c>
      <c r="B2911">
        <v>1618</v>
      </c>
      <c r="C2911" s="3">
        <v>42049</v>
      </c>
      <c r="D2911" s="5" t="str">
        <f>ufc_fights5[[#This Row],[r_fighter_id]]&amp;"/"&amp;ufc_fights5[[#This Row],[b_fighter_id]]&amp;ufc_fights5[[#This Row],[date]]</f>
        <v>319/161842049</v>
      </c>
      <c r="E2911">
        <f>COUNTIF(ufc_fights5[duplicitní texty],ufc_fights5[[#This Row],[duplicitní texty]])</f>
        <v>1</v>
      </c>
    </row>
    <row r="2912" spans="1:5">
      <c r="A2912">
        <v>1377</v>
      </c>
      <c r="B2912">
        <v>2111</v>
      </c>
      <c r="C2912" s="3">
        <v>42049</v>
      </c>
      <c r="D2912" s="5" t="str">
        <f>ufc_fights5[[#This Row],[r_fighter_id]]&amp;"/"&amp;ufc_fights5[[#This Row],[b_fighter_id]]&amp;ufc_fights5[[#This Row],[date]]</f>
        <v>1377/211142049</v>
      </c>
      <c r="E2912">
        <f>COUNTIF(ufc_fights5[duplicitní texty],ufc_fights5[[#This Row],[duplicitní texty]])</f>
        <v>1</v>
      </c>
    </row>
    <row r="2913" spans="1:5">
      <c r="A2913">
        <v>906</v>
      </c>
      <c r="B2913">
        <v>726</v>
      </c>
      <c r="C2913" s="3">
        <v>42049</v>
      </c>
      <c r="D2913" s="5" t="str">
        <f>ufc_fights5[[#This Row],[r_fighter_id]]&amp;"/"&amp;ufc_fights5[[#This Row],[b_fighter_id]]&amp;ufc_fights5[[#This Row],[date]]</f>
        <v>906/72642049</v>
      </c>
      <c r="E2913">
        <f>COUNTIF(ufc_fights5[duplicitní texty],ufc_fights5[[#This Row],[duplicitní texty]])</f>
        <v>1</v>
      </c>
    </row>
    <row r="2914" spans="1:5">
      <c r="A2914">
        <v>1932</v>
      </c>
      <c r="B2914">
        <v>878</v>
      </c>
      <c r="C2914" s="3">
        <v>42049</v>
      </c>
      <c r="D2914" s="5" t="str">
        <f>ufc_fights5[[#This Row],[r_fighter_id]]&amp;"/"&amp;ufc_fights5[[#This Row],[b_fighter_id]]&amp;ufc_fights5[[#This Row],[date]]</f>
        <v>1932/87842049</v>
      </c>
      <c r="E2914">
        <f>COUNTIF(ufc_fights5[duplicitní texty],ufc_fights5[[#This Row],[duplicitní texty]])</f>
        <v>1</v>
      </c>
    </row>
    <row r="2915" spans="1:5">
      <c r="A2915">
        <v>3019</v>
      </c>
      <c r="B2915">
        <v>52</v>
      </c>
      <c r="C2915" s="3">
        <v>42049</v>
      </c>
      <c r="D2915" s="5" t="str">
        <f>ufc_fights5[[#This Row],[r_fighter_id]]&amp;"/"&amp;ufc_fights5[[#This Row],[b_fighter_id]]&amp;ufc_fights5[[#This Row],[date]]</f>
        <v>3019/5242049</v>
      </c>
      <c r="E2915">
        <f>COUNTIF(ufc_fights5[duplicitní texty],ufc_fights5[[#This Row],[duplicitní texty]])</f>
        <v>1</v>
      </c>
    </row>
    <row r="2916" spans="1:5">
      <c r="A2916">
        <v>1318</v>
      </c>
      <c r="B2916">
        <v>3234</v>
      </c>
      <c r="C2916" s="3">
        <v>42049</v>
      </c>
      <c r="D2916" s="5" t="str">
        <f>ufc_fights5[[#This Row],[r_fighter_id]]&amp;"/"&amp;ufc_fights5[[#This Row],[b_fighter_id]]&amp;ufc_fights5[[#This Row],[date]]</f>
        <v>1318/323442049</v>
      </c>
      <c r="E2916">
        <f>COUNTIF(ufc_fights5[duplicitní texty],ufc_fights5[[#This Row],[duplicitní texty]])</f>
        <v>1</v>
      </c>
    </row>
    <row r="2917" spans="1:5">
      <c r="A2917">
        <v>2171</v>
      </c>
      <c r="B2917">
        <v>2523</v>
      </c>
      <c r="C2917" s="3">
        <v>42049</v>
      </c>
      <c r="D2917" s="5" t="str">
        <f>ufc_fights5[[#This Row],[r_fighter_id]]&amp;"/"&amp;ufc_fights5[[#This Row],[b_fighter_id]]&amp;ufc_fights5[[#This Row],[date]]</f>
        <v>2171/252342049</v>
      </c>
      <c r="E2917">
        <f>COUNTIF(ufc_fights5[duplicitní texty],ufc_fights5[[#This Row],[duplicitní texty]])</f>
        <v>1</v>
      </c>
    </row>
    <row r="2918" spans="1:5">
      <c r="A2918">
        <v>2989</v>
      </c>
      <c r="B2918">
        <v>2129</v>
      </c>
      <c r="C2918" s="3">
        <v>42057</v>
      </c>
      <c r="D2918" s="5" t="str">
        <f>ufc_fights5[[#This Row],[r_fighter_id]]&amp;"/"&amp;ufc_fights5[[#This Row],[b_fighter_id]]&amp;ufc_fights5[[#This Row],[date]]</f>
        <v>2989/212942057</v>
      </c>
      <c r="E2918">
        <f>COUNTIF(ufc_fights5[duplicitní texty],ufc_fights5[[#This Row],[duplicitní texty]])</f>
        <v>1</v>
      </c>
    </row>
    <row r="2919" spans="1:5">
      <c r="A2919">
        <v>201</v>
      </c>
      <c r="B2919">
        <v>1528</v>
      </c>
      <c r="C2919" s="3">
        <v>42057</v>
      </c>
      <c r="D2919" s="5" t="str">
        <f>ufc_fights5[[#This Row],[r_fighter_id]]&amp;"/"&amp;ufc_fights5[[#This Row],[b_fighter_id]]&amp;ufc_fights5[[#This Row],[date]]</f>
        <v>201/152842057</v>
      </c>
      <c r="E2919">
        <f>COUNTIF(ufc_fights5[duplicitní texty],ufc_fights5[[#This Row],[duplicitní texty]])</f>
        <v>1</v>
      </c>
    </row>
    <row r="2920" spans="1:5">
      <c r="A2920">
        <v>2558</v>
      </c>
      <c r="B2920">
        <v>3148</v>
      </c>
      <c r="C2920" s="3">
        <v>42057</v>
      </c>
      <c r="D2920" s="5" t="str">
        <f>ufc_fights5[[#This Row],[r_fighter_id]]&amp;"/"&amp;ufc_fights5[[#This Row],[b_fighter_id]]&amp;ufc_fights5[[#This Row],[date]]</f>
        <v>2558/314842057</v>
      </c>
      <c r="E2920">
        <f>COUNTIF(ufc_fights5[duplicitní texty],ufc_fights5[[#This Row],[duplicitní texty]])</f>
        <v>1</v>
      </c>
    </row>
    <row r="2921" spans="1:5">
      <c r="A2921">
        <v>108</v>
      </c>
      <c r="B2921">
        <v>2654</v>
      </c>
      <c r="C2921" s="3">
        <v>42057</v>
      </c>
      <c r="D2921" s="5" t="str">
        <f>ufc_fights5[[#This Row],[r_fighter_id]]&amp;"/"&amp;ufc_fights5[[#This Row],[b_fighter_id]]&amp;ufc_fights5[[#This Row],[date]]</f>
        <v>108/265442057</v>
      </c>
      <c r="E2921">
        <f>COUNTIF(ufc_fights5[duplicitní texty],ufc_fights5[[#This Row],[duplicitní texty]])</f>
        <v>1</v>
      </c>
    </row>
    <row r="2922" spans="1:5">
      <c r="A2922">
        <v>1632</v>
      </c>
      <c r="B2922">
        <v>1988</v>
      </c>
      <c r="C2922" s="3">
        <v>42057</v>
      </c>
      <c r="D2922" s="5" t="str">
        <f>ufc_fights5[[#This Row],[r_fighter_id]]&amp;"/"&amp;ufc_fights5[[#This Row],[b_fighter_id]]&amp;ufc_fights5[[#This Row],[date]]</f>
        <v>1632/198842057</v>
      </c>
      <c r="E2922">
        <f>COUNTIF(ufc_fights5[duplicitní texty],ufc_fights5[[#This Row],[duplicitní texty]])</f>
        <v>1</v>
      </c>
    </row>
    <row r="2923" spans="1:5">
      <c r="A2923">
        <v>2999</v>
      </c>
      <c r="B2923">
        <v>1101</v>
      </c>
      <c r="C2923" s="3">
        <v>42057</v>
      </c>
      <c r="D2923" s="5" t="str">
        <f>ufc_fights5[[#This Row],[r_fighter_id]]&amp;"/"&amp;ufc_fights5[[#This Row],[b_fighter_id]]&amp;ufc_fights5[[#This Row],[date]]</f>
        <v>2999/110142057</v>
      </c>
      <c r="E2923">
        <f>COUNTIF(ufc_fights5[duplicitní texty],ufc_fights5[[#This Row],[duplicitní texty]])</f>
        <v>1</v>
      </c>
    </row>
    <row r="2924" spans="1:5">
      <c r="A2924">
        <v>952</v>
      </c>
      <c r="B2924">
        <v>90</v>
      </c>
      <c r="C2924" s="3">
        <v>42057</v>
      </c>
      <c r="D2924" s="5" t="str">
        <f>ufc_fights5[[#This Row],[r_fighter_id]]&amp;"/"&amp;ufc_fights5[[#This Row],[b_fighter_id]]&amp;ufc_fights5[[#This Row],[date]]</f>
        <v>952/9042057</v>
      </c>
      <c r="E2924">
        <f>COUNTIF(ufc_fights5[duplicitní texty],ufc_fights5[[#This Row],[duplicitní texty]])</f>
        <v>1</v>
      </c>
    </row>
    <row r="2925" spans="1:5">
      <c r="A2925">
        <v>1889</v>
      </c>
      <c r="B2925">
        <v>842</v>
      </c>
      <c r="C2925" s="3">
        <v>42057</v>
      </c>
      <c r="D2925" s="5" t="str">
        <f>ufc_fights5[[#This Row],[r_fighter_id]]&amp;"/"&amp;ufc_fights5[[#This Row],[b_fighter_id]]&amp;ufc_fights5[[#This Row],[date]]</f>
        <v>1889/84242057</v>
      </c>
      <c r="E2925">
        <f>COUNTIF(ufc_fights5[duplicitní texty],ufc_fights5[[#This Row],[duplicitní texty]])</f>
        <v>1</v>
      </c>
    </row>
    <row r="2926" spans="1:5">
      <c r="A2926">
        <v>45</v>
      </c>
      <c r="B2926">
        <v>2796</v>
      </c>
      <c r="C2926" s="3">
        <v>42057</v>
      </c>
      <c r="D2926" s="5" t="str">
        <f>ufc_fights5[[#This Row],[r_fighter_id]]&amp;"/"&amp;ufc_fights5[[#This Row],[b_fighter_id]]&amp;ufc_fights5[[#This Row],[date]]</f>
        <v>45/279642057</v>
      </c>
      <c r="E2926">
        <f>COUNTIF(ufc_fights5[duplicitní texty],ufc_fights5[[#This Row],[duplicitní texty]])</f>
        <v>1</v>
      </c>
    </row>
    <row r="2927" spans="1:5">
      <c r="A2927">
        <v>806</v>
      </c>
      <c r="B2927">
        <v>727</v>
      </c>
      <c r="C2927" s="3">
        <v>42057</v>
      </c>
      <c r="D2927" s="5" t="str">
        <f>ufc_fights5[[#This Row],[r_fighter_id]]&amp;"/"&amp;ufc_fights5[[#This Row],[b_fighter_id]]&amp;ufc_fights5[[#This Row],[date]]</f>
        <v>806/72742057</v>
      </c>
      <c r="E2927">
        <f>COUNTIF(ufc_fights5[duplicitní texty],ufc_fights5[[#This Row],[duplicitní texty]])</f>
        <v>1</v>
      </c>
    </row>
    <row r="2928" spans="1:5">
      <c r="A2928">
        <v>1560</v>
      </c>
      <c r="B2928">
        <v>2963</v>
      </c>
      <c r="C2928" s="3">
        <v>42057</v>
      </c>
      <c r="D2928" s="5" t="str">
        <f>ufc_fights5[[#This Row],[r_fighter_id]]&amp;"/"&amp;ufc_fights5[[#This Row],[b_fighter_id]]&amp;ufc_fights5[[#This Row],[date]]</f>
        <v>1560/296342057</v>
      </c>
      <c r="E2928">
        <f>COUNTIF(ufc_fights5[duplicitní texty],ufc_fights5[[#This Row],[duplicitní texty]])</f>
        <v>1</v>
      </c>
    </row>
    <row r="2929" spans="1:5">
      <c r="A2929">
        <v>948</v>
      </c>
      <c r="B2929">
        <v>3250</v>
      </c>
      <c r="C2929" s="3">
        <v>42063</v>
      </c>
      <c r="D2929" s="5" t="str">
        <f>ufc_fights5[[#This Row],[r_fighter_id]]&amp;"/"&amp;ufc_fights5[[#This Row],[b_fighter_id]]&amp;ufc_fights5[[#This Row],[date]]</f>
        <v>948/325042063</v>
      </c>
      <c r="E2929">
        <f>COUNTIF(ufc_fights5[duplicitní texty],ufc_fights5[[#This Row],[duplicitní texty]])</f>
        <v>1</v>
      </c>
    </row>
    <row r="2930" spans="1:5">
      <c r="A2930">
        <v>1566</v>
      </c>
      <c r="B2930">
        <v>3419</v>
      </c>
      <c r="C2930" s="3">
        <v>42063</v>
      </c>
      <c r="D2930" s="5" t="str">
        <f>ufc_fights5[[#This Row],[r_fighter_id]]&amp;"/"&amp;ufc_fights5[[#This Row],[b_fighter_id]]&amp;ufc_fights5[[#This Row],[date]]</f>
        <v>1566/341942063</v>
      </c>
      <c r="E2930">
        <f>COUNTIF(ufc_fights5[duplicitní texty],ufc_fights5[[#This Row],[duplicitní texty]])</f>
        <v>1</v>
      </c>
    </row>
    <row r="2931" spans="1:5">
      <c r="A2931">
        <v>2489</v>
      </c>
      <c r="B2931">
        <v>1378</v>
      </c>
      <c r="C2931" s="3">
        <v>42063</v>
      </c>
      <c r="D2931" s="5" t="str">
        <f>ufc_fights5[[#This Row],[r_fighter_id]]&amp;"/"&amp;ufc_fights5[[#This Row],[b_fighter_id]]&amp;ufc_fights5[[#This Row],[date]]</f>
        <v>2489/137842063</v>
      </c>
      <c r="E2931">
        <f>COUNTIF(ufc_fights5[duplicitní texty],ufc_fights5[[#This Row],[duplicitní texty]])</f>
        <v>1</v>
      </c>
    </row>
    <row r="2932" spans="1:5">
      <c r="A2932">
        <v>1816</v>
      </c>
      <c r="B2932">
        <v>2565</v>
      </c>
      <c r="C2932" s="3">
        <v>42063</v>
      </c>
      <c r="D2932" s="5" t="str">
        <f>ufc_fights5[[#This Row],[r_fighter_id]]&amp;"/"&amp;ufc_fights5[[#This Row],[b_fighter_id]]&amp;ufc_fights5[[#This Row],[date]]</f>
        <v>1816/256542063</v>
      </c>
      <c r="E2932">
        <f>COUNTIF(ufc_fights5[duplicitní texty],ufc_fights5[[#This Row],[duplicitní texty]])</f>
        <v>1</v>
      </c>
    </row>
    <row r="2933" spans="1:5">
      <c r="A2933">
        <v>1828</v>
      </c>
      <c r="B2933">
        <v>2058</v>
      </c>
      <c r="C2933" s="3">
        <v>42063</v>
      </c>
      <c r="D2933" s="5" t="str">
        <f>ufc_fights5[[#This Row],[r_fighter_id]]&amp;"/"&amp;ufc_fights5[[#This Row],[b_fighter_id]]&amp;ufc_fights5[[#This Row],[date]]</f>
        <v>1828/205842063</v>
      </c>
      <c r="E2933">
        <f>COUNTIF(ufc_fights5[duplicitní texty],ufc_fights5[[#This Row],[duplicitní texty]])</f>
        <v>1</v>
      </c>
    </row>
    <row r="2934" spans="1:5">
      <c r="A2934">
        <v>871</v>
      </c>
      <c r="B2934">
        <v>1690</v>
      </c>
      <c r="C2934" s="3">
        <v>42063</v>
      </c>
      <c r="D2934" s="5" t="str">
        <f>ufc_fights5[[#This Row],[r_fighter_id]]&amp;"/"&amp;ufc_fights5[[#This Row],[b_fighter_id]]&amp;ufc_fights5[[#This Row],[date]]</f>
        <v>871/169042063</v>
      </c>
      <c r="E2934">
        <f>COUNTIF(ufc_fights5[duplicitní texty],ufc_fights5[[#This Row],[duplicitní texty]])</f>
        <v>1</v>
      </c>
    </row>
    <row r="2935" spans="1:5">
      <c r="A2935">
        <v>2226</v>
      </c>
      <c r="B2935">
        <v>485</v>
      </c>
      <c r="C2935" s="3">
        <v>42063</v>
      </c>
      <c r="D2935" s="5" t="str">
        <f>ufc_fights5[[#This Row],[r_fighter_id]]&amp;"/"&amp;ufc_fights5[[#This Row],[b_fighter_id]]&amp;ufc_fights5[[#This Row],[date]]</f>
        <v>2226/48542063</v>
      </c>
      <c r="E2935">
        <f>COUNTIF(ufc_fights5[duplicitní texty],ufc_fights5[[#This Row],[duplicitní texty]])</f>
        <v>1</v>
      </c>
    </row>
    <row r="2936" spans="1:5">
      <c r="A2936">
        <v>1695</v>
      </c>
      <c r="B2936">
        <v>1764</v>
      </c>
      <c r="C2936" s="3">
        <v>42063</v>
      </c>
      <c r="D2936" s="5" t="str">
        <f>ufc_fights5[[#This Row],[r_fighter_id]]&amp;"/"&amp;ufc_fights5[[#This Row],[b_fighter_id]]&amp;ufc_fights5[[#This Row],[date]]</f>
        <v>1695/176442063</v>
      </c>
      <c r="E2936">
        <f>COUNTIF(ufc_fights5[duplicitní texty],ufc_fights5[[#This Row],[duplicitní texty]])</f>
        <v>1</v>
      </c>
    </row>
    <row r="2937" spans="1:5">
      <c r="A2937">
        <v>1034</v>
      </c>
      <c r="B2937">
        <v>3272</v>
      </c>
      <c r="C2937" s="3">
        <v>42063</v>
      </c>
      <c r="D2937" s="5" t="str">
        <f>ufc_fights5[[#This Row],[r_fighter_id]]&amp;"/"&amp;ufc_fights5[[#This Row],[b_fighter_id]]&amp;ufc_fights5[[#This Row],[date]]</f>
        <v>1034/327242063</v>
      </c>
      <c r="E2937">
        <f>COUNTIF(ufc_fights5[duplicitní texty],ufc_fights5[[#This Row],[duplicitní texty]])</f>
        <v>1</v>
      </c>
    </row>
    <row r="2938" spans="1:5">
      <c r="A2938">
        <v>2763</v>
      </c>
      <c r="B2938">
        <v>614</v>
      </c>
      <c r="C2938" s="3">
        <v>42077</v>
      </c>
      <c r="D2938" s="5" t="str">
        <f>ufc_fights5[[#This Row],[r_fighter_id]]&amp;"/"&amp;ufc_fights5[[#This Row],[b_fighter_id]]&amp;ufc_fights5[[#This Row],[date]]</f>
        <v>2763/61442077</v>
      </c>
      <c r="E2938">
        <f>COUNTIF(ufc_fights5[duplicitní texty],ufc_fights5[[#This Row],[duplicitní texty]])</f>
        <v>1</v>
      </c>
    </row>
    <row r="2939" spans="1:5">
      <c r="A2939">
        <v>2294</v>
      </c>
      <c r="B2939">
        <v>2411</v>
      </c>
      <c r="C2939" s="3">
        <v>42077</v>
      </c>
      <c r="D2939" s="5" t="str">
        <f>ufc_fights5[[#This Row],[r_fighter_id]]&amp;"/"&amp;ufc_fights5[[#This Row],[b_fighter_id]]&amp;ufc_fights5[[#This Row],[date]]</f>
        <v>2294/241142077</v>
      </c>
      <c r="E2939">
        <f>COUNTIF(ufc_fights5[duplicitní texty],ufc_fights5[[#This Row],[duplicitní texty]])</f>
        <v>1</v>
      </c>
    </row>
    <row r="2940" spans="1:5">
      <c r="A2940">
        <v>675</v>
      </c>
      <c r="B2940">
        <v>700</v>
      </c>
      <c r="C2940" s="3">
        <v>42077</v>
      </c>
      <c r="D2940" s="5" t="str">
        <f>ufc_fights5[[#This Row],[r_fighter_id]]&amp;"/"&amp;ufc_fights5[[#This Row],[b_fighter_id]]&amp;ufc_fights5[[#This Row],[date]]</f>
        <v>675/70042077</v>
      </c>
      <c r="E2940">
        <f>COUNTIF(ufc_fights5[duplicitní texty],ufc_fights5[[#This Row],[duplicitní texty]])</f>
        <v>1</v>
      </c>
    </row>
    <row r="2941" spans="1:5">
      <c r="A2941">
        <v>1832</v>
      </c>
      <c r="B2941">
        <v>828</v>
      </c>
      <c r="C2941" s="3">
        <v>42077</v>
      </c>
      <c r="D2941" s="5" t="str">
        <f>ufc_fights5[[#This Row],[r_fighter_id]]&amp;"/"&amp;ufc_fights5[[#This Row],[b_fighter_id]]&amp;ufc_fights5[[#This Row],[date]]</f>
        <v>1832/82842077</v>
      </c>
      <c r="E2941">
        <f>COUNTIF(ufc_fights5[duplicitní texty],ufc_fights5[[#This Row],[duplicitní texty]])</f>
        <v>1</v>
      </c>
    </row>
    <row r="2942" spans="1:5">
      <c r="A2942">
        <v>1319</v>
      </c>
      <c r="B2942">
        <v>375</v>
      </c>
      <c r="C2942" s="3">
        <v>42077</v>
      </c>
      <c r="D2942" s="5" t="str">
        <f>ufc_fights5[[#This Row],[r_fighter_id]]&amp;"/"&amp;ufc_fights5[[#This Row],[b_fighter_id]]&amp;ufc_fights5[[#This Row],[date]]</f>
        <v>1319/37542077</v>
      </c>
      <c r="E2942">
        <f>COUNTIF(ufc_fights5[duplicitní texty],ufc_fights5[[#This Row],[duplicitní texty]])</f>
        <v>1</v>
      </c>
    </row>
    <row r="2943" spans="1:5">
      <c r="A2943">
        <v>2520</v>
      </c>
      <c r="B2943">
        <v>808</v>
      </c>
      <c r="C2943" s="3">
        <v>42077</v>
      </c>
      <c r="D2943" s="5" t="str">
        <f>ufc_fights5[[#This Row],[r_fighter_id]]&amp;"/"&amp;ufc_fights5[[#This Row],[b_fighter_id]]&amp;ufc_fights5[[#This Row],[date]]</f>
        <v>2520/80842077</v>
      </c>
      <c r="E2943">
        <f>COUNTIF(ufc_fights5[duplicitní texty],ufc_fights5[[#This Row],[duplicitní texty]])</f>
        <v>1</v>
      </c>
    </row>
    <row r="2944" spans="1:5">
      <c r="A2944">
        <v>2473</v>
      </c>
      <c r="B2944">
        <v>3142</v>
      </c>
      <c r="C2944" s="3">
        <v>42077</v>
      </c>
      <c r="D2944" s="5" t="str">
        <f>ufc_fights5[[#This Row],[r_fighter_id]]&amp;"/"&amp;ufc_fights5[[#This Row],[b_fighter_id]]&amp;ufc_fights5[[#This Row],[date]]</f>
        <v>2473/314242077</v>
      </c>
      <c r="E2944">
        <f>COUNTIF(ufc_fights5[duplicitní texty],ufc_fights5[[#This Row],[duplicitní texty]])</f>
        <v>1</v>
      </c>
    </row>
    <row r="2945" spans="1:5">
      <c r="A2945">
        <v>476</v>
      </c>
      <c r="B2945">
        <v>518</v>
      </c>
      <c r="C2945" s="3">
        <v>42077</v>
      </c>
      <c r="D2945" s="5" t="str">
        <f>ufc_fights5[[#This Row],[r_fighter_id]]&amp;"/"&amp;ufc_fights5[[#This Row],[b_fighter_id]]&amp;ufc_fights5[[#This Row],[date]]</f>
        <v>476/51842077</v>
      </c>
      <c r="E2945">
        <f>COUNTIF(ufc_fights5[duplicitní texty],ufc_fights5[[#This Row],[duplicitní texty]])</f>
        <v>1</v>
      </c>
    </row>
    <row r="2946" spans="1:5">
      <c r="A2946">
        <v>2416</v>
      </c>
      <c r="B2946">
        <v>732</v>
      </c>
      <c r="C2946" s="3">
        <v>42077</v>
      </c>
      <c r="D2946" s="5" t="str">
        <f>ufc_fights5[[#This Row],[r_fighter_id]]&amp;"/"&amp;ufc_fights5[[#This Row],[b_fighter_id]]&amp;ufc_fights5[[#This Row],[date]]</f>
        <v>2416/73242077</v>
      </c>
      <c r="E2946">
        <f>COUNTIF(ufc_fights5[duplicitní texty],ufc_fights5[[#This Row],[duplicitní texty]])</f>
        <v>1</v>
      </c>
    </row>
    <row r="2947" spans="1:5">
      <c r="A2947">
        <v>3235</v>
      </c>
      <c r="B2947">
        <v>2267</v>
      </c>
      <c r="C2947" s="3">
        <v>42077</v>
      </c>
      <c r="D2947" s="5" t="str">
        <f>ufc_fights5[[#This Row],[r_fighter_id]]&amp;"/"&amp;ufc_fights5[[#This Row],[b_fighter_id]]&amp;ufc_fights5[[#This Row],[date]]</f>
        <v>3235/226742077</v>
      </c>
      <c r="E2947">
        <f>COUNTIF(ufc_fights5[duplicitní texty],ufc_fights5[[#This Row],[duplicitní texty]])</f>
        <v>1</v>
      </c>
    </row>
    <row r="2948" spans="1:5">
      <c r="A2948">
        <v>2524</v>
      </c>
      <c r="B2948">
        <v>257</v>
      </c>
      <c r="C2948" s="3">
        <v>42077</v>
      </c>
      <c r="D2948" s="5" t="str">
        <f>ufc_fights5[[#This Row],[r_fighter_id]]&amp;"/"&amp;ufc_fights5[[#This Row],[b_fighter_id]]&amp;ufc_fights5[[#This Row],[date]]</f>
        <v>2524/25742077</v>
      </c>
      <c r="E2948">
        <f>COUNTIF(ufc_fights5[duplicitní texty],ufc_fights5[[#This Row],[duplicitní texty]])</f>
        <v>1</v>
      </c>
    </row>
    <row r="2949" spans="1:5">
      <c r="A2949">
        <v>2862</v>
      </c>
      <c r="B2949">
        <v>1977</v>
      </c>
      <c r="C2949" s="3">
        <v>42084</v>
      </c>
      <c r="D2949" s="5" t="str">
        <f>ufc_fights5[[#This Row],[r_fighter_id]]&amp;"/"&amp;ufc_fights5[[#This Row],[b_fighter_id]]&amp;ufc_fights5[[#This Row],[date]]</f>
        <v>2862/197742084</v>
      </c>
      <c r="E2949">
        <f>COUNTIF(ufc_fights5[duplicitní texty],ufc_fights5[[#This Row],[duplicitní texty]])</f>
        <v>1</v>
      </c>
    </row>
    <row r="2950" spans="1:5">
      <c r="A2950">
        <v>1928</v>
      </c>
      <c r="B2950">
        <v>1724</v>
      </c>
      <c r="C2950" s="3">
        <v>42084</v>
      </c>
      <c r="D2950" s="5" t="str">
        <f>ufc_fights5[[#This Row],[r_fighter_id]]&amp;"/"&amp;ufc_fights5[[#This Row],[b_fighter_id]]&amp;ufc_fights5[[#This Row],[date]]</f>
        <v>1928/172442084</v>
      </c>
      <c r="E2950">
        <f>COUNTIF(ufc_fights5[duplicitní texty],ufc_fights5[[#This Row],[duplicitní texty]])</f>
        <v>1</v>
      </c>
    </row>
    <row r="2951" spans="1:5">
      <c r="A2951">
        <v>2337</v>
      </c>
      <c r="B2951">
        <v>225</v>
      </c>
      <c r="C2951" s="3">
        <v>42084</v>
      </c>
      <c r="D2951" s="5" t="str">
        <f>ufc_fights5[[#This Row],[r_fighter_id]]&amp;"/"&amp;ufc_fights5[[#This Row],[b_fighter_id]]&amp;ufc_fights5[[#This Row],[date]]</f>
        <v>2337/22542084</v>
      </c>
      <c r="E2951">
        <f>COUNTIF(ufc_fights5[duplicitní texty],ufc_fights5[[#This Row],[duplicitní texty]])</f>
        <v>1</v>
      </c>
    </row>
    <row r="2952" spans="1:5">
      <c r="A2952">
        <v>413</v>
      </c>
      <c r="B2952">
        <v>2381</v>
      </c>
      <c r="C2952" s="3">
        <v>42084</v>
      </c>
      <c r="D2952" s="5" t="str">
        <f>ufc_fights5[[#This Row],[r_fighter_id]]&amp;"/"&amp;ufc_fights5[[#This Row],[b_fighter_id]]&amp;ufc_fights5[[#This Row],[date]]</f>
        <v>413/238142084</v>
      </c>
      <c r="E2952">
        <f>COUNTIF(ufc_fights5[duplicitní texty],ufc_fights5[[#This Row],[duplicitní texty]])</f>
        <v>1</v>
      </c>
    </row>
    <row r="2953" spans="1:5">
      <c r="A2953">
        <v>730</v>
      </c>
      <c r="B2953">
        <v>1092</v>
      </c>
      <c r="C2953" s="3">
        <v>42084</v>
      </c>
      <c r="D2953" s="5" t="str">
        <f>ufc_fights5[[#This Row],[r_fighter_id]]&amp;"/"&amp;ufc_fights5[[#This Row],[b_fighter_id]]&amp;ufc_fights5[[#This Row],[date]]</f>
        <v>730/109242084</v>
      </c>
      <c r="E2953">
        <f>COUNTIF(ufc_fights5[duplicitní texty],ufc_fights5[[#This Row],[duplicitní texty]])</f>
        <v>1</v>
      </c>
    </row>
    <row r="2954" spans="1:5">
      <c r="A2954">
        <v>3289</v>
      </c>
      <c r="B2954">
        <v>135</v>
      </c>
      <c r="C2954" s="3">
        <v>42084</v>
      </c>
      <c r="D2954" s="5" t="str">
        <f>ufc_fights5[[#This Row],[r_fighter_id]]&amp;"/"&amp;ufc_fights5[[#This Row],[b_fighter_id]]&amp;ufc_fights5[[#This Row],[date]]</f>
        <v>3289/13542084</v>
      </c>
      <c r="E2954">
        <f>COUNTIF(ufc_fights5[duplicitní texty],ufc_fights5[[#This Row],[duplicitní texty]])</f>
        <v>1</v>
      </c>
    </row>
    <row r="2955" spans="1:5">
      <c r="A2955">
        <v>2990</v>
      </c>
      <c r="B2955">
        <v>1690</v>
      </c>
      <c r="C2955" s="3">
        <v>42084</v>
      </c>
      <c r="D2955" s="5" t="str">
        <f>ufc_fights5[[#This Row],[r_fighter_id]]&amp;"/"&amp;ufc_fights5[[#This Row],[b_fighter_id]]&amp;ufc_fights5[[#This Row],[date]]</f>
        <v>2990/169042084</v>
      </c>
      <c r="E2955">
        <f>COUNTIF(ufc_fights5[duplicitní texty],ufc_fights5[[#This Row],[duplicitní texty]])</f>
        <v>1</v>
      </c>
    </row>
    <row r="2956" spans="1:5">
      <c r="A2956">
        <v>2491</v>
      </c>
      <c r="B2956">
        <v>964</v>
      </c>
      <c r="C2956" s="3">
        <v>42084</v>
      </c>
      <c r="D2956" s="5" t="str">
        <f>ufc_fights5[[#This Row],[r_fighter_id]]&amp;"/"&amp;ufc_fights5[[#This Row],[b_fighter_id]]&amp;ufc_fights5[[#This Row],[date]]</f>
        <v>2491/96442084</v>
      </c>
      <c r="E2956">
        <f>COUNTIF(ufc_fights5[duplicitní texty],ufc_fights5[[#This Row],[duplicitní texty]])</f>
        <v>1</v>
      </c>
    </row>
    <row r="2957" spans="1:5">
      <c r="A2957">
        <v>3074</v>
      </c>
      <c r="B2957">
        <v>1640</v>
      </c>
      <c r="C2957" s="3">
        <v>42084</v>
      </c>
      <c r="D2957" s="5" t="str">
        <f>ufc_fights5[[#This Row],[r_fighter_id]]&amp;"/"&amp;ufc_fights5[[#This Row],[b_fighter_id]]&amp;ufc_fights5[[#This Row],[date]]</f>
        <v>3074/164042084</v>
      </c>
      <c r="E2957">
        <f>COUNTIF(ufc_fights5[duplicitní texty],ufc_fights5[[#This Row],[duplicitní texty]])</f>
        <v>1</v>
      </c>
    </row>
    <row r="2958" spans="1:5">
      <c r="A2958">
        <v>3174</v>
      </c>
      <c r="B2958">
        <v>2937</v>
      </c>
      <c r="C2958" s="3">
        <v>42084</v>
      </c>
      <c r="D2958" s="5" t="str">
        <f>ufc_fights5[[#This Row],[r_fighter_id]]&amp;"/"&amp;ufc_fights5[[#This Row],[b_fighter_id]]&amp;ufc_fights5[[#This Row],[date]]</f>
        <v>3174/293742084</v>
      </c>
      <c r="E2958">
        <f>COUNTIF(ufc_fights5[duplicitní texty],ufc_fights5[[#This Row],[duplicitní texty]])</f>
        <v>1</v>
      </c>
    </row>
    <row r="2959" spans="1:5">
      <c r="A2959">
        <v>1921</v>
      </c>
      <c r="B2959">
        <v>490</v>
      </c>
      <c r="C2959" s="3">
        <v>42084</v>
      </c>
      <c r="D2959" s="5" t="str">
        <f>ufc_fights5[[#This Row],[r_fighter_id]]&amp;"/"&amp;ufc_fights5[[#This Row],[b_fighter_id]]&amp;ufc_fights5[[#This Row],[date]]</f>
        <v>1921/49042084</v>
      </c>
      <c r="E2959">
        <f>COUNTIF(ufc_fights5[duplicitní texty],ufc_fights5[[#This Row],[duplicitní texty]])</f>
        <v>1</v>
      </c>
    </row>
    <row r="2960" spans="1:5">
      <c r="A2960">
        <v>540</v>
      </c>
      <c r="B2960">
        <v>573</v>
      </c>
      <c r="C2960" s="3">
        <v>42098</v>
      </c>
      <c r="D2960" s="5" t="str">
        <f>ufc_fights5[[#This Row],[r_fighter_id]]&amp;"/"&amp;ufc_fights5[[#This Row],[b_fighter_id]]&amp;ufc_fights5[[#This Row],[date]]</f>
        <v>540/57342098</v>
      </c>
      <c r="E2960">
        <f>COUNTIF(ufc_fights5[duplicitní texty],ufc_fights5[[#This Row],[duplicitní texty]])</f>
        <v>1</v>
      </c>
    </row>
    <row r="2961" spans="1:5">
      <c r="A2961">
        <v>1226</v>
      </c>
      <c r="B2961">
        <v>2494</v>
      </c>
      <c r="C2961" s="3">
        <v>42098</v>
      </c>
      <c r="D2961" s="5" t="str">
        <f>ufc_fights5[[#This Row],[r_fighter_id]]&amp;"/"&amp;ufc_fights5[[#This Row],[b_fighter_id]]&amp;ufc_fights5[[#This Row],[date]]</f>
        <v>1226/249442098</v>
      </c>
      <c r="E2961">
        <f>COUNTIF(ufc_fights5[duplicitní texty],ufc_fights5[[#This Row],[duplicitní texty]])</f>
        <v>1</v>
      </c>
    </row>
    <row r="2962" spans="1:5">
      <c r="A2962">
        <v>2479</v>
      </c>
      <c r="B2962">
        <v>829</v>
      </c>
      <c r="C2962" s="3">
        <v>42098</v>
      </c>
      <c r="D2962" s="5" t="str">
        <f>ufc_fights5[[#This Row],[r_fighter_id]]&amp;"/"&amp;ufc_fights5[[#This Row],[b_fighter_id]]&amp;ufc_fights5[[#This Row],[date]]</f>
        <v>2479/82942098</v>
      </c>
      <c r="E2962">
        <f>COUNTIF(ufc_fights5[duplicitní texty],ufc_fights5[[#This Row],[duplicitní texty]])</f>
        <v>1</v>
      </c>
    </row>
    <row r="2963" spans="1:5">
      <c r="A2963">
        <v>2556</v>
      </c>
      <c r="B2963">
        <v>953</v>
      </c>
      <c r="C2963" s="3">
        <v>42098</v>
      </c>
      <c r="D2963" s="5" t="str">
        <f>ufc_fights5[[#This Row],[r_fighter_id]]&amp;"/"&amp;ufc_fights5[[#This Row],[b_fighter_id]]&amp;ufc_fights5[[#This Row],[date]]</f>
        <v>2556/95342098</v>
      </c>
      <c r="E2963">
        <f>COUNTIF(ufc_fights5[duplicitní texty],ufc_fights5[[#This Row],[duplicitní texty]])</f>
        <v>1</v>
      </c>
    </row>
    <row r="2964" spans="1:5">
      <c r="A2964">
        <v>1995</v>
      </c>
      <c r="B2964">
        <v>1431</v>
      </c>
      <c r="C2964" s="3">
        <v>42098</v>
      </c>
      <c r="D2964" s="5" t="str">
        <f>ufc_fights5[[#This Row],[r_fighter_id]]&amp;"/"&amp;ufc_fights5[[#This Row],[b_fighter_id]]&amp;ufc_fights5[[#This Row],[date]]</f>
        <v>1995/143142098</v>
      </c>
      <c r="E2964">
        <f>COUNTIF(ufc_fights5[duplicitní texty],ufc_fights5[[#This Row],[duplicitní texty]])</f>
        <v>1</v>
      </c>
    </row>
    <row r="2965" spans="1:5">
      <c r="A2965">
        <v>2081</v>
      </c>
      <c r="B2965">
        <v>1735</v>
      </c>
      <c r="C2965" s="3">
        <v>42098</v>
      </c>
      <c r="D2965" s="5" t="str">
        <f>ufc_fights5[[#This Row],[r_fighter_id]]&amp;"/"&amp;ufc_fights5[[#This Row],[b_fighter_id]]&amp;ufc_fights5[[#This Row],[date]]</f>
        <v>2081/173542098</v>
      </c>
      <c r="E2965">
        <f>COUNTIF(ufc_fights5[duplicitní texty],ufc_fights5[[#This Row],[duplicitní texty]])</f>
        <v>1</v>
      </c>
    </row>
    <row r="2966" spans="1:5">
      <c r="A2966">
        <v>2016</v>
      </c>
      <c r="B2966">
        <v>3526</v>
      </c>
      <c r="C2966" s="3">
        <v>42098</v>
      </c>
      <c r="D2966" s="5" t="str">
        <f>ufc_fights5[[#This Row],[r_fighter_id]]&amp;"/"&amp;ufc_fights5[[#This Row],[b_fighter_id]]&amp;ufc_fights5[[#This Row],[date]]</f>
        <v>2016/352642098</v>
      </c>
      <c r="E2966">
        <f>COUNTIF(ufc_fights5[duplicitní texty],ufc_fights5[[#This Row],[duplicitní texty]])</f>
        <v>1</v>
      </c>
    </row>
    <row r="2967" spans="1:5">
      <c r="A2967">
        <v>483</v>
      </c>
      <c r="B2967">
        <v>2237</v>
      </c>
      <c r="C2967" s="3">
        <v>42098</v>
      </c>
      <c r="D2967" s="5" t="str">
        <f>ufc_fights5[[#This Row],[r_fighter_id]]&amp;"/"&amp;ufc_fights5[[#This Row],[b_fighter_id]]&amp;ufc_fights5[[#This Row],[date]]</f>
        <v>483/223742098</v>
      </c>
      <c r="E2967">
        <f>COUNTIF(ufc_fights5[duplicitní texty],ufc_fights5[[#This Row],[duplicitní texty]])</f>
        <v>1</v>
      </c>
    </row>
    <row r="2968" spans="1:5">
      <c r="A2968">
        <v>3</v>
      </c>
      <c r="B2968">
        <v>1530</v>
      </c>
      <c r="C2968" s="3">
        <v>42098</v>
      </c>
      <c r="D2968" s="5" t="str">
        <f>ufc_fights5[[#This Row],[r_fighter_id]]&amp;"/"&amp;ufc_fights5[[#This Row],[b_fighter_id]]&amp;ufc_fights5[[#This Row],[date]]</f>
        <v>3/153042098</v>
      </c>
      <c r="E2968">
        <f>COUNTIF(ufc_fights5[duplicitní texty],ufc_fights5[[#This Row],[duplicitní texty]])</f>
        <v>1</v>
      </c>
    </row>
    <row r="2969" spans="1:5">
      <c r="A2969">
        <v>3099</v>
      </c>
      <c r="B2969">
        <v>1547</v>
      </c>
      <c r="C2969" s="3">
        <v>42098</v>
      </c>
      <c r="D2969" s="5" t="str">
        <f>ufc_fights5[[#This Row],[r_fighter_id]]&amp;"/"&amp;ufc_fights5[[#This Row],[b_fighter_id]]&amp;ufc_fights5[[#This Row],[date]]</f>
        <v>3099/154742098</v>
      </c>
      <c r="E2969">
        <f>COUNTIF(ufc_fights5[duplicitní texty],ufc_fights5[[#This Row],[duplicitní texty]])</f>
        <v>1</v>
      </c>
    </row>
    <row r="2970" spans="1:5">
      <c r="A2970">
        <v>2178</v>
      </c>
      <c r="B2970">
        <v>1770</v>
      </c>
      <c r="C2970" s="3">
        <v>42105</v>
      </c>
      <c r="D2970" s="5" t="str">
        <f>ufc_fights5[[#This Row],[r_fighter_id]]&amp;"/"&amp;ufc_fights5[[#This Row],[b_fighter_id]]&amp;ufc_fights5[[#This Row],[date]]</f>
        <v>2178/177042105</v>
      </c>
      <c r="E2970">
        <f>COUNTIF(ufc_fights5[duplicitní texty],ufc_fights5[[#This Row],[duplicitní texty]])</f>
        <v>1</v>
      </c>
    </row>
    <row r="2971" spans="1:5">
      <c r="A2971">
        <v>1140</v>
      </c>
      <c r="B2971">
        <v>968</v>
      </c>
      <c r="C2971" s="3">
        <v>42105</v>
      </c>
      <c r="D2971" s="5" t="str">
        <f>ufc_fights5[[#This Row],[r_fighter_id]]&amp;"/"&amp;ufc_fights5[[#This Row],[b_fighter_id]]&amp;ufc_fights5[[#This Row],[date]]</f>
        <v>1140/96842105</v>
      </c>
      <c r="E2971">
        <f>COUNTIF(ufc_fights5[duplicitní texty],ufc_fights5[[#This Row],[duplicitní texty]])</f>
        <v>1</v>
      </c>
    </row>
    <row r="2972" spans="1:5">
      <c r="A2972">
        <v>441</v>
      </c>
      <c r="B2972">
        <v>2201</v>
      </c>
      <c r="C2972" s="3">
        <v>42105</v>
      </c>
      <c r="D2972" s="5" t="str">
        <f>ufc_fights5[[#This Row],[r_fighter_id]]&amp;"/"&amp;ufc_fights5[[#This Row],[b_fighter_id]]&amp;ufc_fights5[[#This Row],[date]]</f>
        <v>441/220142105</v>
      </c>
      <c r="E2972">
        <f>COUNTIF(ufc_fights5[duplicitní texty],ufc_fights5[[#This Row],[duplicitní texty]])</f>
        <v>1</v>
      </c>
    </row>
    <row r="2973" spans="1:5">
      <c r="A2973">
        <v>180</v>
      </c>
      <c r="B2973">
        <v>863</v>
      </c>
      <c r="C2973" s="3">
        <v>42105</v>
      </c>
      <c r="D2973" s="5" t="str">
        <f>ufc_fights5[[#This Row],[r_fighter_id]]&amp;"/"&amp;ufc_fights5[[#This Row],[b_fighter_id]]&amp;ufc_fights5[[#This Row],[date]]</f>
        <v>180/86342105</v>
      </c>
      <c r="E2973">
        <f>COUNTIF(ufc_fights5[duplicitní texty],ufc_fights5[[#This Row],[duplicitní texty]])</f>
        <v>1</v>
      </c>
    </row>
    <row r="2974" spans="1:5">
      <c r="A2974">
        <v>192</v>
      </c>
      <c r="B2974">
        <v>2631</v>
      </c>
      <c r="C2974" s="3">
        <v>42105</v>
      </c>
      <c r="D2974" s="5" t="str">
        <f>ufc_fights5[[#This Row],[r_fighter_id]]&amp;"/"&amp;ufc_fights5[[#This Row],[b_fighter_id]]&amp;ufc_fights5[[#This Row],[date]]</f>
        <v>192/263142105</v>
      </c>
      <c r="E2974">
        <f>COUNTIF(ufc_fights5[duplicitní texty],ufc_fights5[[#This Row],[duplicitní texty]])</f>
        <v>1</v>
      </c>
    </row>
    <row r="2975" spans="1:5">
      <c r="A2975">
        <v>1950</v>
      </c>
      <c r="B2975">
        <v>287</v>
      </c>
      <c r="C2975" s="3">
        <v>42105</v>
      </c>
      <c r="D2975" s="5" t="str">
        <f>ufc_fights5[[#This Row],[r_fighter_id]]&amp;"/"&amp;ufc_fights5[[#This Row],[b_fighter_id]]&amp;ufc_fights5[[#This Row],[date]]</f>
        <v>1950/28742105</v>
      </c>
      <c r="E2975">
        <f>COUNTIF(ufc_fights5[duplicitní texty],ufc_fights5[[#This Row],[duplicitní texty]])</f>
        <v>1</v>
      </c>
    </row>
    <row r="2976" spans="1:5">
      <c r="A2976">
        <v>2388</v>
      </c>
      <c r="B2976">
        <v>1260</v>
      </c>
      <c r="C2976" s="3">
        <v>42105</v>
      </c>
      <c r="D2976" s="5" t="str">
        <f>ufc_fights5[[#This Row],[r_fighter_id]]&amp;"/"&amp;ufc_fights5[[#This Row],[b_fighter_id]]&amp;ufc_fights5[[#This Row],[date]]</f>
        <v>2388/126042105</v>
      </c>
      <c r="E2976">
        <f>COUNTIF(ufc_fights5[duplicitní texty],ufc_fights5[[#This Row],[duplicitní texty]])</f>
        <v>1</v>
      </c>
    </row>
    <row r="2977" spans="1:5">
      <c r="A2977">
        <v>177</v>
      </c>
      <c r="B2977">
        <v>39</v>
      </c>
      <c r="C2977" s="3">
        <v>42105</v>
      </c>
      <c r="D2977" s="5" t="str">
        <f>ufc_fights5[[#This Row],[r_fighter_id]]&amp;"/"&amp;ufc_fights5[[#This Row],[b_fighter_id]]&amp;ufc_fights5[[#This Row],[date]]</f>
        <v>177/3942105</v>
      </c>
      <c r="E2977">
        <f>COUNTIF(ufc_fights5[duplicitní texty],ufc_fights5[[#This Row],[duplicitní texty]])</f>
        <v>1</v>
      </c>
    </row>
    <row r="2978" spans="1:5">
      <c r="A2978">
        <v>931</v>
      </c>
      <c r="B2978">
        <v>2053</v>
      </c>
      <c r="C2978" s="3">
        <v>42105</v>
      </c>
      <c r="D2978" s="5" t="str">
        <f>ufc_fights5[[#This Row],[r_fighter_id]]&amp;"/"&amp;ufc_fights5[[#This Row],[b_fighter_id]]&amp;ufc_fights5[[#This Row],[date]]</f>
        <v>931/205342105</v>
      </c>
      <c r="E2978">
        <f>COUNTIF(ufc_fights5[duplicitní texty],ufc_fights5[[#This Row],[duplicitní texty]])</f>
        <v>1</v>
      </c>
    </row>
    <row r="2979" spans="1:5">
      <c r="A2979">
        <v>1742</v>
      </c>
      <c r="B2979">
        <v>1783</v>
      </c>
      <c r="C2979" s="3">
        <v>42105</v>
      </c>
      <c r="D2979" s="5" t="str">
        <f>ufc_fights5[[#This Row],[r_fighter_id]]&amp;"/"&amp;ufc_fights5[[#This Row],[b_fighter_id]]&amp;ufc_fights5[[#This Row],[date]]</f>
        <v>1742/178342105</v>
      </c>
      <c r="E2979">
        <f>COUNTIF(ufc_fights5[duplicitní texty],ufc_fights5[[#This Row],[duplicitní texty]])</f>
        <v>1</v>
      </c>
    </row>
    <row r="2980" spans="1:5">
      <c r="A2980">
        <v>3109</v>
      </c>
      <c r="B2980">
        <v>2095</v>
      </c>
      <c r="C2980" s="3">
        <v>42105</v>
      </c>
      <c r="D2980" s="5" t="str">
        <f>ufc_fights5[[#This Row],[r_fighter_id]]&amp;"/"&amp;ufc_fights5[[#This Row],[b_fighter_id]]&amp;ufc_fights5[[#This Row],[date]]</f>
        <v>3109/209542105</v>
      </c>
      <c r="E2980">
        <f>COUNTIF(ufc_fights5[duplicitní texty],ufc_fights5[[#This Row],[duplicitní texty]])</f>
        <v>1</v>
      </c>
    </row>
    <row r="2981" spans="1:5">
      <c r="A2981">
        <v>2465</v>
      </c>
      <c r="B2981">
        <v>3459</v>
      </c>
      <c r="C2981" s="3">
        <v>42105</v>
      </c>
      <c r="D2981" s="5" t="str">
        <f>ufc_fights5[[#This Row],[r_fighter_id]]&amp;"/"&amp;ufc_fights5[[#This Row],[b_fighter_id]]&amp;ufc_fights5[[#This Row],[date]]</f>
        <v>2465/345942105</v>
      </c>
      <c r="E2981">
        <f>COUNTIF(ufc_fights5[duplicitní texty],ufc_fights5[[#This Row],[duplicitní texty]])</f>
        <v>1</v>
      </c>
    </row>
    <row r="2982" spans="1:5">
      <c r="A2982">
        <v>2150</v>
      </c>
      <c r="B2982">
        <v>3119</v>
      </c>
      <c r="C2982" s="3">
        <v>42112</v>
      </c>
      <c r="D2982" s="5" t="str">
        <f>ufc_fights5[[#This Row],[r_fighter_id]]&amp;"/"&amp;ufc_fights5[[#This Row],[b_fighter_id]]&amp;ufc_fights5[[#This Row],[date]]</f>
        <v>2150/311942112</v>
      </c>
      <c r="E2982">
        <f>COUNTIF(ufc_fights5[duplicitní texty],ufc_fights5[[#This Row],[duplicitní texty]])</f>
        <v>1</v>
      </c>
    </row>
    <row r="2983" spans="1:5">
      <c r="A2983">
        <v>1898</v>
      </c>
      <c r="B2983">
        <v>2723</v>
      </c>
      <c r="C2983" s="3">
        <v>42112</v>
      </c>
      <c r="D2983" s="5" t="str">
        <f>ufc_fights5[[#This Row],[r_fighter_id]]&amp;"/"&amp;ufc_fights5[[#This Row],[b_fighter_id]]&amp;ufc_fights5[[#This Row],[date]]</f>
        <v>1898/272342112</v>
      </c>
      <c r="E2983">
        <f>COUNTIF(ufc_fights5[duplicitní texty],ufc_fights5[[#This Row],[duplicitní texty]])</f>
        <v>1</v>
      </c>
    </row>
    <row r="2984" spans="1:5">
      <c r="A2984">
        <v>1341</v>
      </c>
      <c r="B2984">
        <v>3344</v>
      </c>
      <c r="C2984" s="3">
        <v>42112</v>
      </c>
      <c r="D2984" s="5" t="str">
        <f>ufc_fights5[[#This Row],[r_fighter_id]]&amp;"/"&amp;ufc_fights5[[#This Row],[b_fighter_id]]&amp;ufc_fights5[[#This Row],[date]]</f>
        <v>1341/334442112</v>
      </c>
      <c r="E2984">
        <f>COUNTIF(ufc_fights5[duplicitní texty],ufc_fights5[[#This Row],[duplicitní texty]])</f>
        <v>1</v>
      </c>
    </row>
    <row r="2985" spans="1:5">
      <c r="A2985">
        <v>2113</v>
      </c>
      <c r="B2985">
        <v>700</v>
      </c>
      <c r="C2985" s="3">
        <v>42112</v>
      </c>
      <c r="D2985" s="5" t="str">
        <f>ufc_fights5[[#This Row],[r_fighter_id]]&amp;"/"&amp;ufc_fights5[[#This Row],[b_fighter_id]]&amp;ufc_fights5[[#This Row],[date]]</f>
        <v>2113/70042112</v>
      </c>
      <c r="E2985">
        <f>COUNTIF(ufc_fights5[duplicitní texty],ufc_fights5[[#This Row],[duplicitní texty]])</f>
        <v>1</v>
      </c>
    </row>
    <row r="2986" spans="1:5">
      <c r="A2986">
        <v>3170</v>
      </c>
      <c r="B2986">
        <v>1377</v>
      </c>
      <c r="C2986" s="3">
        <v>42112</v>
      </c>
      <c r="D2986" s="5" t="str">
        <f>ufc_fights5[[#This Row],[r_fighter_id]]&amp;"/"&amp;ufc_fights5[[#This Row],[b_fighter_id]]&amp;ufc_fights5[[#This Row],[date]]</f>
        <v>3170/137742112</v>
      </c>
      <c r="E2986">
        <f>COUNTIF(ufc_fights5[duplicitní texty],ufc_fights5[[#This Row],[duplicitní texty]])</f>
        <v>1</v>
      </c>
    </row>
    <row r="2987" spans="1:5">
      <c r="A2987">
        <v>2800</v>
      </c>
      <c r="B2987">
        <v>669</v>
      </c>
      <c r="C2987" s="3">
        <v>42112</v>
      </c>
      <c r="D2987" s="5" t="str">
        <f>ufc_fights5[[#This Row],[r_fighter_id]]&amp;"/"&amp;ufc_fights5[[#This Row],[b_fighter_id]]&amp;ufc_fights5[[#This Row],[date]]</f>
        <v>2800/66942112</v>
      </c>
      <c r="E2987">
        <f>COUNTIF(ufc_fights5[duplicitní texty],ufc_fights5[[#This Row],[duplicitní texty]])</f>
        <v>1</v>
      </c>
    </row>
    <row r="2988" spans="1:5">
      <c r="A2988">
        <v>103</v>
      </c>
      <c r="B2988">
        <v>3384</v>
      </c>
      <c r="C2988" s="3">
        <v>42112</v>
      </c>
      <c r="D2988" s="5" t="str">
        <f>ufc_fights5[[#This Row],[r_fighter_id]]&amp;"/"&amp;ufc_fights5[[#This Row],[b_fighter_id]]&amp;ufc_fights5[[#This Row],[date]]</f>
        <v>103/338442112</v>
      </c>
      <c r="E2988">
        <f>COUNTIF(ufc_fights5[duplicitní texty],ufc_fights5[[#This Row],[duplicitní texty]])</f>
        <v>1</v>
      </c>
    </row>
    <row r="2989" spans="1:5">
      <c r="A2989">
        <v>3162</v>
      </c>
      <c r="B2989">
        <v>2058</v>
      </c>
      <c r="C2989" s="3">
        <v>42112</v>
      </c>
      <c r="D2989" s="5" t="str">
        <f>ufc_fights5[[#This Row],[r_fighter_id]]&amp;"/"&amp;ufc_fights5[[#This Row],[b_fighter_id]]&amp;ufc_fights5[[#This Row],[date]]</f>
        <v>3162/205842112</v>
      </c>
      <c r="E2989">
        <f>COUNTIF(ufc_fights5[duplicitní texty],ufc_fights5[[#This Row],[duplicitní texty]])</f>
        <v>1</v>
      </c>
    </row>
    <row r="2990" spans="1:5">
      <c r="A2990">
        <v>350</v>
      </c>
      <c r="B2990">
        <v>1348</v>
      </c>
      <c r="C2990" s="3">
        <v>42112</v>
      </c>
      <c r="D2990" s="5" t="str">
        <f>ufc_fights5[[#This Row],[r_fighter_id]]&amp;"/"&amp;ufc_fights5[[#This Row],[b_fighter_id]]&amp;ufc_fights5[[#This Row],[date]]</f>
        <v>350/134842112</v>
      </c>
      <c r="E2990">
        <f>COUNTIF(ufc_fights5[duplicitní texty],ufc_fights5[[#This Row],[duplicitní texty]])</f>
        <v>1</v>
      </c>
    </row>
    <row r="2991" spans="1:5">
      <c r="A2991">
        <v>3078</v>
      </c>
      <c r="B2991">
        <v>447</v>
      </c>
      <c r="C2991" s="3">
        <v>42112</v>
      </c>
      <c r="D2991" s="5" t="str">
        <f>ufc_fights5[[#This Row],[r_fighter_id]]&amp;"/"&amp;ufc_fights5[[#This Row],[b_fighter_id]]&amp;ufc_fights5[[#This Row],[date]]</f>
        <v>3078/44742112</v>
      </c>
      <c r="E2991">
        <f>COUNTIF(ufc_fights5[duplicitní texty],ufc_fights5[[#This Row],[duplicitní texty]])</f>
        <v>1</v>
      </c>
    </row>
    <row r="2992" spans="1:5">
      <c r="A2992">
        <v>1157</v>
      </c>
      <c r="B2992">
        <v>749</v>
      </c>
      <c r="C2992" s="3">
        <v>42112</v>
      </c>
      <c r="D2992" s="5" t="str">
        <f>ufc_fights5[[#This Row],[r_fighter_id]]&amp;"/"&amp;ufc_fights5[[#This Row],[b_fighter_id]]&amp;ufc_fights5[[#This Row],[date]]</f>
        <v>1157/74942112</v>
      </c>
      <c r="E2992">
        <f>COUNTIF(ufc_fights5[duplicitní texty],ufc_fights5[[#This Row],[duplicitní texty]])</f>
        <v>1</v>
      </c>
    </row>
    <row r="2993" spans="1:5">
      <c r="A2993">
        <v>1527</v>
      </c>
      <c r="B2993">
        <v>1396</v>
      </c>
      <c r="C2993" s="3">
        <v>42119</v>
      </c>
      <c r="D2993" s="5" t="str">
        <f>ufc_fights5[[#This Row],[r_fighter_id]]&amp;"/"&amp;ufc_fights5[[#This Row],[b_fighter_id]]&amp;ufc_fights5[[#This Row],[date]]</f>
        <v>1527/139642119</v>
      </c>
      <c r="E2993">
        <f>COUNTIF(ufc_fights5[duplicitní texty],ufc_fights5[[#This Row],[duplicitní texty]])</f>
        <v>1</v>
      </c>
    </row>
    <row r="2994" spans="1:5">
      <c r="A2994">
        <v>712</v>
      </c>
      <c r="B2994">
        <v>1608</v>
      </c>
      <c r="C2994" s="3">
        <v>42119</v>
      </c>
      <c r="D2994" s="5" t="str">
        <f>ufc_fights5[[#This Row],[r_fighter_id]]&amp;"/"&amp;ufc_fights5[[#This Row],[b_fighter_id]]&amp;ufc_fights5[[#This Row],[date]]</f>
        <v>712/160842119</v>
      </c>
      <c r="E2994">
        <f>COUNTIF(ufc_fights5[duplicitní texty],ufc_fights5[[#This Row],[duplicitní texty]])</f>
        <v>1</v>
      </c>
    </row>
    <row r="2995" spans="1:5">
      <c r="A2995">
        <v>3193</v>
      </c>
      <c r="B2995">
        <v>572</v>
      </c>
      <c r="C2995" s="3">
        <v>42119</v>
      </c>
      <c r="D2995" s="5" t="str">
        <f>ufc_fights5[[#This Row],[r_fighter_id]]&amp;"/"&amp;ufc_fights5[[#This Row],[b_fighter_id]]&amp;ufc_fights5[[#This Row],[date]]</f>
        <v>3193/57242119</v>
      </c>
      <c r="E2995">
        <f>COUNTIF(ufc_fights5[duplicitní texty],ufc_fights5[[#This Row],[duplicitní texty]])</f>
        <v>1</v>
      </c>
    </row>
    <row r="2996" spans="1:5">
      <c r="A2996">
        <v>1479</v>
      </c>
      <c r="B2996">
        <v>1934</v>
      </c>
      <c r="C2996" s="3">
        <v>42119</v>
      </c>
      <c r="D2996" s="5" t="str">
        <f>ufc_fights5[[#This Row],[r_fighter_id]]&amp;"/"&amp;ufc_fights5[[#This Row],[b_fighter_id]]&amp;ufc_fights5[[#This Row],[date]]</f>
        <v>1479/193442119</v>
      </c>
      <c r="E2996">
        <f>COUNTIF(ufc_fights5[duplicitní texty],ufc_fights5[[#This Row],[duplicitní texty]])</f>
        <v>1</v>
      </c>
    </row>
    <row r="2997" spans="1:5">
      <c r="A2997">
        <v>633</v>
      </c>
      <c r="B2997">
        <v>2679</v>
      </c>
      <c r="C2997" s="3">
        <v>42119</v>
      </c>
      <c r="D2997" s="5" t="str">
        <f>ufc_fights5[[#This Row],[r_fighter_id]]&amp;"/"&amp;ufc_fights5[[#This Row],[b_fighter_id]]&amp;ufc_fights5[[#This Row],[date]]</f>
        <v>633/267942119</v>
      </c>
      <c r="E2997">
        <f>COUNTIF(ufc_fights5[duplicitní texty],ufc_fights5[[#This Row],[duplicitní texty]])</f>
        <v>1</v>
      </c>
    </row>
    <row r="2998" spans="1:5">
      <c r="A2998">
        <v>1474</v>
      </c>
      <c r="B2998">
        <v>70</v>
      </c>
      <c r="C2998" s="3">
        <v>42119</v>
      </c>
      <c r="D2998" s="5" t="str">
        <f>ufc_fights5[[#This Row],[r_fighter_id]]&amp;"/"&amp;ufc_fights5[[#This Row],[b_fighter_id]]&amp;ufc_fights5[[#This Row],[date]]</f>
        <v>1474/7042119</v>
      </c>
      <c r="E2998">
        <f>COUNTIF(ufc_fights5[duplicitní texty],ufc_fights5[[#This Row],[duplicitní texty]])</f>
        <v>1</v>
      </c>
    </row>
    <row r="2999" spans="1:5">
      <c r="A2999">
        <v>286</v>
      </c>
      <c r="B2999">
        <v>797</v>
      </c>
      <c r="C2999" s="3">
        <v>42119</v>
      </c>
      <c r="D2999" s="5" t="str">
        <f>ufc_fights5[[#This Row],[r_fighter_id]]&amp;"/"&amp;ufc_fights5[[#This Row],[b_fighter_id]]&amp;ufc_fights5[[#This Row],[date]]</f>
        <v>286/79742119</v>
      </c>
      <c r="E2999">
        <f>COUNTIF(ufc_fights5[duplicitní texty],ufc_fights5[[#This Row],[duplicitní texty]])</f>
        <v>1</v>
      </c>
    </row>
    <row r="3000" spans="1:5">
      <c r="A3000">
        <v>1741</v>
      </c>
      <c r="B3000">
        <v>199</v>
      </c>
      <c r="C3000" s="3">
        <v>42119</v>
      </c>
      <c r="D3000" s="5" t="str">
        <f>ufc_fights5[[#This Row],[r_fighter_id]]&amp;"/"&amp;ufc_fights5[[#This Row],[b_fighter_id]]&amp;ufc_fights5[[#This Row],[date]]</f>
        <v>1741/19942119</v>
      </c>
      <c r="E3000">
        <f>COUNTIF(ufc_fights5[duplicitní texty],ufc_fights5[[#This Row],[duplicitní texty]])</f>
        <v>1</v>
      </c>
    </row>
    <row r="3001" spans="1:5">
      <c r="A3001">
        <v>1927</v>
      </c>
      <c r="B3001">
        <v>451</v>
      </c>
      <c r="C3001" s="3">
        <v>42119</v>
      </c>
      <c r="D3001" s="5" t="str">
        <f>ufc_fights5[[#This Row],[r_fighter_id]]&amp;"/"&amp;ufc_fights5[[#This Row],[b_fighter_id]]&amp;ufc_fights5[[#This Row],[date]]</f>
        <v>1927/45142119</v>
      </c>
      <c r="E3001">
        <f>COUNTIF(ufc_fights5[duplicitní texty],ufc_fights5[[#This Row],[duplicitní texty]])</f>
        <v>1</v>
      </c>
    </row>
    <row r="3002" spans="1:5">
      <c r="A3002">
        <v>1957</v>
      </c>
      <c r="B3002">
        <v>689</v>
      </c>
      <c r="C3002" s="3">
        <v>42119</v>
      </c>
      <c r="D3002" s="5" t="str">
        <f>ufc_fights5[[#This Row],[r_fighter_id]]&amp;"/"&amp;ufc_fights5[[#This Row],[b_fighter_id]]&amp;ufc_fights5[[#This Row],[date]]</f>
        <v>1957/68942119</v>
      </c>
      <c r="E3002">
        <f>COUNTIF(ufc_fights5[duplicitní texty],ufc_fights5[[#This Row],[duplicitní texty]])</f>
        <v>1</v>
      </c>
    </row>
    <row r="3003" spans="1:5">
      <c r="A3003">
        <v>159</v>
      </c>
      <c r="B3003">
        <v>2097</v>
      </c>
      <c r="C3003" s="3">
        <v>42119</v>
      </c>
      <c r="D3003" s="5" t="str">
        <f>ufc_fights5[[#This Row],[r_fighter_id]]&amp;"/"&amp;ufc_fights5[[#This Row],[b_fighter_id]]&amp;ufc_fights5[[#This Row],[date]]</f>
        <v>159/209742119</v>
      </c>
      <c r="E3003">
        <f>COUNTIF(ufc_fights5[duplicitní texty],ufc_fights5[[#This Row],[duplicitní texty]])</f>
        <v>1</v>
      </c>
    </row>
    <row r="3004" spans="1:5">
      <c r="A3004">
        <v>2612</v>
      </c>
      <c r="B3004">
        <v>1808</v>
      </c>
      <c r="C3004" s="3">
        <v>42119</v>
      </c>
      <c r="D3004" s="5" t="str">
        <f>ufc_fights5[[#This Row],[r_fighter_id]]&amp;"/"&amp;ufc_fights5[[#This Row],[b_fighter_id]]&amp;ufc_fights5[[#This Row],[date]]</f>
        <v>2612/180842119</v>
      </c>
      <c r="E3004">
        <f>COUNTIF(ufc_fights5[duplicitní texty],ufc_fights5[[#This Row],[duplicitní texty]])</f>
        <v>1</v>
      </c>
    </row>
    <row r="3005" spans="1:5">
      <c r="A3005">
        <v>1359</v>
      </c>
      <c r="B3005">
        <v>1393</v>
      </c>
      <c r="C3005" s="3">
        <v>42133</v>
      </c>
      <c r="D3005" s="5" t="str">
        <f>ufc_fights5[[#This Row],[r_fighter_id]]&amp;"/"&amp;ufc_fights5[[#This Row],[b_fighter_id]]&amp;ufc_fights5[[#This Row],[date]]</f>
        <v>1359/139342133</v>
      </c>
      <c r="E3005">
        <f>COUNTIF(ufc_fights5[duplicitní texty],ufc_fights5[[#This Row],[duplicitní texty]])</f>
        <v>1</v>
      </c>
    </row>
    <row r="3006" spans="1:5">
      <c r="A3006">
        <v>2121</v>
      </c>
      <c r="B3006">
        <v>1427</v>
      </c>
      <c r="C3006" s="3">
        <v>42133</v>
      </c>
      <c r="D3006" s="5" t="str">
        <f>ufc_fights5[[#This Row],[r_fighter_id]]&amp;"/"&amp;ufc_fights5[[#This Row],[b_fighter_id]]&amp;ufc_fights5[[#This Row],[date]]</f>
        <v>2121/142742133</v>
      </c>
      <c r="E3006">
        <f>COUNTIF(ufc_fights5[duplicitní texty],ufc_fights5[[#This Row],[duplicitní texty]])</f>
        <v>1</v>
      </c>
    </row>
    <row r="3007" spans="1:5">
      <c r="A3007">
        <v>3211</v>
      </c>
      <c r="B3007">
        <v>3471</v>
      </c>
      <c r="C3007" s="3">
        <v>42133</v>
      </c>
      <c r="D3007" s="5" t="str">
        <f>ufc_fights5[[#This Row],[r_fighter_id]]&amp;"/"&amp;ufc_fights5[[#This Row],[b_fighter_id]]&amp;ufc_fights5[[#This Row],[date]]</f>
        <v>3211/347142133</v>
      </c>
      <c r="E3007">
        <f>COUNTIF(ufc_fights5[duplicitní texty],ufc_fights5[[#This Row],[duplicitní texty]])</f>
        <v>1</v>
      </c>
    </row>
    <row r="3008" spans="1:5">
      <c r="A3008">
        <v>2331</v>
      </c>
      <c r="B3008">
        <v>3448</v>
      </c>
      <c r="C3008" s="3">
        <v>42133</v>
      </c>
      <c r="D3008" s="5" t="str">
        <f>ufc_fights5[[#This Row],[r_fighter_id]]&amp;"/"&amp;ufc_fights5[[#This Row],[b_fighter_id]]&amp;ufc_fights5[[#This Row],[date]]</f>
        <v>2331/344842133</v>
      </c>
      <c r="E3008">
        <f>COUNTIF(ufc_fights5[duplicitní texty],ufc_fights5[[#This Row],[duplicitní texty]])</f>
        <v>1</v>
      </c>
    </row>
    <row r="3009" spans="1:5">
      <c r="A3009">
        <v>2002</v>
      </c>
      <c r="B3009">
        <v>3375</v>
      </c>
      <c r="C3009" s="3">
        <v>42133</v>
      </c>
      <c r="D3009" s="5" t="str">
        <f>ufc_fights5[[#This Row],[r_fighter_id]]&amp;"/"&amp;ufc_fights5[[#This Row],[b_fighter_id]]&amp;ufc_fights5[[#This Row],[date]]</f>
        <v>2002/337542133</v>
      </c>
      <c r="E3009">
        <f>COUNTIF(ufc_fights5[duplicitní texty],ufc_fights5[[#This Row],[duplicitní texty]])</f>
        <v>1</v>
      </c>
    </row>
    <row r="3010" spans="1:5">
      <c r="A3010">
        <v>2415</v>
      </c>
      <c r="B3010">
        <v>2305</v>
      </c>
      <c r="C3010" s="3">
        <v>42133</v>
      </c>
      <c r="D3010" s="5" t="str">
        <f>ufc_fights5[[#This Row],[r_fighter_id]]&amp;"/"&amp;ufc_fights5[[#This Row],[b_fighter_id]]&amp;ufc_fights5[[#This Row],[date]]</f>
        <v>2415/230542133</v>
      </c>
      <c r="E3010">
        <f>COUNTIF(ufc_fights5[duplicitní texty],ufc_fights5[[#This Row],[duplicitní texty]])</f>
        <v>1</v>
      </c>
    </row>
    <row r="3011" spans="1:5">
      <c r="A3011">
        <v>110</v>
      </c>
      <c r="B3011">
        <v>2915</v>
      </c>
      <c r="C3011" s="3">
        <v>42133</v>
      </c>
      <c r="D3011" s="5" t="str">
        <f>ufc_fights5[[#This Row],[r_fighter_id]]&amp;"/"&amp;ufc_fights5[[#This Row],[b_fighter_id]]&amp;ufc_fights5[[#This Row],[date]]</f>
        <v>110/291542133</v>
      </c>
      <c r="E3011">
        <f>COUNTIF(ufc_fights5[duplicitní texty],ufc_fights5[[#This Row],[duplicitní texty]])</f>
        <v>1</v>
      </c>
    </row>
    <row r="3012" spans="1:5">
      <c r="A3012">
        <v>1623</v>
      </c>
      <c r="B3012">
        <v>90</v>
      </c>
      <c r="C3012" s="3">
        <v>42133</v>
      </c>
      <c r="D3012" s="5" t="str">
        <f>ufc_fights5[[#This Row],[r_fighter_id]]&amp;"/"&amp;ufc_fights5[[#This Row],[b_fighter_id]]&amp;ufc_fights5[[#This Row],[date]]</f>
        <v>1623/9042133</v>
      </c>
      <c r="E3012">
        <f>COUNTIF(ufc_fights5[duplicitní texty],ufc_fights5[[#This Row],[duplicitní texty]])</f>
        <v>1</v>
      </c>
    </row>
    <row r="3013" spans="1:5">
      <c r="A3013">
        <v>2507</v>
      </c>
      <c r="B3013">
        <v>2351</v>
      </c>
      <c r="C3013" s="3">
        <v>42133</v>
      </c>
      <c r="D3013" s="5" t="str">
        <f>ufc_fights5[[#This Row],[r_fighter_id]]&amp;"/"&amp;ufc_fights5[[#This Row],[b_fighter_id]]&amp;ufc_fights5[[#This Row],[date]]</f>
        <v>2507/235142133</v>
      </c>
      <c r="E3013">
        <f>COUNTIF(ufc_fights5[duplicitní texty],ufc_fights5[[#This Row],[duplicitní texty]])</f>
        <v>1</v>
      </c>
    </row>
    <row r="3014" spans="1:5">
      <c r="A3014">
        <v>526</v>
      </c>
      <c r="B3014">
        <v>671</v>
      </c>
      <c r="C3014" s="3">
        <v>42133</v>
      </c>
      <c r="D3014" s="5" t="str">
        <f>ufc_fights5[[#This Row],[r_fighter_id]]&amp;"/"&amp;ufc_fights5[[#This Row],[b_fighter_id]]&amp;ufc_fights5[[#This Row],[date]]</f>
        <v>526/67142133</v>
      </c>
      <c r="E3014">
        <f>COUNTIF(ufc_fights5[duplicitní texty],ufc_fights5[[#This Row],[duplicitní texty]])</f>
        <v>1</v>
      </c>
    </row>
    <row r="3015" spans="1:5">
      <c r="A3015">
        <v>2630</v>
      </c>
      <c r="B3015">
        <v>876</v>
      </c>
      <c r="C3015" s="3">
        <v>42133</v>
      </c>
      <c r="D3015" s="5" t="str">
        <f>ufc_fights5[[#This Row],[r_fighter_id]]&amp;"/"&amp;ufc_fights5[[#This Row],[b_fighter_id]]&amp;ufc_fights5[[#This Row],[date]]</f>
        <v>2630/87642133</v>
      </c>
      <c r="E3015">
        <f>COUNTIF(ufc_fights5[duplicitní texty],ufc_fights5[[#This Row],[duplicitní texty]])</f>
        <v>1</v>
      </c>
    </row>
    <row r="3016" spans="1:5">
      <c r="A3016">
        <v>1218</v>
      </c>
      <c r="B3016">
        <v>2359</v>
      </c>
      <c r="C3016" s="3">
        <v>42133</v>
      </c>
      <c r="D3016" s="5" t="str">
        <f>ufc_fights5[[#This Row],[r_fighter_id]]&amp;"/"&amp;ufc_fights5[[#This Row],[b_fighter_id]]&amp;ufc_fights5[[#This Row],[date]]</f>
        <v>1218/235942133</v>
      </c>
      <c r="E3016">
        <f>COUNTIF(ufc_fights5[duplicitní texty],ufc_fights5[[#This Row],[duplicitní texty]])</f>
        <v>1</v>
      </c>
    </row>
    <row r="3017" spans="1:5">
      <c r="A3017">
        <v>1825</v>
      </c>
      <c r="B3017">
        <v>1914</v>
      </c>
      <c r="C3017" s="3">
        <v>42140</v>
      </c>
      <c r="D3017" s="5" t="str">
        <f>ufc_fights5[[#This Row],[r_fighter_id]]&amp;"/"&amp;ufc_fights5[[#This Row],[b_fighter_id]]&amp;ufc_fights5[[#This Row],[date]]</f>
        <v>1825/191442140</v>
      </c>
      <c r="E3017">
        <f>COUNTIF(ufc_fights5[duplicitní texty],ufc_fights5[[#This Row],[duplicitní texty]])</f>
        <v>1</v>
      </c>
    </row>
    <row r="3018" spans="1:5">
      <c r="A3018">
        <v>2213</v>
      </c>
      <c r="B3018">
        <v>2529</v>
      </c>
      <c r="C3018" s="3">
        <v>42140</v>
      </c>
      <c r="D3018" s="5" t="str">
        <f>ufc_fights5[[#This Row],[r_fighter_id]]&amp;"/"&amp;ufc_fights5[[#This Row],[b_fighter_id]]&amp;ufc_fights5[[#This Row],[date]]</f>
        <v>2213/252942140</v>
      </c>
      <c r="E3018">
        <f>COUNTIF(ufc_fights5[duplicitní texty],ufc_fights5[[#This Row],[duplicitní texty]])</f>
        <v>1</v>
      </c>
    </row>
    <row r="3019" spans="1:5">
      <c r="A3019">
        <v>856</v>
      </c>
      <c r="B3019">
        <v>928</v>
      </c>
      <c r="C3019" s="3">
        <v>42140</v>
      </c>
      <c r="D3019" s="5" t="str">
        <f>ufc_fights5[[#This Row],[r_fighter_id]]&amp;"/"&amp;ufc_fights5[[#This Row],[b_fighter_id]]&amp;ufc_fights5[[#This Row],[date]]</f>
        <v>856/92842140</v>
      </c>
      <c r="E3019">
        <f>COUNTIF(ufc_fights5[duplicitní texty],ufc_fights5[[#This Row],[duplicitní texty]])</f>
        <v>1</v>
      </c>
    </row>
    <row r="3020" spans="1:5">
      <c r="A3020">
        <v>1818</v>
      </c>
      <c r="B3020">
        <v>1828</v>
      </c>
      <c r="C3020" s="3">
        <v>42140</v>
      </c>
      <c r="D3020" s="5" t="str">
        <f>ufc_fights5[[#This Row],[r_fighter_id]]&amp;"/"&amp;ufc_fights5[[#This Row],[b_fighter_id]]&amp;ufc_fights5[[#This Row],[date]]</f>
        <v>1818/182842140</v>
      </c>
      <c r="E3020">
        <f>COUNTIF(ufc_fights5[duplicitní texty],ufc_fights5[[#This Row],[duplicitní texty]])</f>
        <v>1</v>
      </c>
    </row>
    <row r="3021" spans="1:5">
      <c r="A3021">
        <v>2226</v>
      </c>
      <c r="B3021">
        <v>205</v>
      </c>
      <c r="C3021" s="3">
        <v>42140</v>
      </c>
      <c r="D3021" s="5" t="str">
        <f>ufc_fights5[[#This Row],[r_fighter_id]]&amp;"/"&amp;ufc_fights5[[#This Row],[b_fighter_id]]&amp;ufc_fights5[[#This Row],[date]]</f>
        <v>2226/20542140</v>
      </c>
      <c r="E3021">
        <f>COUNTIF(ufc_fights5[duplicitní texty],ufc_fights5[[#This Row],[duplicitní texty]])</f>
        <v>1</v>
      </c>
    </row>
    <row r="3022" spans="1:5">
      <c r="A3022">
        <v>194</v>
      </c>
      <c r="B3022">
        <v>3291</v>
      </c>
      <c r="C3022" s="3">
        <v>42140</v>
      </c>
      <c r="D3022" s="5" t="str">
        <f>ufc_fights5[[#This Row],[r_fighter_id]]&amp;"/"&amp;ufc_fights5[[#This Row],[b_fighter_id]]&amp;ufc_fights5[[#This Row],[date]]</f>
        <v>194/329142140</v>
      </c>
      <c r="E3022">
        <f>COUNTIF(ufc_fights5[duplicitní texty],ufc_fights5[[#This Row],[duplicitní texty]])</f>
        <v>1</v>
      </c>
    </row>
    <row r="3023" spans="1:5">
      <c r="A3023">
        <v>2317</v>
      </c>
      <c r="B3023">
        <v>3450</v>
      </c>
      <c r="C3023" s="3">
        <v>42140</v>
      </c>
      <c r="D3023" s="5" t="str">
        <f>ufc_fights5[[#This Row],[r_fighter_id]]&amp;"/"&amp;ufc_fights5[[#This Row],[b_fighter_id]]&amp;ufc_fights5[[#This Row],[date]]</f>
        <v>2317/345042140</v>
      </c>
      <c r="E3023">
        <f>COUNTIF(ufc_fights5[duplicitní texty],ufc_fights5[[#This Row],[duplicitní texty]])</f>
        <v>1</v>
      </c>
    </row>
    <row r="3024" spans="1:5">
      <c r="A3024">
        <v>3579</v>
      </c>
      <c r="B3024">
        <v>1525</v>
      </c>
      <c r="C3024" s="3">
        <v>42140</v>
      </c>
      <c r="D3024" s="5" t="str">
        <f>ufc_fights5[[#This Row],[r_fighter_id]]&amp;"/"&amp;ufc_fights5[[#This Row],[b_fighter_id]]&amp;ufc_fights5[[#This Row],[date]]</f>
        <v>3579/152542140</v>
      </c>
      <c r="E3024">
        <f>COUNTIF(ufc_fights5[duplicitní texty],ufc_fights5[[#This Row],[duplicitní texty]])</f>
        <v>1</v>
      </c>
    </row>
    <row r="3025" spans="1:5">
      <c r="A3025">
        <v>853</v>
      </c>
      <c r="B3025">
        <v>1924</v>
      </c>
      <c r="C3025" s="3">
        <v>42140</v>
      </c>
      <c r="D3025" s="5" t="str">
        <f>ufc_fights5[[#This Row],[r_fighter_id]]&amp;"/"&amp;ufc_fights5[[#This Row],[b_fighter_id]]&amp;ufc_fights5[[#This Row],[date]]</f>
        <v>853/192442140</v>
      </c>
      <c r="E3025">
        <f>COUNTIF(ufc_fights5[duplicitní texty],ufc_fights5[[#This Row],[duplicitní texty]])</f>
        <v>1</v>
      </c>
    </row>
    <row r="3026" spans="1:5">
      <c r="A3026">
        <v>2845</v>
      </c>
      <c r="B3026">
        <v>743</v>
      </c>
      <c r="C3026" s="3">
        <v>42140</v>
      </c>
      <c r="D3026" s="5" t="str">
        <f>ufc_fights5[[#This Row],[r_fighter_id]]&amp;"/"&amp;ufc_fights5[[#This Row],[b_fighter_id]]&amp;ufc_fights5[[#This Row],[date]]</f>
        <v>2845/74342140</v>
      </c>
      <c r="E3026">
        <f>COUNTIF(ufc_fights5[duplicitní texty],ufc_fights5[[#This Row],[duplicitní texty]])</f>
        <v>1</v>
      </c>
    </row>
    <row r="3027" spans="1:5">
      <c r="A3027">
        <v>2338</v>
      </c>
      <c r="B3027">
        <v>2266</v>
      </c>
      <c r="C3027" s="3">
        <v>42140</v>
      </c>
      <c r="D3027" s="5" t="str">
        <f>ufc_fights5[[#This Row],[r_fighter_id]]&amp;"/"&amp;ufc_fights5[[#This Row],[b_fighter_id]]&amp;ufc_fights5[[#This Row],[date]]</f>
        <v>2338/226642140</v>
      </c>
      <c r="E3027">
        <f>COUNTIF(ufc_fights5[duplicitní texty],ufc_fights5[[#This Row],[duplicitní texty]])</f>
        <v>1</v>
      </c>
    </row>
    <row r="3028" spans="1:5">
      <c r="A3028">
        <v>3252</v>
      </c>
      <c r="B3028">
        <v>3580</v>
      </c>
      <c r="C3028" s="3">
        <v>42140</v>
      </c>
      <c r="D3028" s="5" t="str">
        <f>ufc_fights5[[#This Row],[r_fighter_id]]&amp;"/"&amp;ufc_fights5[[#This Row],[b_fighter_id]]&amp;ufc_fights5[[#This Row],[date]]</f>
        <v>3252/358042140</v>
      </c>
      <c r="E3028">
        <f>COUNTIF(ufc_fights5[duplicitní texty],ufc_fights5[[#This Row],[duplicitní texty]])</f>
        <v>1</v>
      </c>
    </row>
    <row r="3029" spans="1:5">
      <c r="A3029">
        <v>2594</v>
      </c>
      <c r="B3029">
        <v>641</v>
      </c>
      <c r="C3029" s="3">
        <v>42147</v>
      </c>
      <c r="D3029" s="5" t="str">
        <f>ufc_fights5[[#This Row],[r_fighter_id]]&amp;"/"&amp;ufc_fights5[[#This Row],[b_fighter_id]]&amp;ufc_fights5[[#This Row],[date]]</f>
        <v>2594/64142147</v>
      </c>
      <c r="E3029">
        <f>COUNTIF(ufc_fights5[duplicitní texty],ufc_fights5[[#This Row],[duplicitní texty]])</f>
        <v>1</v>
      </c>
    </row>
    <row r="3030" spans="1:5">
      <c r="A3030">
        <v>3452</v>
      </c>
      <c r="B3030">
        <v>243</v>
      </c>
      <c r="C3030" s="3">
        <v>42147</v>
      </c>
      <c r="D3030" s="5" t="str">
        <f>ufc_fights5[[#This Row],[r_fighter_id]]&amp;"/"&amp;ufc_fights5[[#This Row],[b_fighter_id]]&amp;ufc_fights5[[#This Row],[date]]</f>
        <v>3452/24342147</v>
      </c>
      <c r="E3030">
        <f>COUNTIF(ufc_fights5[duplicitní texty],ufc_fights5[[#This Row],[duplicitní texty]])</f>
        <v>1</v>
      </c>
    </row>
    <row r="3031" spans="1:5">
      <c r="A3031">
        <v>247</v>
      </c>
      <c r="B3031">
        <v>2182</v>
      </c>
      <c r="C3031" s="3">
        <v>42147</v>
      </c>
      <c r="D3031" s="5" t="str">
        <f>ufc_fights5[[#This Row],[r_fighter_id]]&amp;"/"&amp;ufc_fights5[[#This Row],[b_fighter_id]]&amp;ufc_fights5[[#This Row],[date]]</f>
        <v>247/218242147</v>
      </c>
      <c r="E3031">
        <f>COUNTIF(ufc_fights5[duplicitní texty],ufc_fights5[[#This Row],[duplicitní texty]])</f>
        <v>1</v>
      </c>
    </row>
    <row r="3032" spans="1:5">
      <c r="A3032">
        <v>793</v>
      </c>
      <c r="B3032">
        <v>1932</v>
      </c>
      <c r="C3032" s="3">
        <v>42147</v>
      </c>
      <c r="D3032" s="5" t="str">
        <f>ufc_fights5[[#This Row],[r_fighter_id]]&amp;"/"&amp;ufc_fights5[[#This Row],[b_fighter_id]]&amp;ufc_fights5[[#This Row],[date]]</f>
        <v>793/193242147</v>
      </c>
      <c r="E3032">
        <f>COUNTIF(ufc_fights5[duplicitní texty],ufc_fights5[[#This Row],[duplicitní texty]])</f>
        <v>1</v>
      </c>
    </row>
    <row r="3033" spans="1:5">
      <c r="A3033">
        <v>1930</v>
      </c>
      <c r="B3033">
        <v>1708</v>
      </c>
      <c r="C3033" s="3">
        <v>42147</v>
      </c>
      <c r="D3033" s="5" t="str">
        <f>ufc_fights5[[#This Row],[r_fighter_id]]&amp;"/"&amp;ufc_fights5[[#This Row],[b_fighter_id]]&amp;ufc_fights5[[#This Row],[date]]</f>
        <v>1930/170842147</v>
      </c>
      <c r="E3033">
        <f>COUNTIF(ufc_fights5[duplicitní texty],ufc_fights5[[#This Row],[duplicitní texty]])</f>
        <v>1</v>
      </c>
    </row>
    <row r="3034" spans="1:5">
      <c r="A3034">
        <v>523</v>
      </c>
      <c r="B3034">
        <v>1927</v>
      </c>
      <c r="C3034" s="3">
        <v>42147</v>
      </c>
      <c r="D3034" s="5" t="str">
        <f>ufc_fights5[[#This Row],[r_fighter_id]]&amp;"/"&amp;ufc_fights5[[#This Row],[b_fighter_id]]&amp;ufc_fights5[[#This Row],[date]]</f>
        <v>523/192742147</v>
      </c>
      <c r="E3034">
        <f>COUNTIF(ufc_fights5[duplicitní texty],ufc_fights5[[#This Row],[duplicitní texty]])</f>
        <v>1</v>
      </c>
    </row>
    <row r="3035" spans="1:5">
      <c r="A3035">
        <v>2913</v>
      </c>
      <c r="B3035">
        <v>2824</v>
      </c>
      <c r="C3035" s="3">
        <v>42147</v>
      </c>
      <c r="D3035" s="5" t="str">
        <f>ufc_fights5[[#This Row],[r_fighter_id]]&amp;"/"&amp;ufc_fights5[[#This Row],[b_fighter_id]]&amp;ufc_fights5[[#This Row],[date]]</f>
        <v>2913/282442147</v>
      </c>
      <c r="E3035">
        <f>COUNTIF(ufc_fights5[duplicitní texty],ufc_fights5[[#This Row],[duplicitní texty]])</f>
        <v>1</v>
      </c>
    </row>
    <row r="3036" spans="1:5">
      <c r="A3036">
        <v>382</v>
      </c>
      <c r="B3036">
        <v>134</v>
      </c>
      <c r="C3036" s="3">
        <v>42147</v>
      </c>
      <c r="D3036" s="5" t="str">
        <f>ufc_fights5[[#This Row],[r_fighter_id]]&amp;"/"&amp;ufc_fights5[[#This Row],[b_fighter_id]]&amp;ufc_fights5[[#This Row],[date]]</f>
        <v>382/13442147</v>
      </c>
      <c r="E3036">
        <f>COUNTIF(ufc_fights5[duplicitní texty],ufc_fights5[[#This Row],[duplicitní texty]])</f>
        <v>1</v>
      </c>
    </row>
    <row r="3037" spans="1:5">
      <c r="A3037">
        <v>1648</v>
      </c>
      <c r="B3037">
        <v>407</v>
      </c>
      <c r="C3037" s="3">
        <v>42147</v>
      </c>
      <c r="D3037" s="5" t="str">
        <f>ufc_fights5[[#This Row],[r_fighter_id]]&amp;"/"&amp;ufc_fights5[[#This Row],[b_fighter_id]]&amp;ufc_fights5[[#This Row],[date]]</f>
        <v>1648/40742147</v>
      </c>
      <c r="E3037">
        <f>COUNTIF(ufc_fights5[duplicitní texty],ufc_fights5[[#This Row],[duplicitní texty]])</f>
        <v>1</v>
      </c>
    </row>
    <row r="3038" spans="1:5">
      <c r="A3038">
        <v>1252</v>
      </c>
      <c r="B3038">
        <v>2277</v>
      </c>
      <c r="C3038" s="3">
        <v>42147</v>
      </c>
      <c r="D3038" s="5" t="str">
        <f>ufc_fights5[[#This Row],[r_fighter_id]]&amp;"/"&amp;ufc_fights5[[#This Row],[b_fighter_id]]&amp;ufc_fights5[[#This Row],[date]]</f>
        <v>1252/227742147</v>
      </c>
      <c r="E3038">
        <f>COUNTIF(ufc_fights5[duplicitní texty],ufc_fights5[[#This Row],[duplicitní texty]])</f>
        <v>1</v>
      </c>
    </row>
    <row r="3039" spans="1:5">
      <c r="A3039">
        <v>2332</v>
      </c>
      <c r="B3039">
        <v>2381</v>
      </c>
      <c r="C3039" s="3">
        <v>42154</v>
      </c>
      <c r="D3039" s="5" t="str">
        <f>ufc_fights5[[#This Row],[r_fighter_id]]&amp;"/"&amp;ufc_fights5[[#This Row],[b_fighter_id]]&amp;ufc_fights5[[#This Row],[date]]</f>
        <v>2332/238142154</v>
      </c>
      <c r="E3039">
        <f>COUNTIF(ufc_fights5[duplicitní texty],ufc_fights5[[#This Row],[duplicitní texty]])</f>
        <v>1</v>
      </c>
    </row>
    <row r="3040" spans="1:5">
      <c r="A3040">
        <v>996</v>
      </c>
      <c r="B3040">
        <v>2650</v>
      </c>
      <c r="C3040" s="3">
        <v>42154</v>
      </c>
      <c r="D3040" s="5" t="str">
        <f>ufc_fights5[[#This Row],[r_fighter_id]]&amp;"/"&amp;ufc_fights5[[#This Row],[b_fighter_id]]&amp;ufc_fights5[[#This Row],[date]]</f>
        <v>996/265042154</v>
      </c>
      <c r="E3040">
        <f>COUNTIF(ufc_fights5[duplicitní texty],ufc_fights5[[#This Row],[duplicitní texty]])</f>
        <v>1</v>
      </c>
    </row>
    <row r="3041" spans="1:5">
      <c r="A3041">
        <v>1798</v>
      </c>
      <c r="B3041">
        <v>2376</v>
      </c>
      <c r="C3041" s="3">
        <v>42154</v>
      </c>
      <c r="D3041" s="5" t="str">
        <f>ufc_fights5[[#This Row],[r_fighter_id]]&amp;"/"&amp;ufc_fights5[[#This Row],[b_fighter_id]]&amp;ufc_fights5[[#This Row],[date]]</f>
        <v>1798/237642154</v>
      </c>
      <c r="E3041">
        <f>COUNTIF(ufc_fights5[duplicitní texty],ufc_fights5[[#This Row],[duplicitní texty]])</f>
        <v>1</v>
      </c>
    </row>
    <row r="3042" spans="1:5">
      <c r="A3042">
        <v>596</v>
      </c>
      <c r="B3042">
        <v>84</v>
      </c>
      <c r="C3042" s="3">
        <v>42154</v>
      </c>
      <c r="D3042" s="5" t="str">
        <f>ufc_fights5[[#This Row],[r_fighter_id]]&amp;"/"&amp;ufc_fights5[[#This Row],[b_fighter_id]]&amp;ufc_fights5[[#This Row],[date]]</f>
        <v>596/8442154</v>
      </c>
      <c r="E3042">
        <f>COUNTIF(ufc_fights5[duplicitní texty],ufc_fights5[[#This Row],[duplicitní texty]])</f>
        <v>1</v>
      </c>
    </row>
    <row r="3043" spans="1:5">
      <c r="A3043">
        <v>3571</v>
      </c>
      <c r="B3043">
        <v>684</v>
      </c>
      <c r="C3043" s="3">
        <v>42154</v>
      </c>
      <c r="D3043" s="5" t="str">
        <f>ufc_fights5[[#This Row],[r_fighter_id]]&amp;"/"&amp;ufc_fights5[[#This Row],[b_fighter_id]]&amp;ufc_fights5[[#This Row],[date]]</f>
        <v>3571/68442154</v>
      </c>
      <c r="E3043">
        <f>COUNTIF(ufc_fights5[duplicitní texty],ufc_fights5[[#This Row],[duplicitní texty]])</f>
        <v>1</v>
      </c>
    </row>
    <row r="3044" spans="1:5">
      <c r="A3044">
        <v>835</v>
      </c>
      <c r="B3044">
        <v>351</v>
      </c>
      <c r="C3044" s="3">
        <v>42154</v>
      </c>
      <c r="D3044" s="5" t="str">
        <f>ufc_fights5[[#This Row],[r_fighter_id]]&amp;"/"&amp;ufc_fights5[[#This Row],[b_fighter_id]]&amp;ufc_fights5[[#This Row],[date]]</f>
        <v>835/35142154</v>
      </c>
      <c r="E3044">
        <f>COUNTIF(ufc_fights5[duplicitní texty],ufc_fights5[[#This Row],[duplicitní texty]])</f>
        <v>1</v>
      </c>
    </row>
    <row r="3045" spans="1:5">
      <c r="A3045">
        <v>3289</v>
      </c>
      <c r="B3045">
        <v>2449</v>
      </c>
      <c r="C3045" s="3">
        <v>42154</v>
      </c>
      <c r="D3045" s="5" t="str">
        <f>ufc_fights5[[#This Row],[r_fighter_id]]&amp;"/"&amp;ufc_fights5[[#This Row],[b_fighter_id]]&amp;ufc_fights5[[#This Row],[date]]</f>
        <v>3289/244942154</v>
      </c>
      <c r="E3045">
        <f>COUNTIF(ufc_fights5[duplicitní texty],ufc_fights5[[#This Row],[duplicitní texty]])</f>
        <v>1</v>
      </c>
    </row>
    <row r="3046" spans="1:5">
      <c r="A3046">
        <v>1989</v>
      </c>
      <c r="B3046">
        <v>239</v>
      </c>
      <c r="C3046" s="3">
        <v>42154</v>
      </c>
      <c r="D3046" s="5" t="str">
        <f>ufc_fights5[[#This Row],[r_fighter_id]]&amp;"/"&amp;ufc_fights5[[#This Row],[b_fighter_id]]&amp;ufc_fights5[[#This Row],[date]]</f>
        <v>1989/23942154</v>
      </c>
      <c r="E3046">
        <f>COUNTIF(ufc_fights5[duplicitní texty],ufc_fights5[[#This Row],[duplicitní texty]])</f>
        <v>1</v>
      </c>
    </row>
    <row r="3047" spans="1:5">
      <c r="A3047">
        <v>1826</v>
      </c>
      <c r="B3047">
        <v>71</v>
      </c>
      <c r="C3047" s="3">
        <v>42154</v>
      </c>
      <c r="D3047" s="5" t="str">
        <f>ufc_fights5[[#This Row],[r_fighter_id]]&amp;"/"&amp;ufc_fights5[[#This Row],[b_fighter_id]]&amp;ufc_fights5[[#This Row],[date]]</f>
        <v>1826/7142154</v>
      </c>
      <c r="E3047">
        <f>COUNTIF(ufc_fights5[duplicitní texty],ufc_fights5[[#This Row],[duplicitní texty]])</f>
        <v>1</v>
      </c>
    </row>
    <row r="3048" spans="1:5">
      <c r="A3048">
        <v>2380</v>
      </c>
      <c r="B3048">
        <v>3256</v>
      </c>
      <c r="C3048" s="3">
        <v>42154</v>
      </c>
      <c r="D3048" s="5" t="str">
        <f>ufc_fights5[[#This Row],[r_fighter_id]]&amp;"/"&amp;ufc_fights5[[#This Row],[b_fighter_id]]&amp;ufc_fights5[[#This Row],[date]]</f>
        <v>2380/325642154</v>
      </c>
      <c r="E3048">
        <f>COUNTIF(ufc_fights5[duplicitní texty],ufc_fights5[[#This Row],[duplicitní texty]])</f>
        <v>1</v>
      </c>
    </row>
    <row r="3049" spans="1:5">
      <c r="A3049">
        <v>218</v>
      </c>
      <c r="B3049">
        <v>1524</v>
      </c>
      <c r="C3049" s="3">
        <v>42154</v>
      </c>
      <c r="D3049" s="5" t="str">
        <f>ufc_fights5[[#This Row],[r_fighter_id]]&amp;"/"&amp;ufc_fights5[[#This Row],[b_fighter_id]]&amp;ufc_fights5[[#This Row],[date]]</f>
        <v>218/152442154</v>
      </c>
      <c r="E3049">
        <f>COUNTIF(ufc_fights5[duplicitní texty],ufc_fights5[[#This Row],[duplicitní texty]])</f>
        <v>1</v>
      </c>
    </row>
    <row r="3050" spans="1:5">
      <c r="A3050">
        <v>2556</v>
      </c>
      <c r="B3050">
        <v>2061</v>
      </c>
      <c r="C3050" s="3">
        <v>42161</v>
      </c>
      <c r="D3050" s="5" t="str">
        <f>ufc_fights5[[#This Row],[r_fighter_id]]&amp;"/"&amp;ufc_fights5[[#This Row],[b_fighter_id]]&amp;ufc_fights5[[#This Row],[date]]</f>
        <v>2556/206142161</v>
      </c>
      <c r="E3050">
        <f>COUNTIF(ufc_fights5[duplicitní texty],ufc_fights5[[#This Row],[duplicitní texty]])</f>
        <v>1</v>
      </c>
    </row>
    <row r="3051" spans="1:5">
      <c r="A3051">
        <v>851</v>
      </c>
      <c r="B3051">
        <v>28</v>
      </c>
      <c r="C3051" s="3">
        <v>42161</v>
      </c>
      <c r="D3051" s="5" t="str">
        <f>ufc_fights5[[#This Row],[r_fighter_id]]&amp;"/"&amp;ufc_fights5[[#This Row],[b_fighter_id]]&amp;ufc_fights5[[#This Row],[date]]</f>
        <v>851/2842161</v>
      </c>
      <c r="E3051">
        <f>COUNTIF(ufc_fights5[duplicitní texty],ufc_fights5[[#This Row],[duplicitní texty]])</f>
        <v>1</v>
      </c>
    </row>
    <row r="3052" spans="1:5">
      <c r="A3052">
        <v>3209</v>
      </c>
      <c r="B3052">
        <v>2394</v>
      </c>
      <c r="C3052" s="3">
        <v>42161</v>
      </c>
      <c r="D3052" s="5" t="str">
        <f>ufc_fights5[[#This Row],[r_fighter_id]]&amp;"/"&amp;ufc_fights5[[#This Row],[b_fighter_id]]&amp;ufc_fights5[[#This Row],[date]]</f>
        <v>3209/239442161</v>
      </c>
      <c r="E3052">
        <f>COUNTIF(ufc_fights5[duplicitní texty],ufc_fights5[[#This Row],[duplicitní texty]])</f>
        <v>1</v>
      </c>
    </row>
    <row r="3053" spans="1:5">
      <c r="A3053">
        <v>6</v>
      </c>
      <c r="B3053">
        <v>593</v>
      </c>
      <c r="C3053" s="3">
        <v>42161</v>
      </c>
      <c r="D3053" s="5" t="str">
        <f>ufc_fights5[[#This Row],[r_fighter_id]]&amp;"/"&amp;ufc_fights5[[#This Row],[b_fighter_id]]&amp;ufc_fights5[[#This Row],[date]]</f>
        <v>6/59342161</v>
      </c>
      <c r="E3053">
        <f>COUNTIF(ufc_fights5[duplicitní texty],ufc_fights5[[#This Row],[duplicitní texty]])</f>
        <v>1</v>
      </c>
    </row>
    <row r="3054" spans="1:5">
      <c r="A3054">
        <v>1559</v>
      </c>
      <c r="B3054">
        <v>1816</v>
      </c>
      <c r="C3054" s="3">
        <v>42161</v>
      </c>
      <c r="D3054" s="5" t="str">
        <f>ufc_fights5[[#This Row],[r_fighter_id]]&amp;"/"&amp;ufc_fights5[[#This Row],[b_fighter_id]]&amp;ufc_fights5[[#This Row],[date]]</f>
        <v>1559/181642161</v>
      </c>
      <c r="E3054">
        <f>COUNTIF(ufc_fights5[duplicitní texty],ufc_fights5[[#This Row],[duplicitní texty]])</f>
        <v>1</v>
      </c>
    </row>
    <row r="3055" spans="1:5">
      <c r="A3055">
        <v>2694</v>
      </c>
      <c r="B3055">
        <v>435</v>
      </c>
      <c r="C3055" s="3">
        <v>42161</v>
      </c>
      <c r="D3055" s="5" t="str">
        <f>ufc_fights5[[#This Row],[r_fighter_id]]&amp;"/"&amp;ufc_fights5[[#This Row],[b_fighter_id]]&amp;ufc_fights5[[#This Row],[date]]</f>
        <v>2694/43542161</v>
      </c>
      <c r="E3055">
        <f>COUNTIF(ufc_fights5[duplicitní texty],ufc_fights5[[#This Row],[duplicitní texty]])</f>
        <v>1</v>
      </c>
    </row>
    <row r="3056" spans="1:5">
      <c r="A3056">
        <v>306</v>
      </c>
      <c r="B3056">
        <v>1320</v>
      </c>
      <c r="C3056" s="3">
        <v>42161</v>
      </c>
      <c r="D3056" s="5" t="str">
        <f>ufc_fights5[[#This Row],[r_fighter_id]]&amp;"/"&amp;ufc_fights5[[#This Row],[b_fighter_id]]&amp;ufc_fights5[[#This Row],[date]]</f>
        <v>306/132042161</v>
      </c>
      <c r="E3056">
        <f>COUNTIF(ufc_fights5[duplicitní texty],ufc_fights5[[#This Row],[duplicitní texty]])</f>
        <v>1</v>
      </c>
    </row>
    <row r="3057" spans="1:5">
      <c r="A3057">
        <v>3071</v>
      </c>
      <c r="B3057">
        <v>282</v>
      </c>
      <c r="C3057" s="3">
        <v>42161</v>
      </c>
      <c r="D3057" s="5" t="str">
        <f>ufc_fights5[[#This Row],[r_fighter_id]]&amp;"/"&amp;ufc_fights5[[#This Row],[b_fighter_id]]&amp;ufc_fights5[[#This Row],[date]]</f>
        <v>3071/28242161</v>
      </c>
      <c r="E3057">
        <f>COUNTIF(ufc_fights5[duplicitní texty],ufc_fights5[[#This Row],[duplicitní texty]])</f>
        <v>1</v>
      </c>
    </row>
    <row r="3058" spans="1:5">
      <c r="A3058">
        <v>2581</v>
      </c>
      <c r="B3058">
        <v>862</v>
      </c>
      <c r="C3058" s="3">
        <v>42161</v>
      </c>
      <c r="D3058" s="5" t="str">
        <f>ufc_fights5[[#This Row],[r_fighter_id]]&amp;"/"&amp;ufc_fights5[[#This Row],[b_fighter_id]]&amp;ufc_fights5[[#This Row],[date]]</f>
        <v>2581/86242161</v>
      </c>
      <c r="E3058">
        <f>COUNTIF(ufc_fights5[duplicitní texty],ufc_fights5[[#This Row],[duplicitní texty]])</f>
        <v>1</v>
      </c>
    </row>
    <row r="3059" spans="1:5">
      <c r="A3059">
        <v>2769</v>
      </c>
      <c r="B3059">
        <v>2145</v>
      </c>
      <c r="C3059" s="3">
        <v>42161</v>
      </c>
      <c r="D3059" s="5" t="str">
        <f>ufc_fights5[[#This Row],[r_fighter_id]]&amp;"/"&amp;ufc_fights5[[#This Row],[b_fighter_id]]&amp;ufc_fights5[[#This Row],[date]]</f>
        <v>2769/214542161</v>
      </c>
      <c r="E3059">
        <f>COUNTIF(ufc_fights5[duplicitní texty],ufc_fights5[[#This Row],[duplicitní texty]])</f>
        <v>1</v>
      </c>
    </row>
    <row r="3060" spans="1:5">
      <c r="A3060">
        <v>2603</v>
      </c>
      <c r="B3060">
        <v>2183</v>
      </c>
      <c r="C3060" s="3">
        <v>42161</v>
      </c>
      <c r="D3060" s="5" t="str">
        <f>ufc_fights5[[#This Row],[r_fighter_id]]&amp;"/"&amp;ufc_fights5[[#This Row],[b_fighter_id]]&amp;ufc_fights5[[#This Row],[date]]</f>
        <v>2603/218342161</v>
      </c>
      <c r="E3060">
        <f>COUNTIF(ufc_fights5[duplicitní texty],ufc_fights5[[#This Row],[duplicitní texty]])</f>
        <v>1</v>
      </c>
    </row>
    <row r="3061" spans="1:5">
      <c r="A3061">
        <v>3404</v>
      </c>
      <c r="B3061">
        <v>1092</v>
      </c>
      <c r="C3061" s="3">
        <v>42161</v>
      </c>
      <c r="D3061" s="5" t="str">
        <f>ufc_fights5[[#This Row],[r_fighter_id]]&amp;"/"&amp;ufc_fights5[[#This Row],[b_fighter_id]]&amp;ufc_fights5[[#This Row],[date]]</f>
        <v>3404/109242161</v>
      </c>
      <c r="E3061">
        <f>COUNTIF(ufc_fights5[duplicitní texty],ufc_fights5[[#This Row],[duplicitní texty]])</f>
        <v>1</v>
      </c>
    </row>
    <row r="3062" spans="1:5">
      <c r="A3062">
        <v>1083</v>
      </c>
      <c r="B3062">
        <v>1958</v>
      </c>
      <c r="C3062" s="3">
        <v>42168</v>
      </c>
      <c r="D3062" s="5" t="str">
        <f>ufc_fights5[[#This Row],[r_fighter_id]]&amp;"/"&amp;ufc_fights5[[#This Row],[b_fighter_id]]&amp;ufc_fights5[[#This Row],[date]]</f>
        <v>1083/195842168</v>
      </c>
      <c r="E3062">
        <f>COUNTIF(ufc_fights5[duplicitní texty],ufc_fights5[[#This Row],[duplicitní texty]])</f>
        <v>1</v>
      </c>
    </row>
    <row r="3063" spans="1:5">
      <c r="A3063">
        <v>3273</v>
      </c>
      <c r="B3063">
        <v>1357</v>
      </c>
      <c r="C3063" s="3">
        <v>42168</v>
      </c>
      <c r="D3063" s="5" t="str">
        <f>ufc_fights5[[#This Row],[r_fighter_id]]&amp;"/"&amp;ufc_fights5[[#This Row],[b_fighter_id]]&amp;ufc_fights5[[#This Row],[date]]</f>
        <v>3273/135742168</v>
      </c>
      <c r="E3063">
        <f>COUNTIF(ufc_fights5[duplicitní texty],ufc_fights5[[#This Row],[duplicitní texty]])</f>
        <v>1</v>
      </c>
    </row>
    <row r="3064" spans="1:5">
      <c r="A3064">
        <v>3359</v>
      </c>
      <c r="B3064">
        <v>3458</v>
      </c>
      <c r="C3064" s="3">
        <v>42168</v>
      </c>
      <c r="D3064" s="5" t="str">
        <f>ufc_fights5[[#This Row],[r_fighter_id]]&amp;"/"&amp;ufc_fights5[[#This Row],[b_fighter_id]]&amp;ufc_fights5[[#This Row],[date]]</f>
        <v>3359/345842168</v>
      </c>
      <c r="E3064">
        <f>COUNTIF(ufc_fights5[duplicitní texty],ufc_fights5[[#This Row],[duplicitní texty]])</f>
        <v>1</v>
      </c>
    </row>
    <row r="3065" spans="1:5">
      <c r="A3065">
        <v>250</v>
      </c>
      <c r="B3065">
        <v>591</v>
      </c>
      <c r="C3065" s="3">
        <v>42168</v>
      </c>
      <c r="D3065" s="5" t="str">
        <f>ufc_fights5[[#This Row],[r_fighter_id]]&amp;"/"&amp;ufc_fights5[[#This Row],[b_fighter_id]]&amp;ufc_fights5[[#This Row],[date]]</f>
        <v>250/59142168</v>
      </c>
      <c r="E3065">
        <f>COUNTIF(ufc_fights5[duplicitní texty],ufc_fights5[[#This Row],[duplicitní texty]])</f>
        <v>1</v>
      </c>
    </row>
    <row r="3066" spans="1:5">
      <c r="A3066">
        <v>2730</v>
      </c>
      <c r="B3066">
        <v>2758</v>
      </c>
      <c r="C3066" s="3">
        <v>42168</v>
      </c>
      <c r="D3066" s="5" t="str">
        <f>ufc_fights5[[#This Row],[r_fighter_id]]&amp;"/"&amp;ufc_fights5[[#This Row],[b_fighter_id]]&amp;ufc_fights5[[#This Row],[date]]</f>
        <v>2730/275842168</v>
      </c>
      <c r="E3066">
        <f>COUNTIF(ufc_fights5[duplicitní texty],ufc_fights5[[#This Row],[duplicitní texty]])</f>
        <v>1</v>
      </c>
    </row>
    <row r="3067" spans="1:5">
      <c r="A3067">
        <v>2076</v>
      </c>
      <c r="B3067">
        <v>81</v>
      </c>
      <c r="C3067" s="3">
        <v>42168</v>
      </c>
      <c r="D3067" s="5" t="str">
        <f>ufc_fights5[[#This Row],[r_fighter_id]]&amp;"/"&amp;ufc_fights5[[#This Row],[b_fighter_id]]&amp;ufc_fights5[[#This Row],[date]]</f>
        <v>2076/8142168</v>
      </c>
      <c r="E3067">
        <f>COUNTIF(ufc_fights5[duplicitní texty],ufc_fights5[[#This Row],[duplicitní texty]])</f>
        <v>1</v>
      </c>
    </row>
    <row r="3068" spans="1:5">
      <c r="A3068">
        <v>906</v>
      </c>
      <c r="B3068">
        <v>789</v>
      </c>
      <c r="C3068" s="3">
        <v>42168</v>
      </c>
      <c r="D3068" s="5" t="str">
        <f>ufc_fights5[[#This Row],[r_fighter_id]]&amp;"/"&amp;ufc_fights5[[#This Row],[b_fighter_id]]&amp;ufc_fights5[[#This Row],[date]]</f>
        <v>906/78942168</v>
      </c>
      <c r="E3068">
        <f>COUNTIF(ufc_fights5[duplicitní texty],ufc_fights5[[#This Row],[duplicitní texty]])</f>
        <v>1</v>
      </c>
    </row>
    <row r="3069" spans="1:5">
      <c r="A3069">
        <v>518</v>
      </c>
      <c r="B3069">
        <v>456</v>
      </c>
      <c r="C3069" s="3">
        <v>42168</v>
      </c>
      <c r="D3069" s="5" t="str">
        <f>ufc_fights5[[#This Row],[r_fighter_id]]&amp;"/"&amp;ufc_fights5[[#This Row],[b_fighter_id]]&amp;ufc_fights5[[#This Row],[date]]</f>
        <v>518/45642168</v>
      </c>
      <c r="E3069">
        <f>COUNTIF(ufc_fights5[duplicitní texty],ufc_fights5[[#This Row],[duplicitní texty]])</f>
        <v>1</v>
      </c>
    </row>
    <row r="3070" spans="1:5">
      <c r="A3070">
        <v>3281</v>
      </c>
      <c r="B3070">
        <v>499</v>
      </c>
      <c r="C3070" s="3">
        <v>42168</v>
      </c>
      <c r="D3070" s="5" t="str">
        <f>ufc_fights5[[#This Row],[r_fighter_id]]&amp;"/"&amp;ufc_fights5[[#This Row],[b_fighter_id]]&amp;ufc_fights5[[#This Row],[date]]</f>
        <v>3281/49942168</v>
      </c>
      <c r="E3070">
        <f>COUNTIF(ufc_fights5[duplicitní texty],ufc_fights5[[#This Row],[duplicitní texty]])</f>
        <v>1</v>
      </c>
    </row>
    <row r="3071" spans="1:5">
      <c r="A3071">
        <v>2502</v>
      </c>
      <c r="B3071">
        <v>3484</v>
      </c>
      <c r="C3071" s="3">
        <v>42168</v>
      </c>
      <c r="D3071" s="5" t="str">
        <f>ufc_fights5[[#This Row],[r_fighter_id]]&amp;"/"&amp;ufc_fights5[[#This Row],[b_fighter_id]]&amp;ufc_fights5[[#This Row],[date]]</f>
        <v>2502/348442168</v>
      </c>
      <c r="E3071">
        <f>COUNTIF(ufc_fights5[duplicitní texty],ufc_fights5[[#This Row],[duplicitní texty]])</f>
        <v>1</v>
      </c>
    </row>
    <row r="3072" spans="1:5">
      <c r="A3072">
        <v>2170</v>
      </c>
      <c r="B3072">
        <v>2484</v>
      </c>
      <c r="C3072" s="3">
        <v>42168</v>
      </c>
      <c r="D3072" s="5" t="str">
        <f>ufc_fights5[[#This Row],[r_fighter_id]]&amp;"/"&amp;ufc_fights5[[#This Row],[b_fighter_id]]&amp;ufc_fights5[[#This Row],[date]]</f>
        <v>2170/248442168</v>
      </c>
      <c r="E3072">
        <f>COUNTIF(ufc_fights5[duplicitní texty],ufc_fights5[[#This Row],[duplicitní texty]])</f>
        <v>1</v>
      </c>
    </row>
    <row r="3073" spans="1:5">
      <c r="A3073">
        <v>3018</v>
      </c>
      <c r="B3073">
        <v>1611</v>
      </c>
      <c r="C3073" s="3">
        <v>42175</v>
      </c>
      <c r="D3073" s="5" t="str">
        <f>ufc_fights5[[#This Row],[r_fighter_id]]&amp;"/"&amp;ufc_fights5[[#This Row],[b_fighter_id]]&amp;ufc_fights5[[#This Row],[date]]</f>
        <v>3018/161142175</v>
      </c>
      <c r="E3073">
        <f>COUNTIF(ufc_fights5[duplicitní texty],ufc_fights5[[#This Row],[duplicitní texty]])</f>
        <v>1</v>
      </c>
    </row>
    <row r="3074" spans="1:5">
      <c r="A3074">
        <v>1253</v>
      </c>
      <c r="B3074">
        <v>2246</v>
      </c>
      <c r="C3074" s="3">
        <v>42175</v>
      </c>
      <c r="D3074" s="5" t="str">
        <f>ufc_fights5[[#This Row],[r_fighter_id]]&amp;"/"&amp;ufc_fights5[[#This Row],[b_fighter_id]]&amp;ufc_fights5[[#This Row],[date]]</f>
        <v>1253/224642175</v>
      </c>
      <c r="E3074">
        <f>COUNTIF(ufc_fights5[duplicitní texty],ufc_fights5[[#This Row],[duplicitní texty]])</f>
        <v>1</v>
      </c>
    </row>
    <row r="3075" spans="1:5">
      <c r="A3075">
        <v>2390</v>
      </c>
      <c r="B3075">
        <v>64</v>
      </c>
      <c r="C3075" s="3">
        <v>42175</v>
      </c>
      <c r="D3075" s="5" t="str">
        <f>ufc_fights5[[#This Row],[r_fighter_id]]&amp;"/"&amp;ufc_fights5[[#This Row],[b_fighter_id]]&amp;ufc_fights5[[#This Row],[date]]</f>
        <v>2390/6442175</v>
      </c>
      <c r="E3075">
        <f>COUNTIF(ufc_fights5[duplicitní texty],ufc_fights5[[#This Row],[duplicitní texty]])</f>
        <v>1</v>
      </c>
    </row>
    <row r="3076" spans="1:5">
      <c r="A3076">
        <v>95</v>
      </c>
      <c r="B3076">
        <v>1034</v>
      </c>
      <c r="C3076" s="3">
        <v>42175</v>
      </c>
      <c r="D3076" s="5" t="str">
        <f>ufc_fights5[[#This Row],[r_fighter_id]]&amp;"/"&amp;ufc_fights5[[#This Row],[b_fighter_id]]&amp;ufc_fights5[[#This Row],[date]]</f>
        <v>95/103442175</v>
      </c>
      <c r="E3076">
        <f>COUNTIF(ufc_fights5[duplicitní texty],ufc_fights5[[#This Row],[duplicitní texty]])</f>
        <v>1</v>
      </c>
    </row>
    <row r="3077" spans="1:5">
      <c r="A3077">
        <v>3185</v>
      </c>
      <c r="B3077">
        <v>2460</v>
      </c>
      <c r="C3077" s="3">
        <v>42175</v>
      </c>
      <c r="D3077" s="5" t="str">
        <f>ufc_fights5[[#This Row],[r_fighter_id]]&amp;"/"&amp;ufc_fights5[[#This Row],[b_fighter_id]]&amp;ufc_fights5[[#This Row],[date]]</f>
        <v>3185/246042175</v>
      </c>
      <c r="E3077">
        <f>COUNTIF(ufc_fights5[duplicitní texty],ufc_fights5[[#This Row],[duplicitní texty]])</f>
        <v>1</v>
      </c>
    </row>
    <row r="3078" spans="1:5">
      <c r="A3078">
        <v>149</v>
      </c>
      <c r="B3078">
        <v>804</v>
      </c>
      <c r="C3078" s="3">
        <v>42175</v>
      </c>
      <c r="D3078" s="5" t="str">
        <f>ufc_fights5[[#This Row],[r_fighter_id]]&amp;"/"&amp;ufc_fights5[[#This Row],[b_fighter_id]]&amp;ufc_fights5[[#This Row],[date]]</f>
        <v>149/80442175</v>
      </c>
      <c r="E3078">
        <f>COUNTIF(ufc_fights5[duplicitní texty],ufc_fights5[[#This Row],[duplicitní texty]])</f>
        <v>1</v>
      </c>
    </row>
    <row r="3079" spans="1:5">
      <c r="A3079">
        <v>176</v>
      </c>
      <c r="B3079">
        <v>1726</v>
      </c>
      <c r="C3079" s="3">
        <v>42175</v>
      </c>
      <c r="D3079" s="5" t="str">
        <f>ufc_fights5[[#This Row],[r_fighter_id]]&amp;"/"&amp;ufc_fights5[[#This Row],[b_fighter_id]]&amp;ufc_fights5[[#This Row],[date]]</f>
        <v>176/172642175</v>
      </c>
      <c r="E3079">
        <f>COUNTIF(ufc_fights5[duplicitní texty],ufc_fights5[[#This Row],[duplicitní texty]])</f>
        <v>1</v>
      </c>
    </row>
    <row r="3080" spans="1:5">
      <c r="A3080">
        <v>3050</v>
      </c>
      <c r="B3080">
        <v>1625</v>
      </c>
      <c r="C3080" s="3">
        <v>42175</v>
      </c>
      <c r="D3080" s="5" t="str">
        <f>ufc_fights5[[#This Row],[r_fighter_id]]&amp;"/"&amp;ufc_fights5[[#This Row],[b_fighter_id]]&amp;ufc_fights5[[#This Row],[date]]</f>
        <v>3050/162542175</v>
      </c>
      <c r="E3080">
        <f>COUNTIF(ufc_fights5[duplicitní texty],ufc_fights5[[#This Row],[duplicitní texty]])</f>
        <v>1</v>
      </c>
    </row>
    <row r="3081" spans="1:5">
      <c r="A3081">
        <v>1312</v>
      </c>
      <c r="B3081">
        <v>2799</v>
      </c>
      <c r="C3081" s="3">
        <v>42175</v>
      </c>
      <c r="D3081" s="5" t="str">
        <f>ufc_fights5[[#This Row],[r_fighter_id]]&amp;"/"&amp;ufc_fights5[[#This Row],[b_fighter_id]]&amp;ufc_fights5[[#This Row],[date]]</f>
        <v>1312/279942175</v>
      </c>
      <c r="E3081">
        <f>COUNTIF(ufc_fights5[duplicitní texty],ufc_fights5[[#This Row],[duplicitní texty]])</f>
        <v>1</v>
      </c>
    </row>
    <row r="3082" spans="1:5">
      <c r="A3082">
        <v>1742</v>
      </c>
      <c r="B3082">
        <v>2876</v>
      </c>
      <c r="C3082" s="3">
        <v>42175</v>
      </c>
      <c r="D3082" s="5" t="str">
        <f>ufc_fights5[[#This Row],[r_fighter_id]]&amp;"/"&amp;ufc_fights5[[#This Row],[b_fighter_id]]&amp;ufc_fights5[[#This Row],[date]]</f>
        <v>1742/287642175</v>
      </c>
      <c r="E3082">
        <f>COUNTIF(ufc_fights5[duplicitní texty],ufc_fights5[[#This Row],[duplicitní texty]])</f>
        <v>1</v>
      </c>
    </row>
    <row r="3083" spans="1:5">
      <c r="A3083">
        <v>2860</v>
      </c>
      <c r="B3083">
        <v>323</v>
      </c>
      <c r="C3083" s="3">
        <v>42182</v>
      </c>
      <c r="D3083" s="5" t="str">
        <f>ufc_fights5[[#This Row],[r_fighter_id]]&amp;"/"&amp;ufc_fights5[[#This Row],[b_fighter_id]]&amp;ufc_fights5[[#This Row],[date]]</f>
        <v>2860/32342182</v>
      </c>
      <c r="E3083">
        <f>COUNTIF(ufc_fights5[duplicitní texty],ufc_fights5[[#This Row],[duplicitní texty]])</f>
        <v>1</v>
      </c>
    </row>
    <row r="3084" spans="1:5">
      <c r="A3084">
        <v>2381</v>
      </c>
      <c r="B3084">
        <v>2091</v>
      </c>
      <c r="C3084" s="3">
        <v>42182</v>
      </c>
      <c r="D3084" s="5" t="str">
        <f>ufc_fights5[[#This Row],[r_fighter_id]]&amp;"/"&amp;ufc_fights5[[#This Row],[b_fighter_id]]&amp;ufc_fights5[[#This Row],[date]]</f>
        <v>2381/209142182</v>
      </c>
      <c r="E3084">
        <f>COUNTIF(ufc_fights5[duplicitní texty],ufc_fights5[[#This Row],[duplicitní texty]])</f>
        <v>1</v>
      </c>
    </row>
    <row r="3085" spans="1:5">
      <c r="A3085">
        <v>1898</v>
      </c>
      <c r="B3085">
        <v>2750</v>
      </c>
      <c r="C3085" s="3">
        <v>42182</v>
      </c>
      <c r="D3085" s="5" t="str">
        <f>ufc_fights5[[#This Row],[r_fighter_id]]&amp;"/"&amp;ufc_fights5[[#This Row],[b_fighter_id]]&amp;ufc_fights5[[#This Row],[date]]</f>
        <v>1898/275042182</v>
      </c>
      <c r="E3085">
        <f>COUNTIF(ufc_fights5[duplicitní texty],ufc_fights5[[#This Row],[duplicitní texty]])</f>
        <v>1</v>
      </c>
    </row>
    <row r="3086" spans="1:5">
      <c r="A3086">
        <v>2558</v>
      </c>
      <c r="B3086">
        <v>1761</v>
      </c>
      <c r="C3086" s="3">
        <v>42182</v>
      </c>
      <c r="D3086" s="5" t="str">
        <f>ufc_fights5[[#This Row],[r_fighter_id]]&amp;"/"&amp;ufc_fights5[[#This Row],[b_fighter_id]]&amp;ufc_fights5[[#This Row],[date]]</f>
        <v>2558/176142182</v>
      </c>
      <c r="E3086">
        <f>COUNTIF(ufc_fights5[duplicitní texty],ufc_fights5[[#This Row],[duplicitní texty]])</f>
        <v>1</v>
      </c>
    </row>
    <row r="3087" spans="1:5">
      <c r="A3087">
        <v>480</v>
      </c>
      <c r="B3087">
        <v>1157</v>
      </c>
      <c r="C3087" s="3">
        <v>42182</v>
      </c>
      <c r="D3087" s="5" t="str">
        <f>ufc_fights5[[#This Row],[r_fighter_id]]&amp;"/"&amp;ufc_fights5[[#This Row],[b_fighter_id]]&amp;ufc_fights5[[#This Row],[date]]</f>
        <v>480/115742182</v>
      </c>
      <c r="E3087">
        <f>COUNTIF(ufc_fights5[duplicitní texty],ufc_fights5[[#This Row],[duplicitní texty]])</f>
        <v>1</v>
      </c>
    </row>
    <row r="3088" spans="1:5">
      <c r="A3088">
        <v>1978</v>
      </c>
      <c r="B3088">
        <v>1584</v>
      </c>
      <c r="C3088" s="3">
        <v>42182</v>
      </c>
      <c r="D3088" s="5" t="str">
        <f>ufc_fights5[[#This Row],[r_fighter_id]]&amp;"/"&amp;ufc_fights5[[#This Row],[b_fighter_id]]&amp;ufc_fights5[[#This Row],[date]]</f>
        <v>1978/158442182</v>
      </c>
      <c r="E3088">
        <f>COUNTIF(ufc_fights5[duplicitní texty],ufc_fights5[[#This Row],[duplicitní texty]])</f>
        <v>1</v>
      </c>
    </row>
    <row r="3089" spans="1:5">
      <c r="A3089">
        <v>2173</v>
      </c>
      <c r="B3089">
        <v>3008</v>
      </c>
      <c r="C3089" s="3">
        <v>42182</v>
      </c>
      <c r="D3089" s="5" t="str">
        <f>ufc_fights5[[#This Row],[r_fighter_id]]&amp;"/"&amp;ufc_fights5[[#This Row],[b_fighter_id]]&amp;ufc_fights5[[#This Row],[date]]</f>
        <v>2173/300842182</v>
      </c>
      <c r="E3089">
        <f>COUNTIF(ufc_fights5[duplicitní texty],ufc_fights5[[#This Row],[duplicitní texty]])</f>
        <v>1</v>
      </c>
    </row>
    <row r="3090" spans="1:5">
      <c r="A3090">
        <v>768</v>
      </c>
      <c r="B3090">
        <v>1924</v>
      </c>
      <c r="C3090" s="3">
        <v>42182</v>
      </c>
      <c r="D3090" s="5" t="str">
        <f>ufc_fights5[[#This Row],[r_fighter_id]]&amp;"/"&amp;ufc_fights5[[#This Row],[b_fighter_id]]&amp;ufc_fights5[[#This Row],[date]]</f>
        <v>768/192442182</v>
      </c>
      <c r="E3090">
        <f>COUNTIF(ufc_fights5[duplicitní texty],ufc_fights5[[#This Row],[duplicitní texty]])</f>
        <v>1</v>
      </c>
    </row>
    <row r="3091" spans="1:5">
      <c r="A3091">
        <v>2986</v>
      </c>
      <c r="B3091">
        <v>1145</v>
      </c>
      <c r="C3091" s="3">
        <v>42182</v>
      </c>
      <c r="D3091" s="5" t="str">
        <f>ufc_fights5[[#This Row],[r_fighter_id]]&amp;"/"&amp;ufc_fights5[[#This Row],[b_fighter_id]]&amp;ufc_fights5[[#This Row],[date]]</f>
        <v>2986/114542182</v>
      </c>
      <c r="E3091">
        <f>COUNTIF(ufc_fights5[duplicitní texty],ufc_fights5[[#This Row],[duplicitní texty]])</f>
        <v>1</v>
      </c>
    </row>
    <row r="3092" spans="1:5">
      <c r="A3092">
        <v>1068</v>
      </c>
      <c r="B3092">
        <v>362</v>
      </c>
      <c r="C3092" s="3">
        <v>42196</v>
      </c>
      <c r="D3092" s="5" t="str">
        <f>ufc_fights5[[#This Row],[r_fighter_id]]&amp;"/"&amp;ufc_fights5[[#This Row],[b_fighter_id]]&amp;ufc_fights5[[#This Row],[date]]</f>
        <v>1068/36242196</v>
      </c>
      <c r="E3092">
        <f>COUNTIF(ufc_fights5[duplicitní texty],ufc_fights5[[#This Row],[duplicitní texty]])</f>
        <v>1</v>
      </c>
    </row>
    <row r="3093" spans="1:5">
      <c r="A3093">
        <v>2921</v>
      </c>
      <c r="B3093">
        <v>3045</v>
      </c>
      <c r="C3093" s="3">
        <v>42196</v>
      </c>
      <c r="D3093" s="5" t="str">
        <f>ufc_fights5[[#This Row],[r_fighter_id]]&amp;"/"&amp;ufc_fights5[[#This Row],[b_fighter_id]]&amp;ufc_fights5[[#This Row],[date]]</f>
        <v>2921/304542196</v>
      </c>
      <c r="E3093">
        <f>COUNTIF(ufc_fights5[duplicitní texty],ufc_fights5[[#This Row],[duplicitní texty]])</f>
        <v>1</v>
      </c>
    </row>
    <row r="3094" spans="1:5">
      <c r="A3094">
        <v>1760</v>
      </c>
      <c r="B3094">
        <v>1892</v>
      </c>
      <c r="C3094" s="3">
        <v>42196</v>
      </c>
      <c r="D3094" s="5" t="str">
        <f>ufc_fights5[[#This Row],[r_fighter_id]]&amp;"/"&amp;ufc_fights5[[#This Row],[b_fighter_id]]&amp;ufc_fights5[[#This Row],[date]]</f>
        <v>1760/189242196</v>
      </c>
      <c r="E3094">
        <f>COUNTIF(ufc_fights5[duplicitní texty],ufc_fights5[[#This Row],[duplicitní texty]])</f>
        <v>1</v>
      </c>
    </row>
    <row r="3095" spans="1:5">
      <c r="A3095">
        <v>263</v>
      </c>
      <c r="B3095">
        <v>3120</v>
      </c>
      <c r="C3095" s="3">
        <v>42196</v>
      </c>
      <c r="D3095" s="5" t="str">
        <f>ufc_fights5[[#This Row],[r_fighter_id]]&amp;"/"&amp;ufc_fights5[[#This Row],[b_fighter_id]]&amp;ufc_fights5[[#This Row],[date]]</f>
        <v>263/312042196</v>
      </c>
      <c r="E3095">
        <f>COUNTIF(ufc_fights5[duplicitní texty],ufc_fights5[[#This Row],[duplicitní texty]])</f>
        <v>1</v>
      </c>
    </row>
    <row r="3096" spans="1:5">
      <c r="A3096">
        <v>375</v>
      </c>
      <c r="B3096">
        <v>2058</v>
      </c>
      <c r="C3096" s="3">
        <v>42196</v>
      </c>
      <c r="D3096" s="5" t="str">
        <f>ufc_fights5[[#This Row],[r_fighter_id]]&amp;"/"&amp;ufc_fights5[[#This Row],[b_fighter_id]]&amp;ufc_fights5[[#This Row],[date]]</f>
        <v>375/205842196</v>
      </c>
      <c r="E3096">
        <f>COUNTIF(ufc_fights5[duplicitní texty],ufc_fights5[[#This Row],[duplicitní texty]])</f>
        <v>1</v>
      </c>
    </row>
    <row r="3097" spans="1:5">
      <c r="A3097">
        <v>2484</v>
      </c>
      <c r="B3097">
        <v>1409</v>
      </c>
      <c r="C3097" s="3">
        <v>42196</v>
      </c>
      <c r="D3097" s="5" t="str">
        <f>ufc_fights5[[#This Row],[r_fighter_id]]&amp;"/"&amp;ufc_fights5[[#This Row],[b_fighter_id]]&amp;ufc_fights5[[#This Row],[date]]</f>
        <v>2484/140942196</v>
      </c>
      <c r="E3097">
        <f>COUNTIF(ufc_fights5[duplicitní texty],ufc_fights5[[#This Row],[duplicitní texty]])</f>
        <v>1</v>
      </c>
    </row>
    <row r="3098" spans="1:5">
      <c r="A3098">
        <v>3176</v>
      </c>
      <c r="B3098">
        <v>1073</v>
      </c>
      <c r="C3098" s="3">
        <v>42196</v>
      </c>
      <c r="D3098" s="5" t="str">
        <f>ufc_fights5[[#This Row],[r_fighter_id]]&amp;"/"&amp;ufc_fights5[[#This Row],[b_fighter_id]]&amp;ufc_fights5[[#This Row],[date]]</f>
        <v>3176/107342196</v>
      </c>
      <c r="E3098">
        <f>COUNTIF(ufc_fights5[duplicitní texty],ufc_fights5[[#This Row],[duplicitní texty]])</f>
        <v>1</v>
      </c>
    </row>
    <row r="3099" spans="1:5">
      <c r="A3099">
        <v>2540</v>
      </c>
      <c r="B3099">
        <v>70</v>
      </c>
      <c r="C3099" s="3">
        <v>42196</v>
      </c>
      <c r="D3099" s="5" t="str">
        <f>ufc_fights5[[#This Row],[r_fighter_id]]&amp;"/"&amp;ufc_fights5[[#This Row],[b_fighter_id]]&amp;ufc_fights5[[#This Row],[date]]</f>
        <v>2540/7042196</v>
      </c>
      <c r="E3099">
        <f>COUNTIF(ufc_fights5[duplicitní texty],ufc_fights5[[#This Row],[duplicitní texty]])</f>
        <v>1</v>
      </c>
    </row>
    <row r="3100" spans="1:5">
      <c r="A3100">
        <v>2293</v>
      </c>
      <c r="B3100">
        <v>3234</v>
      </c>
      <c r="C3100" s="3">
        <v>42196</v>
      </c>
      <c r="D3100" s="5" t="str">
        <f>ufc_fights5[[#This Row],[r_fighter_id]]&amp;"/"&amp;ufc_fights5[[#This Row],[b_fighter_id]]&amp;ufc_fights5[[#This Row],[date]]</f>
        <v>2293/323442196</v>
      </c>
      <c r="E3100">
        <f>COUNTIF(ufc_fights5[duplicitní texty],ufc_fights5[[#This Row],[duplicitní texty]])</f>
        <v>1</v>
      </c>
    </row>
    <row r="3101" spans="1:5">
      <c r="A3101">
        <v>519</v>
      </c>
      <c r="B3101">
        <v>2523</v>
      </c>
      <c r="C3101" s="3">
        <v>42196</v>
      </c>
      <c r="D3101" s="5" t="str">
        <f>ufc_fights5[[#This Row],[r_fighter_id]]&amp;"/"&amp;ufc_fights5[[#This Row],[b_fighter_id]]&amp;ufc_fights5[[#This Row],[date]]</f>
        <v>519/252342196</v>
      </c>
      <c r="E3101">
        <f>COUNTIF(ufc_fights5[duplicitní texty],ufc_fights5[[#This Row],[duplicitní texty]])</f>
        <v>1</v>
      </c>
    </row>
    <row r="3102" spans="1:5">
      <c r="A3102">
        <v>1995</v>
      </c>
      <c r="B3102">
        <v>952</v>
      </c>
      <c r="C3102" s="3">
        <v>42197</v>
      </c>
      <c r="D3102" s="5" t="str">
        <f>ufc_fights5[[#This Row],[r_fighter_id]]&amp;"/"&amp;ufc_fights5[[#This Row],[b_fighter_id]]&amp;ufc_fights5[[#This Row],[date]]</f>
        <v>1995/95242197</v>
      </c>
      <c r="E3102">
        <f>COUNTIF(ufc_fights5[duplicitní texty],ufc_fights5[[#This Row],[duplicitní texty]])</f>
        <v>1</v>
      </c>
    </row>
    <row r="3103" spans="1:5">
      <c r="A3103">
        <v>1194</v>
      </c>
      <c r="B3103">
        <v>1883</v>
      </c>
      <c r="C3103" s="3">
        <v>42197</v>
      </c>
      <c r="D3103" s="5" t="str">
        <f>ufc_fights5[[#This Row],[r_fighter_id]]&amp;"/"&amp;ufc_fights5[[#This Row],[b_fighter_id]]&amp;ufc_fights5[[#This Row],[date]]</f>
        <v>1194/188342197</v>
      </c>
      <c r="E3103">
        <f>COUNTIF(ufc_fights5[duplicitní texty],ufc_fights5[[#This Row],[duplicitní texty]])</f>
        <v>1</v>
      </c>
    </row>
    <row r="3104" spans="1:5">
      <c r="A3104">
        <v>3162</v>
      </c>
      <c r="B3104">
        <v>3437</v>
      </c>
      <c r="C3104" s="3">
        <v>42197</v>
      </c>
      <c r="D3104" s="5" t="str">
        <f>ufc_fights5[[#This Row],[r_fighter_id]]&amp;"/"&amp;ufc_fights5[[#This Row],[b_fighter_id]]&amp;ufc_fights5[[#This Row],[date]]</f>
        <v>3162/343742197</v>
      </c>
      <c r="E3104">
        <f>COUNTIF(ufc_fights5[duplicitní texty],ufc_fights5[[#This Row],[duplicitní texty]])</f>
        <v>1</v>
      </c>
    </row>
    <row r="3105" spans="1:5">
      <c r="A3105">
        <v>1913</v>
      </c>
      <c r="B3105">
        <v>3439</v>
      </c>
      <c r="C3105" s="3">
        <v>42197</v>
      </c>
      <c r="D3105" s="5" t="str">
        <f>ufc_fights5[[#This Row],[r_fighter_id]]&amp;"/"&amp;ufc_fights5[[#This Row],[b_fighter_id]]&amp;ufc_fights5[[#This Row],[date]]</f>
        <v>1913/343942197</v>
      </c>
      <c r="E3105">
        <f>COUNTIF(ufc_fights5[duplicitní texty],ufc_fights5[[#This Row],[duplicitní texty]])</f>
        <v>1</v>
      </c>
    </row>
    <row r="3106" spans="1:5">
      <c r="A3106">
        <v>787</v>
      </c>
      <c r="B3106">
        <v>2836</v>
      </c>
      <c r="C3106" s="3">
        <v>42197</v>
      </c>
      <c r="D3106" s="5" t="str">
        <f>ufc_fights5[[#This Row],[r_fighter_id]]&amp;"/"&amp;ufc_fights5[[#This Row],[b_fighter_id]]&amp;ufc_fights5[[#This Row],[date]]</f>
        <v>787/283642197</v>
      </c>
      <c r="E3106">
        <f>COUNTIF(ufc_fights5[duplicitní texty],ufc_fights5[[#This Row],[duplicitní texty]])</f>
        <v>1</v>
      </c>
    </row>
    <row r="3107" spans="1:5">
      <c r="A3107">
        <v>871</v>
      </c>
      <c r="B3107">
        <v>3248</v>
      </c>
      <c r="C3107" s="3">
        <v>42197</v>
      </c>
      <c r="D3107" s="5" t="str">
        <f>ufc_fights5[[#This Row],[r_fighter_id]]&amp;"/"&amp;ufc_fights5[[#This Row],[b_fighter_id]]&amp;ufc_fights5[[#This Row],[date]]</f>
        <v>871/324842197</v>
      </c>
      <c r="E3107">
        <f>COUNTIF(ufc_fights5[duplicitní texty],ufc_fights5[[#This Row],[duplicitní texty]])</f>
        <v>1</v>
      </c>
    </row>
    <row r="3108" spans="1:5">
      <c r="A3108">
        <v>2108</v>
      </c>
      <c r="B3108">
        <v>3033</v>
      </c>
      <c r="C3108" s="3">
        <v>42197</v>
      </c>
      <c r="D3108" s="5" t="str">
        <f>ufc_fights5[[#This Row],[r_fighter_id]]&amp;"/"&amp;ufc_fights5[[#This Row],[b_fighter_id]]&amp;ufc_fights5[[#This Row],[date]]</f>
        <v>2108/303342197</v>
      </c>
      <c r="E3108">
        <f>COUNTIF(ufc_fights5[duplicitní texty],ufc_fights5[[#This Row],[duplicitní texty]])</f>
        <v>1</v>
      </c>
    </row>
    <row r="3109" spans="1:5">
      <c r="A3109">
        <v>2822</v>
      </c>
      <c r="B3109">
        <v>1910</v>
      </c>
      <c r="C3109" s="3">
        <v>42197</v>
      </c>
      <c r="D3109" s="5" t="str">
        <f>ufc_fights5[[#This Row],[r_fighter_id]]&amp;"/"&amp;ufc_fights5[[#This Row],[b_fighter_id]]&amp;ufc_fights5[[#This Row],[date]]</f>
        <v>2822/191042197</v>
      </c>
      <c r="E3109">
        <f>COUNTIF(ufc_fights5[duplicitní texty],ufc_fights5[[#This Row],[duplicitní texty]])</f>
        <v>1</v>
      </c>
    </row>
    <row r="3110" spans="1:5">
      <c r="A3110">
        <v>292</v>
      </c>
      <c r="B3110">
        <v>727</v>
      </c>
      <c r="C3110" s="3">
        <v>42197</v>
      </c>
      <c r="D3110" s="5" t="str">
        <f>ufc_fights5[[#This Row],[r_fighter_id]]&amp;"/"&amp;ufc_fights5[[#This Row],[b_fighter_id]]&amp;ufc_fights5[[#This Row],[date]]</f>
        <v>292/72742197</v>
      </c>
      <c r="E3110">
        <f>COUNTIF(ufc_fights5[duplicitní texty],ufc_fights5[[#This Row],[duplicitní texty]])</f>
        <v>1</v>
      </c>
    </row>
    <row r="3111" spans="1:5">
      <c r="A3111">
        <v>2165</v>
      </c>
      <c r="B3111">
        <v>1082</v>
      </c>
      <c r="C3111" s="3">
        <v>42197</v>
      </c>
      <c r="D3111" s="5" t="str">
        <f>ufc_fights5[[#This Row],[r_fighter_id]]&amp;"/"&amp;ufc_fights5[[#This Row],[b_fighter_id]]&amp;ufc_fights5[[#This Row],[date]]</f>
        <v>2165/108242197</v>
      </c>
      <c r="E3111">
        <f>COUNTIF(ufc_fights5[duplicitní texty],ufc_fights5[[#This Row],[duplicitní texty]])</f>
        <v>1</v>
      </c>
    </row>
    <row r="3112" spans="1:5">
      <c r="A3112">
        <v>3244</v>
      </c>
      <c r="B3112">
        <v>948</v>
      </c>
      <c r="C3112" s="3">
        <v>42200</v>
      </c>
      <c r="D3112" s="5" t="str">
        <f>ufc_fights5[[#This Row],[r_fighter_id]]&amp;"/"&amp;ufc_fights5[[#This Row],[b_fighter_id]]&amp;ufc_fights5[[#This Row],[date]]</f>
        <v>3244/94842200</v>
      </c>
      <c r="E3112">
        <f>COUNTIF(ufc_fights5[duplicitní texty],ufc_fights5[[#This Row],[duplicitní texty]])</f>
        <v>1</v>
      </c>
    </row>
    <row r="3113" spans="1:5">
      <c r="A3113">
        <v>1785</v>
      </c>
      <c r="B3113">
        <v>2171</v>
      </c>
      <c r="C3113" s="3">
        <v>42200</v>
      </c>
      <c r="D3113" s="5" t="str">
        <f>ufc_fights5[[#This Row],[r_fighter_id]]&amp;"/"&amp;ufc_fights5[[#This Row],[b_fighter_id]]&amp;ufc_fights5[[#This Row],[date]]</f>
        <v>1785/217142200</v>
      </c>
      <c r="E3113">
        <f>COUNTIF(ufc_fights5[duplicitní texty],ufc_fights5[[#This Row],[duplicitní texty]])</f>
        <v>1</v>
      </c>
    </row>
    <row r="3114" spans="1:5">
      <c r="A3114">
        <v>1566</v>
      </c>
      <c r="B3114">
        <v>842</v>
      </c>
      <c r="C3114" s="3">
        <v>42200</v>
      </c>
      <c r="D3114" s="5" t="str">
        <f>ufc_fights5[[#This Row],[r_fighter_id]]&amp;"/"&amp;ufc_fights5[[#This Row],[b_fighter_id]]&amp;ufc_fights5[[#This Row],[date]]</f>
        <v>1566/84242200</v>
      </c>
      <c r="E3114">
        <f>COUNTIF(ufc_fights5[duplicitní texty],ufc_fights5[[#This Row],[duplicitní texty]])</f>
        <v>1</v>
      </c>
    </row>
    <row r="3115" spans="1:5">
      <c r="A3115">
        <v>3525</v>
      </c>
      <c r="B3115">
        <v>1589</v>
      </c>
      <c r="C3115" s="3">
        <v>42200</v>
      </c>
      <c r="D3115" s="5" t="str">
        <f>ufc_fights5[[#This Row],[r_fighter_id]]&amp;"/"&amp;ufc_fights5[[#This Row],[b_fighter_id]]&amp;ufc_fights5[[#This Row],[date]]</f>
        <v>3525/158942200</v>
      </c>
      <c r="E3115">
        <f>COUNTIF(ufc_fights5[duplicitní texty],ufc_fights5[[#This Row],[duplicitní texty]])</f>
        <v>1</v>
      </c>
    </row>
    <row r="3116" spans="1:5">
      <c r="A3116">
        <v>1378</v>
      </c>
      <c r="B3116">
        <v>2654</v>
      </c>
      <c r="C3116" s="3">
        <v>42200</v>
      </c>
      <c r="D3116" s="5" t="str">
        <f>ufc_fights5[[#This Row],[r_fighter_id]]&amp;"/"&amp;ufc_fights5[[#This Row],[b_fighter_id]]&amp;ufc_fights5[[#This Row],[date]]</f>
        <v>1378/265442200</v>
      </c>
      <c r="E3116">
        <f>COUNTIF(ufc_fights5[duplicitní texty],ufc_fights5[[#This Row],[duplicitní texty]])</f>
        <v>1</v>
      </c>
    </row>
    <row r="3117" spans="1:5">
      <c r="A3117">
        <v>2129</v>
      </c>
      <c r="B3117">
        <v>830</v>
      </c>
      <c r="C3117" s="3">
        <v>42200</v>
      </c>
      <c r="D3117" s="5" t="str">
        <f>ufc_fights5[[#This Row],[r_fighter_id]]&amp;"/"&amp;ufc_fights5[[#This Row],[b_fighter_id]]&amp;ufc_fights5[[#This Row],[date]]</f>
        <v>2129/83042200</v>
      </c>
      <c r="E3117">
        <f>COUNTIF(ufc_fights5[duplicitní texty],ufc_fights5[[#This Row],[duplicitní texty]])</f>
        <v>1</v>
      </c>
    </row>
    <row r="3118" spans="1:5">
      <c r="A3118">
        <v>127</v>
      </c>
      <c r="B3118">
        <v>3148</v>
      </c>
      <c r="C3118" s="3">
        <v>42200</v>
      </c>
      <c r="D3118" s="5" t="str">
        <f>ufc_fights5[[#This Row],[r_fighter_id]]&amp;"/"&amp;ufc_fights5[[#This Row],[b_fighter_id]]&amp;ufc_fights5[[#This Row],[date]]</f>
        <v>127/314842200</v>
      </c>
      <c r="E3118">
        <f>COUNTIF(ufc_fights5[duplicitní texty],ufc_fights5[[#This Row],[duplicitní texty]])</f>
        <v>1</v>
      </c>
    </row>
    <row r="3119" spans="1:5">
      <c r="A3119">
        <v>2972</v>
      </c>
      <c r="B3119">
        <v>2095</v>
      </c>
      <c r="C3119" s="3">
        <v>42200</v>
      </c>
      <c r="D3119" s="5" t="str">
        <f>ufc_fights5[[#This Row],[r_fighter_id]]&amp;"/"&amp;ufc_fights5[[#This Row],[b_fighter_id]]&amp;ufc_fights5[[#This Row],[date]]</f>
        <v>2972/209542200</v>
      </c>
      <c r="E3119">
        <f>COUNTIF(ufc_fights5[duplicitní texty],ufc_fights5[[#This Row],[duplicitní texty]])</f>
        <v>1</v>
      </c>
    </row>
    <row r="3120" spans="1:5">
      <c r="A3120">
        <v>1562</v>
      </c>
      <c r="B3120">
        <v>1063</v>
      </c>
      <c r="C3120" s="3">
        <v>42200</v>
      </c>
      <c r="D3120" s="5" t="str">
        <f>ufc_fights5[[#This Row],[r_fighter_id]]&amp;"/"&amp;ufc_fights5[[#This Row],[b_fighter_id]]&amp;ufc_fights5[[#This Row],[date]]</f>
        <v>1562/106342200</v>
      </c>
      <c r="E3120">
        <f>COUNTIF(ufc_fights5[duplicitní texty],ufc_fights5[[#This Row],[duplicitní texty]])</f>
        <v>1</v>
      </c>
    </row>
    <row r="3121" spans="1:5">
      <c r="A3121">
        <v>108</v>
      </c>
      <c r="B3121">
        <v>2190</v>
      </c>
      <c r="C3121" s="3">
        <v>42200</v>
      </c>
      <c r="D3121" s="5" t="str">
        <f>ufc_fights5[[#This Row],[r_fighter_id]]&amp;"/"&amp;ufc_fights5[[#This Row],[b_fighter_id]]&amp;ufc_fights5[[#This Row],[date]]</f>
        <v>108/219042200</v>
      </c>
      <c r="E3121">
        <f>COUNTIF(ufc_fights5[duplicitní texty],ufc_fights5[[#This Row],[duplicitní texty]])</f>
        <v>1</v>
      </c>
    </row>
    <row r="3122" spans="1:5">
      <c r="A3122">
        <v>644</v>
      </c>
      <c r="B3122">
        <v>1152</v>
      </c>
      <c r="C3122" s="3">
        <v>42200</v>
      </c>
      <c r="D3122" s="5" t="str">
        <f>ufc_fights5[[#This Row],[r_fighter_id]]&amp;"/"&amp;ufc_fights5[[#This Row],[b_fighter_id]]&amp;ufc_fights5[[#This Row],[date]]</f>
        <v>644/115242200</v>
      </c>
      <c r="E3122">
        <f>COUNTIF(ufc_fights5[duplicitní texty],ufc_fights5[[#This Row],[duplicitní texty]])</f>
        <v>1</v>
      </c>
    </row>
    <row r="3123" spans="1:5">
      <c r="A3123">
        <v>500</v>
      </c>
      <c r="B3123">
        <v>43</v>
      </c>
      <c r="C3123" s="3">
        <v>42200</v>
      </c>
      <c r="D3123" s="5" t="str">
        <f>ufc_fights5[[#This Row],[r_fighter_id]]&amp;"/"&amp;ufc_fights5[[#This Row],[b_fighter_id]]&amp;ufc_fights5[[#This Row],[date]]</f>
        <v>500/4342200</v>
      </c>
      <c r="E3123">
        <f>COUNTIF(ufc_fights5[duplicitní texty],ufc_fights5[[#This Row],[duplicitní texty]])</f>
        <v>1</v>
      </c>
    </row>
    <row r="3124" spans="1:5">
      <c r="A3124">
        <v>828</v>
      </c>
      <c r="B3124">
        <v>1560</v>
      </c>
      <c r="C3124" s="3">
        <v>42203</v>
      </c>
      <c r="D3124" s="5" t="str">
        <f>ufc_fights5[[#This Row],[r_fighter_id]]&amp;"/"&amp;ufc_fights5[[#This Row],[b_fighter_id]]&amp;ufc_fights5[[#This Row],[date]]</f>
        <v>828/156042203</v>
      </c>
      <c r="E3124">
        <f>COUNTIF(ufc_fights5[duplicitní texty],ufc_fights5[[#This Row],[duplicitní texty]])</f>
        <v>1</v>
      </c>
    </row>
    <row r="3125" spans="1:5">
      <c r="A3125">
        <v>1751</v>
      </c>
      <c r="B3125">
        <v>3149</v>
      </c>
      <c r="C3125" s="3">
        <v>42203</v>
      </c>
      <c r="D3125" s="5" t="str">
        <f>ufc_fights5[[#This Row],[r_fighter_id]]&amp;"/"&amp;ufc_fights5[[#This Row],[b_fighter_id]]&amp;ufc_fights5[[#This Row],[date]]</f>
        <v>1751/314942203</v>
      </c>
      <c r="E3125">
        <f>COUNTIF(ufc_fights5[duplicitní texty],ufc_fights5[[#This Row],[duplicitní texty]])</f>
        <v>1</v>
      </c>
    </row>
    <row r="3126" spans="1:5">
      <c r="A3126">
        <v>2473</v>
      </c>
      <c r="B3126">
        <v>839</v>
      </c>
      <c r="C3126" s="3">
        <v>42203</v>
      </c>
      <c r="D3126" s="5" t="str">
        <f>ufc_fights5[[#This Row],[r_fighter_id]]&amp;"/"&amp;ufc_fights5[[#This Row],[b_fighter_id]]&amp;ufc_fights5[[#This Row],[date]]</f>
        <v>2473/83942203</v>
      </c>
      <c r="E3126">
        <f>COUNTIF(ufc_fights5[duplicitní texty],ufc_fights5[[#This Row],[duplicitní texty]])</f>
        <v>1</v>
      </c>
    </row>
    <row r="3127" spans="1:5">
      <c r="A3127">
        <v>441</v>
      </c>
      <c r="B3127">
        <v>501</v>
      </c>
      <c r="C3127" s="3">
        <v>42203</v>
      </c>
      <c r="D3127" s="5" t="str">
        <f>ufc_fights5[[#This Row],[r_fighter_id]]&amp;"/"&amp;ufc_fights5[[#This Row],[b_fighter_id]]&amp;ufc_fights5[[#This Row],[date]]</f>
        <v>441/50142203</v>
      </c>
      <c r="E3127">
        <f>COUNTIF(ufc_fights5[duplicitní texty],ufc_fights5[[#This Row],[duplicitní texty]])</f>
        <v>1</v>
      </c>
    </row>
    <row r="3128" spans="1:5">
      <c r="A3128">
        <v>286</v>
      </c>
      <c r="B3128">
        <v>1790</v>
      </c>
      <c r="C3128" s="3">
        <v>42203</v>
      </c>
      <c r="D3128" s="5" t="str">
        <f>ufc_fights5[[#This Row],[r_fighter_id]]&amp;"/"&amp;ufc_fights5[[#This Row],[b_fighter_id]]&amp;ufc_fights5[[#This Row],[date]]</f>
        <v>286/179042203</v>
      </c>
      <c r="E3128">
        <f>COUNTIF(ufc_fights5[duplicitní texty],ufc_fights5[[#This Row],[duplicitní texty]])</f>
        <v>1</v>
      </c>
    </row>
    <row r="3129" spans="1:5">
      <c r="A3129">
        <v>359</v>
      </c>
      <c r="B3129">
        <v>2696</v>
      </c>
      <c r="C3129" s="3">
        <v>42203</v>
      </c>
      <c r="D3129" s="5" t="str">
        <f>ufc_fights5[[#This Row],[r_fighter_id]]&amp;"/"&amp;ufc_fights5[[#This Row],[b_fighter_id]]&amp;ufc_fights5[[#This Row],[date]]</f>
        <v>359/269642203</v>
      </c>
      <c r="E3129">
        <f>COUNTIF(ufc_fights5[duplicitní texty],ufc_fights5[[#This Row],[duplicitní texty]])</f>
        <v>1</v>
      </c>
    </row>
    <row r="3130" spans="1:5">
      <c r="A3130">
        <v>863</v>
      </c>
      <c r="B3130">
        <v>2465</v>
      </c>
      <c r="C3130" s="3">
        <v>42203</v>
      </c>
      <c r="D3130" s="5" t="str">
        <f>ufc_fights5[[#This Row],[r_fighter_id]]&amp;"/"&amp;ufc_fights5[[#This Row],[b_fighter_id]]&amp;ufc_fights5[[#This Row],[date]]</f>
        <v>863/246542203</v>
      </c>
      <c r="E3130">
        <f>COUNTIF(ufc_fights5[duplicitní texty],ufc_fights5[[#This Row],[duplicitní texty]])</f>
        <v>1</v>
      </c>
    </row>
    <row r="3131" spans="1:5">
      <c r="A3131">
        <v>2631</v>
      </c>
      <c r="B3131">
        <v>1921</v>
      </c>
      <c r="C3131" s="3">
        <v>42203</v>
      </c>
      <c r="D3131" s="5" t="str">
        <f>ufc_fights5[[#This Row],[r_fighter_id]]&amp;"/"&amp;ufc_fights5[[#This Row],[b_fighter_id]]&amp;ufc_fights5[[#This Row],[date]]</f>
        <v>2631/192142203</v>
      </c>
      <c r="E3131">
        <f>COUNTIF(ufc_fights5[duplicitní texty],ufc_fights5[[#This Row],[duplicitní texty]])</f>
        <v>1</v>
      </c>
    </row>
    <row r="3132" spans="1:5">
      <c r="A3132">
        <v>3466</v>
      </c>
      <c r="B3132">
        <v>2639</v>
      </c>
      <c r="C3132" s="3">
        <v>42203</v>
      </c>
      <c r="D3132" s="5" t="str">
        <f>ufc_fights5[[#This Row],[r_fighter_id]]&amp;"/"&amp;ufc_fights5[[#This Row],[b_fighter_id]]&amp;ufc_fights5[[#This Row],[date]]</f>
        <v>3466/263942203</v>
      </c>
      <c r="E3132">
        <f>COUNTIF(ufc_fights5[duplicitní texty],ufc_fights5[[#This Row],[duplicitní texty]])</f>
        <v>1</v>
      </c>
    </row>
    <row r="3133" spans="1:5">
      <c r="A3133">
        <v>1770</v>
      </c>
      <c r="B3133">
        <v>2419</v>
      </c>
      <c r="C3133" s="3">
        <v>42203</v>
      </c>
      <c r="D3133" s="5" t="str">
        <f>ufc_fights5[[#This Row],[r_fighter_id]]&amp;"/"&amp;ufc_fights5[[#This Row],[b_fighter_id]]&amp;ufc_fights5[[#This Row],[date]]</f>
        <v>1770/241942203</v>
      </c>
      <c r="E3133">
        <f>COUNTIF(ufc_fights5[duplicitní texty],ufc_fights5[[#This Row],[duplicitní texty]])</f>
        <v>1</v>
      </c>
    </row>
    <row r="3134" spans="1:5">
      <c r="A3134">
        <v>1381</v>
      </c>
      <c r="B3134">
        <v>1782</v>
      </c>
      <c r="C3134" s="3">
        <v>42203</v>
      </c>
      <c r="D3134" s="5" t="str">
        <f>ufc_fights5[[#This Row],[r_fighter_id]]&amp;"/"&amp;ufc_fights5[[#This Row],[b_fighter_id]]&amp;ufc_fights5[[#This Row],[date]]</f>
        <v>1381/178242203</v>
      </c>
      <c r="E3134">
        <f>COUNTIF(ufc_fights5[duplicitní texty],ufc_fights5[[#This Row],[duplicitní texty]])</f>
        <v>1</v>
      </c>
    </row>
    <row r="3135" spans="1:5">
      <c r="A3135">
        <v>2388</v>
      </c>
      <c r="B3135">
        <v>723</v>
      </c>
      <c r="C3135" s="3">
        <v>42203</v>
      </c>
      <c r="D3135" s="5" t="str">
        <f>ufc_fights5[[#This Row],[r_fighter_id]]&amp;"/"&amp;ufc_fights5[[#This Row],[b_fighter_id]]&amp;ufc_fights5[[#This Row],[date]]</f>
        <v>2388/72342203</v>
      </c>
      <c r="E3135">
        <f>COUNTIF(ufc_fights5[duplicitní texty],ufc_fights5[[#This Row],[duplicitní texty]])</f>
        <v>1</v>
      </c>
    </row>
    <row r="3136" spans="1:5">
      <c r="A3136">
        <v>675</v>
      </c>
      <c r="B3136">
        <v>1695</v>
      </c>
      <c r="C3136" s="3">
        <v>42210</v>
      </c>
      <c r="D3136" s="5" t="str">
        <f>ufc_fights5[[#This Row],[r_fighter_id]]&amp;"/"&amp;ufc_fights5[[#This Row],[b_fighter_id]]&amp;ufc_fights5[[#This Row],[date]]</f>
        <v>675/169542210</v>
      </c>
      <c r="E3136">
        <f>COUNTIF(ufc_fights5[duplicitní texty],ufc_fights5[[#This Row],[duplicitní texty]])</f>
        <v>1</v>
      </c>
    </row>
    <row r="3137" spans="1:5">
      <c r="A3137">
        <v>201</v>
      </c>
      <c r="B3137">
        <v>943</v>
      </c>
      <c r="C3137" s="3">
        <v>42210</v>
      </c>
      <c r="D3137" s="5" t="str">
        <f>ufc_fights5[[#This Row],[r_fighter_id]]&amp;"/"&amp;ufc_fights5[[#This Row],[b_fighter_id]]&amp;ufc_fights5[[#This Row],[date]]</f>
        <v>201/94342210</v>
      </c>
      <c r="E3137">
        <f>COUNTIF(ufc_fights5[duplicitní texty],ufc_fights5[[#This Row],[duplicitní texty]])</f>
        <v>1</v>
      </c>
    </row>
    <row r="3138" spans="1:5">
      <c r="A3138">
        <v>3496</v>
      </c>
      <c r="B3138">
        <v>474</v>
      </c>
      <c r="C3138" s="3">
        <v>42210</v>
      </c>
      <c r="D3138" s="5" t="str">
        <f>ufc_fights5[[#This Row],[r_fighter_id]]&amp;"/"&amp;ufc_fights5[[#This Row],[b_fighter_id]]&amp;ufc_fights5[[#This Row],[date]]</f>
        <v>3496/47442210</v>
      </c>
      <c r="E3138">
        <f>COUNTIF(ufc_fights5[duplicitní texty],ufc_fights5[[#This Row],[duplicitní texty]])</f>
        <v>1</v>
      </c>
    </row>
    <row r="3139" spans="1:5">
      <c r="A3139">
        <v>3208</v>
      </c>
      <c r="B3139">
        <v>925</v>
      </c>
      <c r="C3139" s="3">
        <v>42210</v>
      </c>
      <c r="D3139" s="5" t="str">
        <f>ufc_fights5[[#This Row],[r_fighter_id]]&amp;"/"&amp;ufc_fights5[[#This Row],[b_fighter_id]]&amp;ufc_fights5[[#This Row],[date]]</f>
        <v>3208/92542210</v>
      </c>
      <c r="E3139">
        <f>COUNTIF(ufc_fights5[duplicitní texty],ufc_fights5[[#This Row],[duplicitní texty]])</f>
        <v>1</v>
      </c>
    </row>
    <row r="3140" spans="1:5">
      <c r="A3140">
        <v>682</v>
      </c>
      <c r="B3140">
        <v>3113</v>
      </c>
      <c r="C3140" s="3">
        <v>42210</v>
      </c>
      <c r="D3140" s="5" t="str">
        <f>ufc_fights5[[#This Row],[r_fighter_id]]&amp;"/"&amp;ufc_fights5[[#This Row],[b_fighter_id]]&amp;ufc_fights5[[#This Row],[date]]</f>
        <v>682/311342210</v>
      </c>
      <c r="E3140">
        <f>COUNTIF(ufc_fights5[duplicitní texty],ufc_fights5[[#This Row],[duplicitní texty]])</f>
        <v>1</v>
      </c>
    </row>
    <row r="3141" spans="1:5">
      <c r="A3141">
        <v>1753</v>
      </c>
      <c r="B3141">
        <v>1139</v>
      </c>
      <c r="C3141" s="3">
        <v>42210</v>
      </c>
      <c r="D3141" s="5" t="str">
        <f>ufc_fights5[[#This Row],[r_fighter_id]]&amp;"/"&amp;ufc_fights5[[#This Row],[b_fighter_id]]&amp;ufc_fights5[[#This Row],[date]]</f>
        <v>1753/113942210</v>
      </c>
      <c r="E3141">
        <f>COUNTIF(ufc_fights5[duplicitní texty],ufc_fights5[[#This Row],[duplicitní texty]])</f>
        <v>1</v>
      </c>
    </row>
    <row r="3142" spans="1:5">
      <c r="A3142">
        <v>2113</v>
      </c>
      <c r="B3142">
        <v>512</v>
      </c>
      <c r="C3142" s="3">
        <v>42210</v>
      </c>
      <c r="D3142" s="5" t="str">
        <f>ufc_fights5[[#This Row],[r_fighter_id]]&amp;"/"&amp;ufc_fights5[[#This Row],[b_fighter_id]]&amp;ufc_fights5[[#This Row],[date]]</f>
        <v>2113/51242210</v>
      </c>
      <c r="E3142">
        <f>COUNTIF(ufc_fights5[duplicitní texty],ufc_fights5[[#This Row],[duplicitní texty]])</f>
        <v>1</v>
      </c>
    </row>
    <row r="3143" spans="1:5">
      <c r="A3143">
        <v>3384</v>
      </c>
      <c r="B3143">
        <v>1757</v>
      </c>
      <c r="C3143" s="3">
        <v>42210</v>
      </c>
      <c r="D3143" s="5" t="str">
        <f>ufc_fights5[[#This Row],[r_fighter_id]]&amp;"/"&amp;ufc_fights5[[#This Row],[b_fighter_id]]&amp;ufc_fights5[[#This Row],[date]]</f>
        <v>3384/175742210</v>
      </c>
      <c r="E3143">
        <f>COUNTIF(ufc_fights5[duplicitní texty],ufc_fights5[[#This Row],[duplicitní texty]])</f>
        <v>1</v>
      </c>
    </row>
    <row r="3144" spans="1:5">
      <c r="A3144">
        <v>778</v>
      </c>
      <c r="B3144">
        <v>200</v>
      </c>
      <c r="C3144" s="3">
        <v>42210</v>
      </c>
      <c r="D3144" s="5" t="str">
        <f>ufc_fights5[[#This Row],[r_fighter_id]]&amp;"/"&amp;ufc_fights5[[#This Row],[b_fighter_id]]&amp;ufc_fights5[[#This Row],[date]]</f>
        <v>778/20042210</v>
      </c>
      <c r="E3144">
        <f>COUNTIF(ufc_fights5[duplicitní texty],ufc_fights5[[#This Row],[duplicitní texty]])</f>
        <v>1</v>
      </c>
    </row>
    <row r="3145" spans="1:5">
      <c r="A3145">
        <v>2713</v>
      </c>
      <c r="B3145">
        <v>2884</v>
      </c>
      <c r="C3145" s="3">
        <v>42210</v>
      </c>
      <c r="D3145" s="5" t="str">
        <f>ufc_fights5[[#This Row],[r_fighter_id]]&amp;"/"&amp;ufc_fights5[[#This Row],[b_fighter_id]]&amp;ufc_fights5[[#This Row],[date]]</f>
        <v>2713/288442210</v>
      </c>
      <c r="E3145">
        <f>COUNTIF(ufc_fights5[duplicitní texty],ufc_fights5[[#This Row],[duplicitní texty]])</f>
        <v>1</v>
      </c>
    </row>
    <row r="3146" spans="1:5">
      <c r="A3146">
        <v>826</v>
      </c>
      <c r="B3146">
        <v>2531</v>
      </c>
      <c r="C3146" s="3">
        <v>42210</v>
      </c>
      <c r="D3146" s="5" t="str">
        <f>ufc_fights5[[#This Row],[r_fighter_id]]&amp;"/"&amp;ufc_fights5[[#This Row],[b_fighter_id]]&amp;ufc_fights5[[#This Row],[date]]</f>
        <v>826/253142210</v>
      </c>
      <c r="E3146">
        <f>COUNTIF(ufc_fights5[duplicitní texty],ufc_fights5[[#This Row],[duplicitní texty]])</f>
        <v>1</v>
      </c>
    </row>
    <row r="3147" spans="1:5">
      <c r="A3147">
        <v>2313</v>
      </c>
      <c r="B3147">
        <v>1371</v>
      </c>
      <c r="C3147" s="3">
        <v>42210</v>
      </c>
      <c r="D3147" s="5" t="str">
        <f>ufc_fights5[[#This Row],[r_fighter_id]]&amp;"/"&amp;ufc_fights5[[#This Row],[b_fighter_id]]&amp;ufc_fights5[[#This Row],[date]]</f>
        <v>2313/137142210</v>
      </c>
      <c r="E3147">
        <f>COUNTIF(ufc_fights5[duplicitní texty],ufc_fights5[[#This Row],[duplicitní texty]])</f>
        <v>1</v>
      </c>
    </row>
    <row r="3148" spans="1:5">
      <c r="A3148">
        <v>1928</v>
      </c>
      <c r="B3148">
        <v>1914</v>
      </c>
      <c r="C3148" s="3">
        <v>42217</v>
      </c>
      <c r="D3148" s="5" t="str">
        <f>ufc_fights5[[#This Row],[r_fighter_id]]&amp;"/"&amp;ufc_fights5[[#This Row],[b_fighter_id]]&amp;ufc_fights5[[#This Row],[date]]</f>
        <v>1928/191442217</v>
      </c>
      <c r="E3148">
        <f>COUNTIF(ufc_fights5[duplicitní texty],ufc_fights5[[#This Row],[duplicitní texty]])</f>
        <v>1</v>
      </c>
    </row>
    <row r="3149" spans="1:5">
      <c r="A3149">
        <v>45</v>
      </c>
      <c r="B3149">
        <v>1467</v>
      </c>
      <c r="C3149" s="3">
        <v>42217</v>
      </c>
      <c r="D3149" s="5" t="str">
        <f>ufc_fights5[[#This Row],[r_fighter_id]]&amp;"/"&amp;ufc_fights5[[#This Row],[b_fighter_id]]&amp;ufc_fights5[[#This Row],[date]]</f>
        <v>45/146742217</v>
      </c>
      <c r="E3149">
        <f>COUNTIF(ufc_fights5[duplicitní texty],ufc_fights5[[#This Row],[duplicitní texty]])</f>
        <v>1</v>
      </c>
    </row>
    <row r="3150" spans="1:5">
      <c r="A3150">
        <v>86</v>
      </c>
      <c r="B3150">
        <v>3193</v>
      </c>
      <c r="C3150" s="3">
        <v>42217</v>
      </c>
      <c r="D3150" s="5" t="str">
        <f>ufc_fights5[[#This Row],[r_fighter_id]]&amp;"/"&amp;ufc_fights5[[#This Row],[b_fighter_id]]&amp;ufc_fights5[[#This Row],[date]]</f>
        <v>86/319342217</v>
      </c>
      <c r="E3150">
        <f>COUNTIF(ufc_fights5[duplicitní texty],ufc_fights5[[#This Row],[duplicitní texty]])</f>
        <v>1</v>
      </c>
    </row>
    <row r="3151" spans="1:5">
      <c r="A3151">
        <v>2989</v>
      </c>
      <c r="B3151">
        <v>2432</v>
      </c>
      <c r="C3151" s="3">
        <v>42217</v>
      </c>
      <c r="D3151" s="5" t="str">
        <f>ufc_fights5[[#This Row],[r_fighter_id]]&amp;"/"&amp;ufc_fights5[[#This Row],[b_fighter_id]]&amp;ufc_fights5[[#This Row],[date]]</f>
        <v>2989/243242217</v>
      </c>
      <c r="E3151">
        <f>COUNTIF(ufc_fights5[duplicitní texty],ufc_fights5[[#This Row],[duplicitní texty]])</f>
        <v>1</v>
      </c>
    </row>
    <row r="3152" spans="1:5">
      <c r="A3152">
        <v>1044</v>
      </c>
      <c r="B3152">
        <v>22</v>
      </c>
      <c r="C3152" s="3">
        <v>42217</v>
      </c>
      <c r="D3152" s="5" t="str">
        <f>ufc_fights5[[#This Row],[r_fighter_id]]&amp;"/"&amp;ufc_fights5[[#This Row],[b_fighter_id]]&amp;ufc_fights5[[#This Row],[date]]</f>
        <v>1044/2242217</v>
      </c>
      <c r="E3152">
        <f>COUNTIF(ufc_fights5[duplicitní texty],ufc_fights5[[#This Row],[duplicitní texty]])</f>
        <v>1</v>
      </c>
    </row>
    <row r="3153" spans="1:5">
      <c r="A3153">
        <v>3152</v>
      </c>
      <c r="B3153">
        <v>2327</v>
      </c>
      <c r="C3153" s="3">
        <v>42217</v>
      </c>
      <c r="D3153" s="5" t="str">
        <f>ufc_fights5[[#This Row],[r_fighter_id]]&amp;"/"&amp;ufc_fights5[[#This Row],[b_fighter_id]]&amp;ufc_fights5[[#This Row],[date]]</f>
        <v>3152/232742217</v>
      </c>
      <c r="E3153">
        <f>COUNTIF(ufc_fights5[duplicitní texty],ufc_fights5[[#This Row],[duplicitní texty]])</f>
        <v>1</v>
      </c>
    </row>
    <row r="3154" spans="1:5">
      <c r="A3154">
        <v>2131</v>
      </c>
      <c r="B3154">
        <v>1344</v>
      </c>
      <c r="C3154" s="3">
        <v>42217</v>
      </c>
      <c r="D3154" s="5" t="str">
        <f>ufc_fights5[[#This Row],[r_fighter_id]]&amp;"/"&amp;ufc_fights5[[#This Row],[b_fighter_id]]&amp;ufc_fights5[[#This Row],[date]]</f>
        <v>2131/134442217</v>
      </c>
      <c r="E3154">
        <f>COUNTIF(ufc_fights5[duplicitní texty],ufc_fights5[[#This Row],[duplicitní texty]])</f>
        <v>1</v>
      </c>
    </row>
    <row r="3155" spans="1:5">
      <c r="A3155">
        <v>2783</v>
      </c>
      <c r="B3155">
        <v>2328</v>
      </c>
      <c r="C3155" s="3">
        <v>42217</v>
      </c>
      <c r="D3155" s="5" t="str">
        <f>ufc_fights5[[#This Row],[r_fighter_id]]&amp;"/"&amp;ufc_fights5[[#This Row],[b_fighter_id]]&amp;ufc_fights5[[#This Row],[date]]</f>
        <v>2783/232842217</v>
      </c>
      <c r="E3155">
        <f>COUNTIF(ufc_fights5[duplicitní texty],ufc_fights5[[#This Row],[duplicitní texty]])</f>
        <v>1</v>
      </c>
    </row>
    <row r="3156" spans="1:5">
      <c r="A3156">
        <v>516</v>
      </c>
      <c r="B3156">
        <v>669</v>
      </c>
      <c r="C3156" s="3">
        <v>42217</v>
      </c>
      <c r="D3156" s="5" t="str">
        <f>ufc_fights5[[#This Row],[r_fighter_id]]&amp;"/"&amp;ufc_fights5[[#This Row],[b_fighter_id]]&amp;ufc_fights5[[#This Row],[date]]</f>
        <v>516/66942217</v>
      </c>
      <c r="E3156">
        <f>COUNTIF(ufc_fights5[duplicitní texty],ufc_fights5[[#This Row],[duplicitní texty]])</f>
        <v>1</v>
      </c>
    </row>
    <row r="3157" spans="1:5">
      <c r="A3157">
        <v>3371</v>
      </c>
      <c r="B3157">
        <v>461</v>
      </c>
      <c r="C3157" s="3">
        <v>42217</v>
      </c>
      <c r="D3157" s="5" t="str">
        <f>ufc_fights5[[#This Row],[r_fighter_id]]&amp;"/"&amp;ufc_fights5[[#This Row],[b_fighter_id]]&amp;ufc_fights5[[#This Row],[date]]</f>
        <v>3371/46142217</v>
      </c>
      <c r="E3157">
        <f>COUNTIF(ufc_fights5[duplicitní texty],ufc_fights5[[#This Row],[duplicitní texty]])</f>
        <v>1</v>
      </c>
    </row>
    <row r="3158" spans="1:5">
      <c r="A3158">
        <v>389</v>
      </c>
      <c r="B3158">
        <v>90</v>
      </c>
      <c r="C3158" s="3">
        <v>42224</v>
      </c>
      <c r="D3158" s="5" t="str">
        <f>ufc_fights5[[#This Row],[r_fighter_id]]&amp;"/"&amp;ufc_fights5[[#This Row],[b_fighter_id]]&amp;ufc_fights5[[#This Row],[date]]</f>
        <v>389/9042224</v>
      </c>
      <c r="E3158">
        <f>COUNTIF(ufc_fights5[duplicitní texty],ufc_fights5[[#This Row],[duplicitní texty]])</f>
        <v>1</v>
      </c>
    </row>
    <row r="3159" spans="1:5">
      <c r="A3159">
        <v>3367</v>
      </c>
      <c r="B3159">
        <v>2814</v>
      </c>
      <c r="C3159" s="3">
        <v>42224</v>
      </c>
      <c r="D3159" s="5" t="str">
        <f>ufc_fights5[[#This Row],[r_fighter_id]]&amp;"/"&amp;ufc_fights5[[#This Row],[b_fighter_id]]&amp;ufc_fights5[[#This Row],[date]]</f>
        <v>3367/281442224</v>
      </c>
      <c r="E3159">
        <f>COUNTIF(ufc_fights5[duplicitní texty],ufc_fights5[[#This Row],[duplicitní texty]])</f>
        <v>1</v>
      </c>
    </row>
    <row r="3160" spans="1:5">
      <c r="A3160">
        <v>1252</v>
      </c>
      <c r="B3160">
        <v>189</v>
      </c>
      <c r="C3160" s="3">
        <v>42224</v>
      </c>
      <c r="D3160" s="5" t="str">
        <f>ufc_fights5[[#This Row],[r_fighter_id]]&amp;"/"&amp;ufc_fights5[[#This Row],[b_fighter_id]]&amp;ufc_fights5[[#This Row],[date]]</f>
        <v>1252/18942224</v>
      </c>
      <c r="E3160">
        <f>COUNTIF(ufc_fights5[duplicitní texty],ufc_fights5[[#This Row],[duplicitní texty]])</f>
        <v>1</v>
      </c>
    </row>
    <row r="3161" spans="1:5">
      <c r="A3161">
        <v>3224</v>
      </c>
      <c r="B3161">
        <v>2800</v>
      </c>
      <c r="C3161" s="3">
        <v>42224</v>
      </c>
      <c r="D3161" s="5" t="str">
        <f>ufc_fights5[[#This Row],[r_fighter_id]]&amp;"/"&amp;ufc_fights5[[#This Row],[b_fighter_id]]&amp;ufc_fights5[[#This Row],[date]]</f>
        <v>3224/280042224</v>
      </c>
      <c r="E3161">
        <f>COUNTIF(ufc_fights5[duplicitní texty],ufc_fights5[[#This Row],[duplicitní texty]])</f>
        <v>1</v>
      </c>
    </row>
    <row r="3162" spans="1:5">
      <c r="A3162">
        <v>2401</v>
      </c>
      <c r="B3162">
        <v>1082</v>
      </c>
      <c r="C3162" s="3">
        <v>42224</v>
      </c>
      <c r="D3162" s="5" t="str">
        <f>ufc_fights5[[#This Row],[r_fighter_id]]&amp;"/"&amp;ufc_fights5[[#This Row],[b_fighter_id]]&amp;ufc_fights5[[#This Row],[date]]</f>
        <v>2401/108242224</v>
      </c>
      <c r="E3162">
        <f>COUNTIF(ufc_fights5[duplicitní texty],ufc_fights5[[#This Row],[duplicitní texty]])</f>
        <v>1</v>
      </c>
    </row>
    <row r="3163" spans="1:5">
      <c r="A3163">
        <v>2054</v>
      </c>
      <c r="B3163">
        <v>2337</v>
      </c>
      <c r="C3163" s="3">
        <v>42224</v>
      </c>
      <c r="D3163" s="5" t="str">
        <f>ufc_fights5[[#This Row],[r_fighter_id]]&amp;"/"&amp;ufc_fights5[[#This Row],[b_fighter_id]]&amp;ufc_fights5[[#This Row],[date]]</f>
        <v>2054/233742224</v>
      </c>
      <c r="E3163">
        <f>COUNTIF(ufc_fights5[duplicitní texty],ufc_fights5[[#This Row],[duplicitní texty]])</f>
        <v>1</v>
      </c>
    </row>
    <row r="3164" spans="1:5">
      <c r="A3164">
        <v>319</v>
      </c>
      <c r="B3164">
        <v>1339</v>
      </c>
      <c r="C3164" s="3">
        <v>42224</v>
      </c>
      <c r="D3164" s="5" t="str">
        <f>ufc_fights5[[#This Row],[r_fighter_id]]&amp;"/"&amp;ufc_fights5[[#This Row],[b_fighter_id]]&amp;ufc_fights5[[#This Row],[date]]</f>
        <v>319/133942224</v>
      </c>
      <c r="E3164">
        <f>COUNTIF(ufc_fights5[duplicitní texty],ufc_fights5[[#This Row],[duplicitní texty]])</f>
        <v>1</v>
      </c>
    </row>
    <row r="3165" spans="1:5">
      <c r="A3165">
        <v>2763</v>
      </c>
      <c r="B3165">
        <v>1530</v>
      </c>
      <c r="C3165" s="3">
        <v>42224</v>
      </c>
      <c r="D3165" s="5" t="str">
        <f>ufc_fights5[[#This Row],[r_fighter_id]]&amp;"/"&amp;ufc_fights5[[#This Row],[b_fighter_id]]&amp;ufc_fights5[[#This Row],[date]]</f>
        <v>2763/153042224</v>
      </c>
      <c r="E3165">
        <f>COUNTIF(ufc_fights5[duplicitní texty],ufc_fights5[[#This Row],[duplicitní texty]])</f>
        <v>1</v>
      </c>
    </row>
    <row r="3166" spans="1:5">
      <c r="A3166">
        <v>1528</v>
      </c>
      <c r="B3166">
        <v>700</v>
      </c>
      <c r="C3166" s="3">
        <v>42224</v>
      </c>
      <c r="D3166" s="5" t="str">
        <f>ufc_fights5[[#This Row],[r_fighter_id]]&amp;"/"&amp;ufc_fights5[[#This Row],[b_fighter_id]]&amp;ufc_fights5[[#This Row],[date]]</f>
        <v>1528/70042224</v>
      </c>
      <c r="E3166">
        <f>COUNTIF(ufc_fights5[duplicitní texty],ufc_fights5[[#This Row],[duplicitní texty]])</f>
        <v>1</v>
      </c>
    </row>
    <row r="3167" spans="1:5">
      <c r="A3167">
        <v>550</v>
      </c>
      <c r="B3167">
        <v>1384</v>
      </c>
      <c r="C3167" s="3">
        <v>42224</v>
      </c>
      <c r="D3167" s="5" t="str">
        <f>ufc_fights5[[#This Row],[r_fighter_id]]&amp;"/"&amp;ufc_fights5[[#This Row],[b_fighter_id]]&amp;ufc_fights5[[#This Row],[date]]</f>
        <v>550/138442224</v>
      </c>
      <c r="E3167">
        <f>COUNTIF(ufc_fights5[duplicitní texty],ufc_fights5[[#This Row],[duplicitní texty]])</f>
        <v>1</v>
      </c>
    </row>
    <row r="3168" spans="1:5">
      <c r="A3168">
        <v>447</v>
      </c>
      <c r="B3168">
        <v>3444</v>
      </c>
      <c r="C3168" s="3">
        <v>42224</v>
      </c>
      <c r="D3168" s="5" t="str">
        <f>ufc_fights5[[#This Row],[r_fighter_id]]&amp;"/"&amp;ufc_fights5[[#This Row],[b_fighter_id]]&amp;ufc_fights5[[#This Row],[date]]</f>
        <v>447/344442224</v>
      </c>
      <c r="E3168">
        <f>COUNTIF(ufc_fights5[duplicitní texty],ufc_fights5[[#This Row],[duplicitní texty]])</f>
        <v>1</v>
      </c>
    </row>
    <row r="3169" spans="1:5">
      <c r="A3169">
        <v>2796</v>
      </c>
      <c r="B3169">
        <v>1584</v>
      </c>
      <c r="C3169" s="3">
        <v>42224</v>
      </c>
      <c r="D3169" s="5" t="str">
        <f>ufc_fights5[[#This Row],[r_fighter_id]]&amp;"/"&amp;ufc_fights5[[#This Row],[b_fighter_id]]&amp;ufc_fights5[[#This Row],[date]]</f>
        <v>2796/158442224</v>
      </c>
      <c r="E3169">
        <f>COUNTIF(ufc_fights5[duplicitní texty],ufc_fights5[[#This Row],[duplicitní texty]])</f>
        <v>1</v>
      </c>
    </row>
    <row r="3170" spans="1:5">
      <c r="A3170">
        <v>749</v>
      </c>
      <c r="B3170">
        <v>3493</v>
      </c>
      <c r="C3170" s="3">
        <v>42224</v>
      </c>
      <c r="D3170" s="5" t="str">
        <f>ufc_fights5[[#This Row],[r_fighter_id]]&amp;"/"&amp;ufc_fights5[[#This Row],[b_fighter_id]]&amp;ufc_fights5[[#This Row],[date]]</f>
        <v>749/349342224</v>
      </c>
      <c r="E3170">
        <f>COUNTIF(ufc_fights5[duplicitní texty],ufc_fights5[[#This Row],[duplicitní texty]])</f>
        <v>1</v>
      </c>
    </row>
    <row r="3171" spans="1:5">
      <c r="A3171">
        <v>1914</v>
      </c>
      <c r="B3171">
        <v>2990</v>
      </c>
      <c r="C3171" s="3">
        <v>42239</v>
      </c>
      <c r="D3171" s="5" t="str">
        <f>ufc_fights5[[#This Row],[r_fighter_id]]&amp;"/"&amp;ufc_fights5[[#This Row],[b_fighter_id]]&amp;ufc_fights5[[#This Row],[date]]</f>
        <v>1914/299042239</v>
      </c>
      <c r="E3171">
        <f>COUNTIF(ufc_fights5[duplicitní texty],ufc_fights5[[#This Row],[duplicitní texty]])</f>
        <v>1</v>
      </c>
    </row>
    <row r="3172" spans="1:5">
      <c r="A3172">
        <v>561</v>
      </c>
      <c r="B3172">
        <v>1537</v>
      </c>
      <c r="C3172" s="3">
        <v>42239</v>
      </c>
      <c r="D3172" s="5" t="str">
        <f>ufc_fights5[[#This Row],[r_fighter_id]]&amp;"/"&amp;ufc_fights5[[#This Row],[b_fighter_id]]&amp;ufc_fights5[[#This Row],[date]]</f>
        <v>561/153742239</v>
      </c>
      <c r="E3172">
        <f>COUNTIF(ufc_fights5[duplicitní texty],ufc_fights5[[#This Row],[duplicitní texty]])</f>
        <v>1</v>
      </c>
    </row>
    <row r="3173" spans="1:5">
      <c r="A3173">
        <v>1474</v>
      </c>
      <c r="B3173">
        <v>128</v>
      </c>
      <c r="C3173" s="3">
        <v>42239</v>
      </c>
      <c r="D3173" s="5" t="str">
        <f>ufc_fights5[[#This Row],[r_fighter_id]]&amp;"/"&amp;ufc_fights5[[#This Row],[b_fighter_id]]&amp;ufc_fights5[[#This Row],[date]]</f>
        <v>1474/12842239</v>
      </c>
      <c r="E3173">
        <f>COUNTIF(ufc_fights5[duplicitní texty],ufc_fights5[[#This Row],[duplicitní texty]])</f>
        <v>1</v>
      </c>
    </row>
    <row r="3174" spans="1:5">
      <c r="A3174">
        <v>1377</v>
      </c>
      <c r="B3174">
        <v>2376</v>
      </c>
      <c r="C3174" s="3">
        <v>42239</v>
      </c>
      <c r="D3174" s="5" t="str">
        <f>ufc_fights5[[#This Row],[r_fighter_id]]&amp;"/"&amp;ufc_fights5[[#This Row],[b_fighter_id]]&amp;ufc_fights5[[#This Row],[date]]</f>
        <v>1377/237642239</v>
      </c>
      <c r="E3174">
        <f>COUNTIF(ufc_fights5[duplicitní texty],ufc_fights5[[#This Row],[duplicitní texty]])</f>
        <v>1</v>
      </c>
    </row>
    <row r="3175" spans="1:5">
      <c r="A3175">
        <v>633</v>
      </c>
      <c r="B3175">
        <v>407</v>
      </c>
      <c r="C3175" s="3">
        <v>42239</v>
      </c>
      <c r="D3175" s="5" t="str">
        <f>ufc_fights5[[#This Row],[r_fighter_id]]&amp;"/"&amp;ufc_fights5[[#This Row],[b_fighter_id]]&amp;ufc_fights5[[#This Row],[date]]</f>
        <v>633/40742239</v>
      </c>
      <c r="E3175">
        <f>COUNTIF(ufc_fights5[duplicitní texty],ufc_fights5[[#This Row],[duplicitní texty]])</f>
        <v>1</v>
      </c>
    </row>
    <row r="3176" spans="1:5">
      <c r="A3176">
        <v>1741</v>
      </c>
      <c r="B3176">
        <v>3289</v>
      </c>
      <c r="C3176" s="3">
        <v>42239</v>
      </c>
      <c r="D3176" s="5" t="str">
        <f>ufc_fights5[[#This Row],[r_fighter_id]]&amp;"/"&amp;ufc_fights5[[#This Row],[b_fighter_id]]&amp;ufc_fights5[[#This Row],[date]]</f>
        <v>1741/328942239</v>
      </c>
      <c r="E3176">
        <f>COUNTIF(ufc_fights5[duplicitní texty],ufc_fights5[[#This Row],[duplicitní texty]])</f>
        <v>1</v>
      </c>
    </row>
    <row r="3177" spans="1:5">
      <c r="A3177">
        <v>2742</v>
      </c>
      <c r="B3177">
        <v>1698</v>
      </c>
      <c r="C3177" s="3">
        <v>42239</v>
      </c>
      <c r="D3177" s="5" t="str">
        <f>ufc_fights5[[#This Row],[r_fighter_id]]&amp;"/"&amp;ufc_fights5[[#This Row],[b_fighter_id]]&amp;ufc_fights5[[#This Row],[date]]</f>
        <v>2742/169842239</v>
      </c>
      <c r="E3177">
        <f>COUNTIF(ufc_fights5[duplicitní texty],ufc_fights5[[#This Row],[duplicitní texty]])</f>
        <v>1</v>
      </c>
    </row>
    <row r="3178" spans="1:5">
      <c r="A3178">
        <v>159</v>
      </c>
      <c r="B3178">
        <v>3008</v>
      </c>
      <c r="C3178" s="3">
        <v>42239</v>
      </c>
      <c r="D3178" s="5" t="str">
        <f>ufc_fights5[[#This Row],[r_fighter_id]]&amp;"/"&amp;ufc_fights5[[#This Row],[b_fighter_id]]&amp;ufc_fights5[[#This Row],[date]]</f>
        <v>159/300842239</v>
      </c>
      <c r="E3178">
        <f>COUNTIF(ufc_fights5[duplicitní texty],ufc_fights5[[#This Row],[duplicitní texty]])</f>
        <v>1</v>
      </c>
    </row>
    <row r="3179" spans="1:5">
      <c r="A3179">
        <v>2201</v>
      </c>
      <c r="B3179">
        <v>1808</v>
      </c>
      <c r="C3179" s="3">
        <v>42239</v>
      </c>
      <c r="D3179" s="5" t="str">
        <f>ufc_fights5[[#This Row],[r_fighter_id]]&amp;"/"&amp;ufc_fights5[[#This Row],[b_fighter_id]]&amp;ufc_fights5[[#This Row],[date]]</f>
        <v>2201/180842239</v>
      </c>
      <c r="E3179">
        <f>COUNTIF(ufc_fights5[duplicitní texty],ufc_fights5[[#This Row],[duplicitní texty]])</f>
        <v>1</v>
      </c>
    </row>
    <row r="3180" spans="1:5">
      <c r="A3180">
        <v>451</v>
      </c>
      <c r="B3180">
        <v>3003</v>
      </c>
      <c r="C3180" s="3">
        <v>42239</v>
      </c>
      <c r="D3180" s="5" t="str">
        <f>ufc_fights5[[#This Row],[r_fighter_id]]&amp;"/"&amp;ufc_fights5[[#This Row],[b_fighter_id]]&amp;ufc_fights5[[#This Row],[date]]</f>
        <v>451/300342239</v>
      </c>
      <c r="E3180">
        <f>COUNTIF(ufc_fights5[duplicitní texty],ufc_fights5[[#This Row],[duplicitní texty]])</f>
        <v>1</v>
      </c>
    </row>
    <row r="3181" spans="1:5">
      <c r="A3181">
        <v>1618</v>
      </c>
      <c r="B3181">
        <v>230</v>
      </c>
      <c r="C3181" s="3">
        <v>42239</v>
      </c>
      <c r="D3181" s="5" t="str">
        <f>ufc_fights5[[#This Row],[r_fighter_id]]&amp;"/"&amp;ufc_fights5[[#This Row],[b_fighter_id]]&amp;ufc_fights5[[#This Row],[date]]</f>
        <v>1618/23042239</v>
      </c>
      <c r="E3181">
        <f>COUNTIF(ufc_fights5[duplicitní texty],ufc_fights5[[#This Row],[duplicitní texty]])</f>
        <v>1</v>
      </c>
    </row>
    <row r="3182" spans="1:5">
      <c r="A3182">
        <v>3142</v>
      </c>
      <c r="B3182">
        <v>2501</v>
      </c>
      <c r="C3182" s="3">
        <v>42239</v>
      </c>
      <c r="D3182" s="5" t="str">
        <f>ufc_fights5[[#This Row],[r_fighter_id]]&amp;"/"&amp;ufc_fights5[[#This Row],[b_fighter_id]]&amp;ufc_fights5[[#This Row],[date]]</f>
        <v>3142/250142239</v>
      </c>
      <c r="E3182">
        <f>COUNTIF(ufc_fights5[duplicitní texty],ufc_fights5[[#This Row],[duplicitní texty]])</f>
        <v>1</v>
      </c>
    </row>
    <row r="3183" spans="1:5">
      <c r="A3183">
        <v>108</v>
      </c>
      <c r="B3183">
        <v>2489</v>
      </c>
      <c r="C3183" s="3">
        <v>42252</v>
      </c>
      <c r="D3183" s="5" t="str">
        <f>ufc_fights5[[#This Row],[r_fighter_id]]&amp;"/"&amp;ufc_fights5[[#This Row],[b_fighter_id]]&amp;ufc_fights5[[#This Row],[date]]</f>
        <v>108/248942252</v>
      </c>
      <c r="E3183">
        <f>COUNTIF(ufc_fights5[duplicitní texty],ufc_fights5[[#This Row],[duplicitní texty]])</f>
        <v>1</v>
      </c>
    </row>
    <row r="3184" spans="1:5">
      <c r="A3184">
        <v>1527</v>
      </c>
      <c r="B3184">
        <v>793</v>
      </c>
      <c r="C3184" s="3">
        <v>42252</v>
      </c>
      <c r="D3184" s="5" t="str">
        <f>ufc_fights5[[#This Row],[r_fighter_id]]&amp;"/"&amp;ufc_fights5[[#This Row],[b_fighter_id]]&amp;ufc_fights5[[#This Row],[date]]</f>
        <v>1527/79342252</v>
      </c>
      <c r="E3184">
        <f>COUNTIF(ufc_fights5[duplicitní texty],ufc_fights5[[#This Row],[duplicitní texty]])</f>
        <v>1</v>
      </c>
    </row>
    <row r="3185" spans="1:5">
      <c r="A3185">
        <v>287</v>
      </c>
      <c r="B3185">
        <v>103</v>
      </c>
      <c r="C3185" s="3">
        <v>42252</v>
      </c>
      <c r="D3185" s="5" t="str">
        <f>ufc_fights5[[#This Row],[r_fighter_id]]&amp;"/"&amp;ufc_fights5[[#This Row],[b_fighter_id]]&amp;ufc_fights5[[#This Row],[date]]</f>
        <v>287/10342252</v>
      </c>
      <c r="E3185">
        <f>COUNTIF(ufc_fights5[duplicitní texty],ufc_fights5[[#This Row],[duplicitní texty]])</f>
        <v>1</v>
      </c>
    </row>
    <row r="3186" spans="1:5">
      <c r="A3186">
        <v>1533</v>
      </c>
      <c r="B3186">
        <v>1950</v>
      </c>
      <c r="C3186" s="3">
        <v>42252</v>
      </c>
      <c r="D3186" s="5" t="str">
        <f>ufc_fights5[[#This Row],[r_fighter_id]]&amp;"/"&amp;ufc_fights5[[#This Row],[b_fighter_id]]&amp;ufc_fights5[[#This Row],[date]]</f>
        <v>1533/195042252</v>
      </c>
      <c r="E3186">
        <f>COUNTIF(ufc_fights5[duplicitní texty],ufc_fights5[[#This Row],[duplicitní texty]])</f>
        <v>1</v>
      </c>
    </row>
    <row r="3187" spans="1:5">
      <c r="A3187">
        <v>3344</v>
      </c>
      <c r="B3187">
        <v>526</v>
      </c>
      <c r="C3187" s="3">
        <v>42252</v>
      </c>
      <c r="D3187" s="5" t="str">
        <f>ufc_fights5[[#This Row],[r_fighter_id]]&amp;"/"&amp;ufc_fights5[[#This Row],[b_fighter_id]]&amp;ufc_fights5[[#This Row],[date]]</f>
        <v>3344/52642252</v>
      </c>
      <c r="E3187">
        <f>COUNTIF(ufc_fights5[duplicitní texty],ufc_fights5[[#This Row],[duplicitní texty]])</f>
        <v>1</v>
      </c>
    </row>
    <row r="3188" spans="1:5">
      <c r="A3188">
        <v>134</v>
      </c>
      <c r="B3188">
        <v>2129</v>
      </c>
      <c r="C3188" s="3">
        <v>42252</v>
      </c>
      <c r="D3188" s="5" t="str">
        <f>ufc_fights5[[#This Row],[r_fighter_id]]&amp;"/"&amp;ufc_fights5[[#This Row],[b_fighter_id]]&amp;ufc_fights5[[#This Row],[date]]</f>
        <v>134/212942252</v>
      </c>
      <c r="E3188">
        <f>COUNTIF(ufc_fights5[duplicitní texty],ufc_fights5[[#This Row],[duplicitní texty]])</f>
        <v>1</v>
      </c>
    </row>
    <row r="3189" spans="1:5">
      <c r="A3189">
        <v>2679</v>
      </c>
      <c r="B3189">
        <v>3099</v>
      </c>
      <c r="C3189" s="3">
        <v>42252</v>
      </c>
      <c r="D3189" s="5" t="str">
        <f>ufc_fights5[[#This Row],[r_fighter_id]]&amp;"/"&amp;ufc_fights5[[#This Row],[b_fighter_id]]&amp;ufc_fights5[[#This Row],[date]]</f>
        <v>2679/309942252</v>
      </c>
      <c r="E3189">
        <f>COUNTIF(ufc_fights5[duplicitní texty],ufc_fights5[[#This Row],[duplicitní texty]])</f>
        <v>1</v>
      </c>
    </row>
    <row r="3190" spans="1:5">
      <c r="A3190">
        <v>2473</v>
      </c>
      <c r="B3190">
        <v>943</v>
      </c>
      <c r="C3190" s="3">
        <v>42252</v>
      </c>
      <c r="D3190" s="5" t="str">
        <f>ufc_fights5[[#This Row],[r_fighter_id]]&amp;"/"&amp;ufc_fights5[[#This Row],[b_fighter_id]]&amp;ufc_fights5[[#This Row],[date]]</f>
        <v>2473/94342252</v>
      </c>
      <c r="E3190">
        <f>COUNTIF(ufc_fights5[duplicitní texty],ufc_fights5[[#This Row],[duplicitní texty]])</f>
        <v>1</v>
      </c>
    </row>
    <row r="3191" spans="1:5">
      <c r="A3191">
        <v>2992</v>
      </c>
      <c r="B3191">
        <v>1935</v>
      </c>
      <c r="C3191" s="3">
        <v>42252</v>
      </c>
      <c r="D3191" s="5" t="str">
        <f>ufc_fights5[[#This Row],[r_fighter_id]]&amp;"/"&amp;ufc_fights5[[#This Row],[b_fighter_id]]&amp;ufc_fights5[[#This Row],[date]]</f>
        <v>2992/193542252</v>
      </c>
      <c r="E3191">
        <f>COUNTIF(ufc_fights5[duplicitní texty],ufc_fights5[[#This Row],[duplicitní texty]])</f>
        <v>1</v>
      </c>
    </row>
    <row r="3192" spans="1:5">
      <c r="A3192">
        <v>2694</v>
      </c>
      <c r="B3192">
        <v>1834</v>
      </c>
      <c r="C3192" s="3">
        <v>42252</v>
      </c>
      <c r="D3192" s="5" t="str">
        <f>ufc_fights5[[#This Row],[r_fighter_id]]&amp;"/"&amp;ufc_fights5[[#This Row],[b_fighter_id]]&amp;ufc_fights5[[#This Row],[date]]</f>
        <v>2694/183442252</v>
      </c>
      <c r="E3192">
        <f>COUNTIF(ufc_fights5[duplicitní texty],ufc_fights5[[#This Row],[duplicitní texty]])</f>
        <v>1</v>
      </c>
    </row>
    <row r="3193" spans="1:5">
      <c r="A3193">
        <v>591</v>
      </c>
      <c r="B3193">
        <v>806</v>
      </c>
      <c r="C3193" s="3">
        <v>42252</v>
      </c>
      <c r="D3193" s="5" t="str">
        <f>ufc_fights5[[#This Row],[r_fighter_id]]&amp;"/"&amp;ufc_fights5[[#This Row],[b_fighter_id]]&amp;ufc_fights5[[#This Row],[date]]</f>
        <v>591/80642252</v>
      </c>
      <c r="E3193">
        <f>COUNTIF(ufc_fights5[duplicitní texty],ufc_fights5[[#This Row],[duplicitní texty]])</f>
        <v>1</v>
      </c>
    </row>
    <row r="3194" spans="1:5">
      <c r="A3194">
        <v>2213</v>
      </c>
      <c r="B3194">
        <v>1252</v>
      </c>
      <c r="C3194" s="3">
        <v>42273</v>
      </c>
      <c r="D3194" s="5" t="str">
        <f>ufc_fights5[[#This Row],[r_fighter_id]]&amp;"/"&amp;ufc_fights5[[#This Row],[b_fighter_id]]&amp;ufc_fights5[[#This Row],[date]]</f>
        <v>2213/125242273</v>
      </c>
      <c r="E3194">
        <f>COUNTIF(ufc_fights5[duplicitní texty],ufc_fights5[[#This Row],[duplicitní texty]])</f>
        <v>1</v>
      </c>
    </row>
    <row r="3195" spans="1:5">
      <c r="A3195">
        <v>1640</v>
      </c>
      <c r="B3195">
        <v>350</v>
      </c>
      <c r="C3195" s="3">
        <v>42273</v>
      </c>
      <c r="D3195" s="5" t="str">
        <f>ufc_fights5[[#This Row],[r_fighter_id]]&amp;"/"&amp;ufc_fights5[[#This Row],[b_fighter_id]]&amp;ufc_fights5[[#This Row],[date]]</f>
        <v>1640/35042273</v>
      </c>
      <c r="E3195">
        <f>COUNTIF(ufc_fights5[duplicitní texty],ufc_fights5[[#This Row],[duplicitní texty]])</f>
        <v>1</v>
      </c>
    </row>
    <row r="3196" spans="1:5">
      <c r="A3196">
        <v>2150</v>
      </c>
      <c r="B3196">
        <v>2756</v>
      </c>
      <c r="C3196" s="3">
        <v>42273</v>
      </c>
      <c r="D3196" s="5" t="str">
        <f>ufc_fights5[[#This Row],[r_fighter_id]]&amp;"/"&amp;ufc_fights5[[#This Row],[b_fighter_id]]&amp;ufc_fights5[[#This Row],[date]]</f>
        <v>2150/275642273</v>
      </c>
      <c r="E3196">
        <f>COUNTIF(ufc_fights5[duplicitní texty],ufc_fights5[[#This Row],[duplicitní texty]])</f>
        <v>1</v>
      </c>
    </row>
    <row r="3197" spans="1:5">
      <c r="A3197">
        <v>209</v>
      </c>
      <c r="B3197">
        <v>2294</v>
      </c>
      <c r="C3197" s="3">
        <v>42273</v>
      </c>
      <c r="D3197" s="5" t="str">
        <f>ufc_fights5[[#This Row],[r_fighter_id]]&amp;"/"&amp;ufc_fights5[[#This Row],[b_fighter_id]]&amp;ufc_fights5[[#This Row],[date]]</f>
        <v>209/229442273</v>
      </c>
      <c r="E3197">
        <f>COUNTIF(ufc_fights5[duplicitní texty],ufc_fights5[[#This Row],[duplicitní texty]])</f>
        <v>1</v>
      </c>
    </row>
    <row r="3198" spans="1:5">
      <c r="A3198">
        <v>1396</v>
      </c>
      <c r="B3198">
        <v>456</v>
      </c>
      <c r="C3198" s="3">
        <v>42273</v>
      </c>
      <c r="D3198" s="5" t="str">
        <f>ufc_fights5[[#This Row],[r_fighter_id]]&amp;"/"&amp;ufc_fights5[[#This Row],[b_fighter_id]]&amp;ufc_fights5[[#This Row],[date]]</f>
        <v>1396/45642273</v>
      </c>
      <c r="E3198">
        <f>COUNTIF(ufc_fights5[duplicitní texty],ufc_fights5[[#This Row],[duplicitní texty]])</f>
        <v>1</v>
      </c>
    </row>
    <row r="3199" spans="1:5">
      <c r="A3199">
        <v>1688</v>
      </c>
      <c r="B3199">
        <v>1525</v>
      </c>
      <c r="C3199" s="3">
        <v>42273</v>
      </c>
      <c r="D3199" s="5" t="str">
        <f>ufc_fights5[[#This Row],[r_fighter_id]]&amp;"/"&amp;ufc_fights5[[#This Row],[b_fighter_id]]&amp;ufc_fights5[[#This Row],[date]]</f>
        <v>1688/152542273</v>
      </c>
      <c r="E3199">
        <f>COUNTIF(ufc_fights5[duplicitní texty],ufc_fights5[[#This Row],[duplicitní texty]])</f>
        <v>1</v>
      </c>
    </row>
    <row r="3200" spans="1:5">
      <c r="A3200">
        <v>2259</v>
      </c>
      <c r="B3200">
        <v>1818</v>
      </c>
      <c r="C3200" s="3">
        <v>42273</v>
      </c>
      <c r="D3200" s="5" t="str">
        <f>ufc_fights5[[#This Row],[r_fighter_id]]&amp;"/"&amp;ufc_fights5[[#This Row],[b_fighter_id]]&amp;ufc_fights5[[#This Row],[date]]</f>
        <v>2259/181842273</v>
      </c>
      <c r="E3200">
        <f>COUNTIF(ufc_fights5[duplicitní texty],ufc_fights5[[#This Row],[duplicitní texty]])</f>
        <v>1</v>
      </c>
    </row>
    <row r="3201" spans="1:5">
      <c r="A3201">
        <v>120</v>
      </c>
      <c r="B3201">
        <v>3573</v>
      </c>
      <c r="C3201" s="3">
        <v>42273</v>
      </c>
      <c r="D3201" s="5" t="str">
        <f>ufc_fights5[[#This Row],[r_fighter_id]]&amp;"/"&amp;ufc_fights5[[#This Row],[b_fighter_id]]&amp;ufc_fights5[[#This Row],[date]]</f>
        <v>120/357342273</v>
      </c>
      <c r="E3201">
        <f>COUNTIF(ufc_fights5[duplicitní texty],ufc_fights5[[#This Row],[duplicitní texty]])</f>
        <v>1</v>
      </c>
    </row>
    <row r="3202" spans="1:5">
      <c r="A3202">
        <v>1312</v>
      </c>
      <c r="B3202">
        <v>1597</v>
      </c>
      <c r="C3202" s="3">
        <v>42273</v>
      </c>
      <c r="D3202" s="5" t="str">
        <f>ufc_fights5[[#This Row],[r_fighter_id]]&amp;"/"&amp;ufc_fights5[[#This Row],[b_fighter_id]]&amp;ufc_fights5[[#This Row],[date]]</f>
        <v>1312/159742273</v>
      </c>
      <c r="E3202">
        <f>COUNTIF(ufc_fights5[duplicitní texty],ufc_fights5[[#This Row],[duplicitní texty]])</f>
        <v>1</v>
      </c>
    </row>
    <row r="3203" spans="1:5">
      <c r="A3203">
        <v>1566</v>
      </c>
      <c r="B3203">
        <v>3302</v>
      </c>
      <c r="C3203" s="3">
        <v>42280</v>
      </c>
      <c r="D3203" s="5" t="str">
        <f>ufc_fights5[[#This Row],[r_fighter_id]]&amp;"/"&amp;ufc_fights5[[#This Row],[b_fighter_id]]&amp;ufc_fights5[[#This Row],[date]]</f>
        <v>1566/330242280</v>
      </c>
      <c r="E3203">
        <f>COUNTIF(ufc_fights5[duplicitní texty],ufc_fights5[[#This Row],[duplicitní texty]])</f>
        <v>1</v>
      </c>
    </row>
    <row r="3204" spans="1:5">
      <c r="A3204">
        <v>247</v>
      </c>
      <c r="B3204">
        <v>179</v>
      </c>
      <c r="C3204" s="3">
        <v>42280</v>
      </c>
      <c r="D3204" s="5" t="str">
        <f>ufc_fights5[[#This Row],[r_fighter_id]]&amp;"/"&amp;ufc_fights5[[#This Row],[b_fighter_id]]&amp;ufc_fights5[[#This Row],[date]]</f>
        <v>247/17942280</v>
      </c>
      <c r="E3204">
        <f>COUNTIF(ufc_fights5[duplicitní texty],ufc_fights5[[#This Row],[duplicitní texty]])</f>
        <v>1</v>
      </c>
    </row>
    <row r="3205" spans="1:5">
      <c r="A3205">
        <v>476</v>
      </c>
      <c r="B3205">
        <v>2524</v>
      </c>
      <c r="C3205" s="3">
        <v>42280</v>
      </c>
      <c r="D3205" s="5" t="str">
        <f>ufc_fights5[[#This Row],[r_fighter_id]]&amp;"/"&amp;ufc_fights5[[#This Row],[b_fighter_id]]&amp;ufc_fights5[[#This Row],[date]]</f>
        <v>476/252442280</v>
      </c>
      <c r="E3205">
        <f>COUNTIF(ufc_fights5[duplicitní texty],ufc_fights5[[#This Row],[duplicitní texty]])</f>
        <v>1</v>
      </c>
    </row>
    <row r="3206" spans="1:5">
      <c r="A3206">
        <v>1816</v>
      </c>
      <c r="B3206">
        <v>2513</v>
      </c>
      <c r="C3206" s="3">
        <v>42280</v>
      </c>
      <c r="D3206" s="5" t="str">
        <f>ufc_fights5[[#This Row],[r_fighter_id]]&amp;"/"&amp;ufc_fights5[[#This Row],[b_fighter_id]]&amp;ufc_fights5[[#This Row],[date]]</f>
        <v>1816/251342280</v>
      </c>
      <c r="E3206">
        <f>COUNTIF(ufc_fights5[duplicitní texty],ufc_fights5[[#This Row],[duplicitní texty]])</f>
        <v>1</v>
      </c>
    </row>
    <row r="3207" spans="1:5">
      <c r="A3207">
        <v>2730</v>
      </c>
      <c r="B3207">
        <v>1393</v>
      </c>
      <c r="C3207" s="3">
        <v>42280</v>
      </c>
      <c r="D3207" s="5" t="str">
        <f>ufc_fights5[[#This Row],[r_fighter_id]]&amp;"/"&amp;ufc_fights5[[#This Row],[b_fighter_id]]&amp;ufc_fights5[[#This Row],[date]]</f>
        <v>2730/139342280</v>
      </c>
      <c r="E3207">
        <f>COUNTIF(ufc_fights5[duplicitní texty],ufc_fights5[[#This Row],[duplicitní texty]])</f>
        <v>1</v>
      </c>
    </row>
    <row r="3208" spans="1:5">
      <c r="A3208">
        <v>925</v>
      </c>
      <c r="B3208">
        <v>2479</v>
      </c>
      <c r="C3208" s="3">
        <v>42280</v>
      </c>
      <c r="D3208" s="5" t="str">
        <f>ufc_fights5[[#This Row],[r_fighter_id]]&amp;"/"&amp;ufc_fights5[[#This Row],[b_fighter_id]]&amp;ufc_fights5[[#This Row],[date]]</f>
        <v>925/247942280</v>
      </c>
      <c r="E3208">
        <f>COUNTIF(ufc_fights5[duplicitní texty],ufc_fights5[[#This Row],[duplicitní texty]])</f>
        <v>1</v>
      </c>
    </row>
    <row r="3209" spans="1:5">
      <c r="A3209">
        <v>2269</v>
      </c>
      <c r="B3209">
        <v>1357</v>
      </c>
      <c r="C3209" s="3">
        <v>42280</v>
      </c>
      <c r="D3209" s="5" t="str">
        <f>ufc_fights5[[#This Row],[r_fighter_id]]&amp;"/"&amp;ufc_fights5[[#This Row],[b_fighter_id]]&amp;ufc_fights5[[#This Row],[date]]</f>
        <v>2269/135742280</v>
      </c>
      <c r="E3209">
        <f>COUNTIF(ufc_fights5[duplicitní texty],ufc_fights5[[#This Row],[duplicitní texty]])</f>
        <v>1</v>
      </c>
    </row>
    <row r="3210" spans="1:5">
      <c r="A3210">
        <v>3281</v>
      </c>
      <c r="B3210">
        <v>2333</v>
      </c>
      <c r="C3210" s="3">
        <v>42280</v>
      </c>
      <c r="D3210" s="5" t="str">
        <f>ufc_fights5[[#This Row],[r_fighter_id]]&amp;"/"&amp;ufc_fights5[[#This Row],[b_fighter_id]]&amp;ufc_fights5[[#This Row],[date]]</f>
        <v>3281/233342280</v>
      </c>
      <c r="E3210">
        <f>COUNTIF(ufc_fights5[duplicitní texty],ufc_fights5[[#This Row],[duplicitní texty]])</f>
        <v>1</v>
      </c>
    </row>
    <row r="3211" spans="1:5">
      <c r="A3211">
        <v>181</v>
      </c>
      <c r="B3211">
        <v>916</v>
      </c>
      <c r="C3211" s="3">
        <v>42280</v>
      </c>
      <c r="D3211" s="5" t="str">
        <f>ufc_fights5[[#This Row],[r_fighter_id]]&amp;"/"&amp;ufc_fights5[[#This Row],[b_fighter_id]]&amp;ufc_fights5[[#This Row],[date]]</f>
        <v>181/91642280</v>
      </c>
      <c r="E3211">
        <f>COUNTIF(ufc_fights5[duplicitní texty],ufc_fights5[[#This Row],[duplicitní texty]])</f>
        <v>1</v>
      </c>
    </row>
    <row r="3212" spans="1:5">
      <c r="A3212">
        <v>1988</v>
      </c>
      <c r="B3212">
        <v>1930</v>
      </c>
      <c r="C3212" s="3">
        <v>42280</v>
      </c>
      <c r="D3212" s="5" t="str">
        <f>ufc_fights5[[#This Row],[r_fighter_id]]&amp;"/"&amp;ufc_fights5[[#This Row],[b_fighter_id]]&amp;ufc_fights5[[#This Row],[date]]</f>
        <v>1988/193042280</v>
      </c>
      <c r="E3212">
        <f>COUNTIF(ufc_fights5[duplicitní texty],ufc_fights5[[#This Row],[duplicitní texty]])</f>
        <v>1</v>
      </c>
    </row>
    <row r="3213" spans="1:5">
      <c r="A3213">
        <v>1559</v>
      </c>
      <c r="B3213">
        <v>1916</v>
      </c>
      <c r="C3213" s="3">
        <v>42280</v>
      </c>
      <c r="D3213" s="5" t="str">
        <f>ufc_fights5[[#This Row],[r_fighter_id]]&amp;"/"&amp;ufc_fights5[[#This Row],[b_fighter_id]]&amp;ufc_fights5[[#This Row],[date]]</f>
        <v>1559/191642280</v>
      </c>
      <c r="E3213">
        <f>COUNTIF(ufc_fights5[duplicitní texty],ufc_fights5[[#This Row],[duplicitní texty]])</f>
        <v>1</v>
      </c>
    </row>
    <row r="3214" spans="1:5">
      <c r="A3214">
        <v>689</v>
      </c>
      <c r="B3214">
        <v>71</v>
      </c>
      <c r="C3214" s="3">
        <v>42301</v>
      </c>
      <c r="D3214" s="5" t="str">
        <f>ufc_fights5[[#This Row],[r_fighter_id]]&amp;"/"&amp;ufc_fights5[[#This Row],[b_fighter_id]]&amp;ufc_fights5[[#This Row],[date]]</f>
        <v>689/7142301</v>
      </c>
      <c r="E3214">
        <f>COUNTIF(ufc_fights5[duplicitní texty],ufc_fights5[[#This Row],[duplicitní texty]])</f>
        <v>1</v>
      </c>
    </row>
    <row r="3215" spans="1:5">
      <c r="A3215">
        <v>1381</v>
      </c>
      <c r="B3215">
        <v>3045</v>
      </c>
      <c r="C3215" s="3">
        <v>42301</v>
      </c>
      <c r="D3215" s="5" t="str">
        <f>ufc_fights5[[#This Row],[r_fighter_id]]&amp;"/"&amp;ufc_fights5[[#This Row],[b_fighter_id]]&amp;ufc_fights5[[#This Row],[date]]</f>
        <v>1381/304542301</v>
      </c>
      <c r="E3215">
        <f>COUNTIF(ufc_fights5[duplicitní texty],ufc_fights5[[#This Row],[duplicitní texty]])</f>
        <v>1</v>
      </c>
    </row>
    <row r="3216" spans="1:5">
      <c r="A3216">
        <v>872</v>
      </c>
      <c r="B3216">
        <v>3466</v>
      </c>
      <c r="C3216" s="3">
        <v>42301</v>
      </c>
      <c r="D3216" s="5" t="str">
        <f>ufc_fights5[[#This Row],[r_fighter_id]]&amp;"/"&amp;ufc_fights5[[#This Row],[b_fighter_id]]&amp;ufc_fights5[[#This Row],[date]]</f>
        <v>872/346642301</v>
      </c>
      <c r="E3216">
        <f>COUNTIF(ufc_fights5[duplicitní texty],ufc_fights5[[#This Row],[duplicitní texty]])</f>
        <v>1</v>
      </c>
    </row>
    <row r="3217" spans="1:5">
      <c r="A3217">
        <v>2449</v>
      </c>
      <c r="B3217">
        <v>1912</v>
      </c>
      <c r="C3217" s="3">
        <v>42301</v>
      </c>
      <c r="D3217" s="5" t="str">
        <f>ufc_fights5[[#This Row],[r_fighter_id]]&amp;"/"&amp;ufc_fights5[[#This Row],[b_fighter_id]]&amp;ufc_fights5[[#This Row],[date]]</f>
        <v>2449/191242301</v>
      </c>
      <c r="E3217">
        <f>COUNTIF(ufc_fights5[duplicitní texty],ufc_fights5[[#This Row],[duplicitní texty]])</f>
        <v>1</v>
      </c>
    </row>
    <row r="3218" spans="1:5">
      <c r="A3218">
        <v>2484</v>
      </c>
      <c r="B3218">
        <v>351</v>
      </c>
      <c r="C3218" s="3">
        <v>42301</v>
      </c>
      <c r="D3218" s="5" t="str">
        <f>ufc_fights5[[#This Row],[r_fighter_id]]&amp;"/"&amp;ufc_fights5[[#This Row],[b_fighter_id]]&amp;ufc_fights5[[#This Row],[date]]</f>
        <v>2484/35142301</v>
      </c>
      <c r="E3218">
        <f>COUNTIF(ufc_fights5[duplicitní texty],ufc_fights5[[#This Row],[duplicitní texty]])</f>
        <v>1</v>
      </c>
    </row>
    <row r="3219" spans="1:5">
      <c r="A3219">
        <v>149</v>
      </c>
      <c r="B3219">
        <v>1565</v>
      </c>
      <c r="C3219" s="3">
        <v>42301</v>
      </c>
      <c r="D3219" s="5" t="str">
        <f>ufc_fights5[[#This Row],[r_fighter_id]]&amp;"/"&amp;ufc_fights5[[#This Row],[b_fighter_id]]&amp;ufc_fights5[[#This Row],[date]]</f>
        <v>149/156542301</v>
      </c>
      <c r="E3219">
        <f>COUNTIF(ufc_fights5[duplicitní texty],ufc_fights5[[#This Row],[duplicitní texty]])</f>
        <v>1</v>
      </c>
    </row>
    <row r="3220" spans="1:5">
      <c r="A3220">
        <v>2631</v>
      </c>
      <c r="B3220">
        <v>1770</v>
      </c>
      <c r="C3220" s="3">
        <v>42301</v>
      </c>
      <c r="D3220" s="5" t="str">
        <f>ufc_fights5[[#This Row],[r_fighter_id]]&amp;"/"&amp;ufc_fights5[[#This Row],[b_fighter_id]]&amp;ufc_fights5[[#This Row],[date]]</f>
        <v>2631/177042301</v>
      </c>
      <c r="E3220">
        <f>COUNTIF(ufc_fights5[duplicitní texty],ufc_fights5[[#This Row],[duplicitní texty]])</f>
        <v>1</v>
      </c>
    </row>
    <row r="3221" spans="1:5">
      <c r="A3221">
        <v>2921</v>
      </c>
      <c r="B3221">
        <v>743</v>
      </c>
      <c r="C3221" s="3">
        <v>42301</v>
      </c>
      <c r="D3221" s="5" t="str">
        <f>ufc_fights5[[#This Row],[r_fighter_id]]&amp;"/"&amp;ufc_fights5[[#This Row],[b_fighter_id]]&amp;ufc_fights5[[#This Row],[date]]</f>
        <v>2921/74342301</v>
      </c>
      <c r="E3221">
        <f>COUNTIF(ufc_fights5[duplicitní texty],ufc_fights5[[#This Row],[duplicitní texty]])</f>
        <v>1</v>
      </c>
    </row>
    <row r="3222" spans="1:5">
      <c r="A3222">
        <v>417</v>
      </c>
      <c r="B3222">
        <v>2053</v>
      </c>
      <c r="C3222" s="3">
        <v>42301</v>
      </c>
      <c r="D3222" s="5" t="str">
        <f>ufc_fights5[[#This Row],[r_fighter_id]]&amp;"/"&amp;ufc_fights5[[#This Row],[b_fighter_id]]&amp;ufc_fights5[[#This Row],[date]]</f>
        <v>417/205342301</v>
      </c>
      <c r="E3222">
        <f>COUNTIF(ufc_fights5[duplicitní texty],ufc_fights5[[#This Row],[duplicitní texty]])</f>
        <v>1</v>
      </c>
    </row>
    <row r="3223" spans="1:5">
      <c r="A3223">
        <v>2381</v>
      </c>
      <c r="B3223">
        <v>1253</v>
      </c>
      <c r="C3223" s="3">
        <v>42315</v>
      </c>
      <c r="D3223" s="5" t="str">
        <f>ufc_fights5[[#This Row],[r_fighter_id]]&amp;"/"&amp;ufc_fights5[[#This Row],[b_fighter_id]]&amp;ufc_fights5[[#This Row],[date]]</f>
        <v>2381/125342315</v>
      </c>
      <c r="E3223">
        <f>COUNTIF(ufc_fights5[duplicitní texty],ufc_fights5[[#This Row],[duplicitní texty]])</f>
        <v>1</v>
      </c>
    </row>
    <row r="3224" spans="1:5">
      <c r="A3224">
        <v>2724</v>
      </c>
      <c r="B3224">
        <v>2309</v>
      </c>
      <c r="C3224" s="3">
        <v>42315</v>
      </c>
      <c r="D3224" s="5" t="str">
        <f>ufc_fights5[[#This Row],[r_fighter_id]]&amp;"/"&amp;ufc_fights5[[#This Row],[b_fighter_id]]&amp;ufc_fights5[[#This Row],[date]]</f>
        <v>2724/230942315</v>
      </c>
      <c r="E3224">
        <f>COUNTIF(ufc_fights5[duplicitní texty],ufc_fights5[[#This Row],[duplicitní texty]])</f>
        <v>1</v>
      </c>
    </row>
    <row r="3225" spans="1:5">
      <c r="A3225">
        <v>1934</v>
      </c>
      <c r="B3225">
        <v>103</v>
      </c>
      <c r="C3225" s="3">
        <v>42315</v>
      </c>
      <c r="D3225" s="5" t="str">
        <f>ufc_fights5[[#This Row],[r_fighter_id]]&amp;"/"&amp;ufc_fights5[[#This Row],[b_fighter_id]]&amp;ufc_fights5[[#This Row],[date]]</f>
        <v>1934/10342315</v>
      </c>
      <c r="E3225">
        <f>COUNTIF(ufc_fights5[duplicitní texty],ufc_fights5[[#This Row],[duplicitní texty]])</f>
        <v>1</v>
      </c>
    </row>
    <row r="3226" spans="1:5">
      <c r="A3226">
        <v>3224</v>
      </c>
      <c r="B3226">
        <v>669</v>
      </c>
      <c r="C3226" s="3">
        <v>42315</v>
      </c>
      <c r="D3226" s="5" t="str">
        <f>ufc_fights5[[#This Row],[r_fighter_id]]&amp;"/"&amp;ufc_fights5[[#This Row],[b_fighter_id]]&amp;ufc_fights5[[#This Row],[date]]</f>
        <v>3224/66942315</v>
      </c>
      <c r="E3226">
        <f>COUNTIF(ufc_fights5[duplicitní texty],ufc_fights5[[#This Row],[duplicitní texty]])</f>
        <v>1</v>
      </c>
    </row>
    <row r="3227" spans="1:5">
      <c r="A3227">
        <v>1226</v>
      </c>
      <c r="B3227">
        <v>3209</v>
      </c>
      <c r="C3227" s="3">
        <v>42315</v>
      </c>
      <c r="D3227" s="5" t="str">
        <f>ufc_fights5[[#This Row],[r_fighter_id]]&amp;"/"&amp;ufc_fights5[[#This Row],[b_fighter_id]]&amp;ufc_fights5[[#This Row],[date]]</f>
        <v>1226/320942315</v>
      </c>
      <c r="E3227">
        <f>COUNTIF(ufc_fights5[duplicitní texty],ufc_fights5[[#This Row],[duplicitní texty]])</f>
        <v>1</v>
      </c>
    </row>
    <row r="3228" spans="1:5">
      <c r="A3228">
        <v>70</v>
      </c>
      <c r="B3228">
        <v>282</v>
      </c>
      <c r="C3228" s="3">
        <v>42315</v>
      </c>
      <c r="D3228" s="5" t="str">
        <f>ufc_fights5[[#This Row],[r_fighter_id]]&amp;"/"&amp;ufc_fights5[[#This Row],[b_fighter_id]]&amp;ufc_fights5[[#This Row],[date]]</f>
        <v>70/28242315</v>
      </c>
      <c r="E3228">
        <f>COUNTIF(ufc_fights5[duplicitní texty],ufc_fights5[[#This Row],[duplicitní texty]])</f>
        <v>1</v>
      </c>
    </row>
    <row r="3229" spans="1:5">
      <c r="A3229">
        <v>3250</v>
      </c>
      <c r="B3229">
        <v>3294</v>
      </c>
      <c r="C3229" s="3">
        <v>42315</v>
      </c>
      <c r="D3229" s="5" t="str">
        <f>ufc_fights5[[#This Row],[r_fighter_id]]&amp;"/"&amp;ufc_fights5[[#This Row],[b_fighter_id]]&amp;ufc_fights5[[#This Row],[date]]</f>
        <v>3250/329442315</v>
      </c>
      <c r="E3229">
        <f>COUNTIF(ufc_fights5[duplicitní texty],ufc_fights5[[#This Row],[duplicitní texty]])</f>
        <v>1</v>
      </c>
    </row>
    <row r="3230" spans="1:5">
      <c r="A3230">
        <v>243</v>
      </c>
      <c r="B3230">
        <v>1320</v>
      </c>
      <c r="C3230" s="3">
        <v>42315</v>
      </c>
      <c r="D3230" s="5" t="str">
        <f>ufc_fights5[[#This Row],[r_fighter_id]]&amp;"/"&amp;ufc_fights5[[#This Row],[b_fighter_id]]&amp;ufc_fights5[[#This Row],[date]]</f>
        <v>243/132042315</v>
      </c>
      <c r="E3230">
        <f>COUNTIF(ufc_fights5[duplicitní texty],ufc_fights5[[#This Row],[duplicitní texty]])</f>
        <v>1</v>
      </c>
    </row>
    <row r="3231" spans="1:5">
      <c r="A3231">
        <v>3074</v>
      </c>
      <c r="B3231">
        <v>3019</v>
      </c>
      <c r="C3231" s="3">
        <v>42315</v>
      </c>
      <c r="D3231" s="5" t="str">
        <f>ufc_fights5[[#This Row],[r_fighter_id]]&amp;"/"&amp;ufc_fights5[[#This Row],[b_fighter_id]]&amp;ufc_fights5[[#This Row],[date]]</f>
        <v>3074/301942315</v>
      </c>
      <c r="E3231">
        <f>COUNTIF(ufc_fights5[duplicitní texty],ufc_fights5[[#This Row],[duplicitní texty]])</f>
        <v>1</v>
      </c>
    </row>
    <row r="3232" spans="1:5">
      <c r="A3232">
        <v>2223</v>
      </c>
      <c r="B3232">
        <v>2696</v>
      </c>
      <c r="C3232" s="3">
        <v>42315</v>
      </c>
      <c r="D3232" s="5" t="str">
        <f>ufc_fights5[[#This Row],[r_fighter_id]]&amp;"/"&amp;ufc_fights5[[#This Row],[b_fighter_id]]&amp;ufc_fights5[[#This Row],[date]]</f>
        <v>2223/269642315</v>
      </c>
      <c r="E3232">
        <f>COUNTIF(ufc_fights5[duplicitní texty],ufc_fights5[[#This Row],[duplicitní texty]])</f>
        <v>1</v>
      </c>
    </row>
    <row r="3233" spans="1:5">
      <c r="A3233">
        <v>413</v>
      </c>
      <c r="B3233">
        <v>1915</v>
      </c>
      <c r="C3233" s="3">
        <v>42315</v>
      </c>
      <c r="D3233" s="5" t="str">
        <f>ufc_fights5[[#This Row],[r_fighter_id]]&amp;"/"&amp;ufc_fights5[[#This Row],[b_fighter_id]]&amp;ufc_fights5[[#This Row],[date]]</f>
        <v>413/191542315</v>
      </c>
      <c r="E3233">
        <f>COUNTIF(ufc_fights5[duplicitní texty],ufc_fights5[[#This Row],[duplicitní texty]])</f>
        <v>1</v>
      </c>
    </row>
    <row r="3234" spans="1:5">
      <c r="A3234">
        <v>105</v>
      </c>
      <c r="B3234">
        <v>3316</v>
      </c>
      <c r="C3234" s="3">
        <v>42315</v>
      </c>
      <c r="D3234" s="5" t="str">
        <f>ufc_fights5[[#This Row],[r_fighter_id]]&amp;"/"&amp;ufc_fights5[[#This Row],[b_fighter_id]]&amp;ufc_fights5[[#This Row],[date]]</f>
        <v>105/331642315</v>
      </c>
      <c r="E3234">
        <f>COUNTIF(ufc_fights5[duplicitní texty],ufc_fights5[[#This Row],[duplicitní texty]])</f>
        <v>1</v>
      </c>
    </row>
    <row r="3235" spans="1:5">
      <c r="A3235">
        <v>434</v>
      </c>
      <c r="B3235">
        <v>499</v>
      </c>
      <c r="C3235" s="3">
        <v>42315</v>
      </c>
      <c r="D3235" s="5" t="str">
        <f>ufc_fights5[[#This Row],[r_fighter_id]]&amp;"/"&amp;ufc_fights5[[#This Row],[b_fighter_id]]&amp;ufc_fights5[[#This Row],[date]]</f>
        <v>434/49942315</v>
      </c>
      <c r="E3235">
        <f>COUNTIF(ufc_fights5[duplicitní texty],ufc_fights5[[#This Row],[duplicitní texty]])</f>
        <v>1</v>
      </c>
    </row>
    <row r="3236" spans="1:5">
      <c r="A3236">
        <v>1623</v>
      </c>
      <c r="B3236">
        <v>2173</v>
      </c>
      <c r="C3236" s="3">
        <v>42322</v>
      </c>
      <c r="D3236" s="5" t="str">
        <f>ufc_fights5[[#This Row],[r_fighter_id]]&amp;"/"&amp;ufc_fights5[[#This Row],[b_fighter_id]]&amp;ufc_fights5[[#This Row],[date]]</f>
        <v>1623/217342322</v>
      </c>
      <c r="E3236">
        <f>COUNTIF(ufc_fights5[duplicitní texty],ufc_fights5[[#This Row],[duplicitní texty]])</f>
        <v>1</v>
      </c>
    </row>
    <row r="3237" spans="1:5">
      <c r="A3237">
        <v>3152</v>
      </c>
      <c r="B3237">
        <v>2763</v>
      </c>
      <c r="C3237" s="3">
        <v>42322</v>
      </c>
      <c r="D3237" s="5" t="str">
        <f>ufc_fights5[[#This Row],[r_fighter_id]]&amp;"/"&amp;ufc_fights5[[#This Row],[b_fighter_id]]&amp;ufc_fights5[[#This Row],[date]]</f>
        <v>3152/276342322</v>
      </c>
      <c r="E3237">
        <f>COUNTIF(ufc_fights5[duplicitní texty],ufc_fights5[[#This Row],[duplicitní texty]])</f>
        <v>1</v>
      </c>
    </row>
    <row r="3238" spans="1:5">
      <c r="A3238">
        <v>1252</v>
      </c>
      <c r="B3238">
        <v>3471</v>
      </c>
      <c r="C3238" s="3">
        <v>42322</v>
      </c>
      <c r="D3238" s="5" t="str">
        <f>ufc_fights5[[#This Row],[r_fighter_id]]&amp;"/"&amp;ufc_fights5[[#This Row],[b_fighter_id]]&amp;ufc_fights5[[#This Row],[date]]</f>
        <v>1252/347142322</v>
      </c>
      <c r="E3238">
        <f>COUNTIF(ufc_fights5[duplicitní texty],ufc_fights5[[#This Row],[duplicitní texty]])</f>
        <v>1</v>
      </c>
    </row>
    <row r="3239" spans="1:5">
      <c r="A3239">
        <v>2507</v>
      </c>
      <c r="B3239">
        <v>3384</v>
      </c>
      <c r="C3239" s="3">
        <v>42322</v>
      </c>
      <c r="D3239" s="5" t="str">
        <f>ufc_fights5[[#This Row],[r_fighter_id]]&amp;"/"&amp;ufc_fights5[[#This Row],[b_fighter_id]]&amp;ufc_fights5[[#This Row],[date]]</f>
        <v>2507/338442322</v>
      </c>
      <c r="E3239">
        <f>COUNTIF(ufc_fights5[duplicitní texty],ufc_fights5[[#This Row],[duplicitní texty]])</f>
        <v>1</v>
      </c>
    </row>
    <row r="3240" spans="1:5">
      <c r="A3240">
        <v>2331</v>
      </c>
      <c r="B3240">
        <v>3050</v>
      </c>
      <c r="C3240" s="3">
        <v>42322</v>
      </c>
      <c r="D3240" s="5" t="str">
        <f>ufc_fights5[[#This Row],[r_fighter_id]]&amp;"/"&amp;ufc_fights5[[#This Row],[b_fighter_id]]&amp;ufc_fights5[[#This Row],[date]]</f>
        <v>2331/305042322</v>
      </c>
      <c r="E3240">
        <f>COUNTIF(ufc_fights5[duplicitní texty],ufc_fights5[[#This Row],[duplicitní texty]])</f>
        <v>1</v>
      </c>
    </row>
    <row r="3241" spans="1:5">
      <c r="A3241">
        <v>2002</v>
      </c>
      <c r="B3241">
        <v>135</v>
      </c>
      <c r="C3241" s="3">
        <v>42322</v>
      </c>
      <c r="D3241" s="5" t="str">
        <f>ufc_fights5[[#This Row],[r_fighter_id]]&amp;"/"&amp;ufc_fights5[[#This Row],[b_fighter_id]]&amp;ufc_fights5[[#This Row],[date]]</f>
        <v>2002/13542322</v>
      </c>
      <c r="E3241">
        <f>COUNTIF(ufc_fights5[duplicitní texty],ufc_fights5[[#This Row],[duplicitní texty]])</f>
        <v>1</v>
      </c>
    </row>
    <row r="3242" spans="1:5">
      <c r="A3242">
        <v>2305</v>
      </c>
      <c r="B3242">
        <v>257</v>
      </c>
      <c r="C3242" s="3">
        <v>42322</v>
      </c>
      <c r="D3242" s="5" t="str">
        <f>ufc_fights5[[#This Row],[r_fighter_id]]&amp;"/"&amp;ufc_fights5[[#This Row],[b_fighter_id]]&amp;ufc_fights5[[#This Row],[date]]</f>
        <v>2305/25742322</v>
      </c>
      <c r="E3242">
        <f>COUNTIF(ufc_fights5[duplicitní texty],ufc_fights5[[#This Row],[duplicitní texty]])</f>
        <v>1</v>
      </c>
    </row>
    <row r="3243" spans="1:5">
      <c r="A3243">
        <v>1427</v>
      </c>
      <c r="B3243">
        <v>2989</v>
      </c>
      <c r="C3243" s="3">
        <v>42322</v>
      </c>
      <c r="D3243" s="5" t="str">
        <f>ufc_fights5[[#This Row],[r_fighter_id]]&amp;"/"&amp;ufc_fights5[[#This Row],[b_fighter_id]]&amp;ufc_fights5[[#This Row],[date]]</f>
        <v>1427/298942322</v>
      </c>
      <c r="E3243">
        <f>COUNTIF(ufc_fights5[duplicitní texty],ufc_fights5[[#This Row],[duplicitní texty]])</f>
        <v>1</v>
      </c>
    </row>
    <row r="3244" spans="1:5">
      <c r="A3244">
        <v>2171</v>
      </c>
      <c r="B3244">
        <v>3570</v>
      </c>
      <c r="C3244" s="3">
        <v>42322</v>
      </c>
      <c r="D3244" s="5" t="str">
        <f>ufc_fights5[[#This Row],[r_fighter_id]]&amp;"/"&amp;ufc_fights5[[#This Row],[b_fighter_id]]&amp;ufc_fights5[[#This Row],[date]]</f>
        <v>2171/357042322</v>
      </c>
      <c r="E3244">
        <f>COUNTIF(ufc_fights5[duplicitní texty],ufc_fights5[[#This Row],[duplicitní texty]])</f>
        <v>1</v>
      </c>
    </row>
    <row r="3245" spans="1:5">
      <c r="A3245">
        <v>3419</v>
      </c>
      <c r="B3245">
        <v>1625</v>
      </c>
      <c r="C3245" s="3">
        <v>42322</v>
      </c>
      <c r="D3245" s="5" t="str">
        <f>ufc_fights5[[#This Row],[r_fighter_id]]&amp;"/"&amp;ufc_fights5[[#This Row],[b_fighter_id]]&amp;ufc_fights5[[#This Row],[date]]</f>
        <v>3419/162542322</v>
      </c>
      <c r="E3245">
        <f>COUNTIF(ufc_fights5[duplicitní texty],ufc_fights5[[#This Row],[duplicitní texty]])</f>
        <v>1</v>
      </c>
    </row>
    <row r="3246" spans="1:5">
      <c r="A3246">
        <v>3327</v>
      </c>
      <c r="B3246">
        <v>1978</v>
      </c>
      <c r="C3246" s="3">
        <v>42322</v>
      </c>
      <c r="D3246" s="5" t="str">
        <f>ufc_fights5[[#This Row],[r_fighter_id]]&amp;"/"&amp;ufc_fights5[[#This Row],[b_fighter_id]]&amp;ufc_fights5[[#This Row],[date]]</f>
        <v>3327/197842322</v>
      </c>
      <c r="E3246">
        <f>COUNTIF(ufc_fights5[duplicitní texty],ufc_fights5[[#This Row],[duplicitní texty]])</f>
        <v>1</v>
      </c>
    </row>
    <row r="3247" spans="1:5">
      <c r="A3247">
        <v>1914</v>
      </c>
      <c r="B3247">
        <v>1083</v>
      </c>
      <c r="C3247" s="3">
        <v>42329</v>
      </c>
      <c r="D3247" s="5" t="str">
        <f>ufc_fights5[[#This Row],[r_fighter_id]]&amp;"/"&amp;ufc_fights5[[#This Row],[b_fighter_id]]&amp;ufc_fights5[[#This Row],[date]]</f>
        <v>1914/108342329</v>
      </c>
      <c r="E3247">
        <f>COUNTIF(ufc_fights5[duplicitní texty],ufc_fights5[[#This Row],[duplicitní texty]])</f>
        <v>1</v>
      </c>
    </row>
    <row r="3248" spans="1:5">
      <c r="A3248">
        <v>2500</v>
      </c>
      <c r="B3248">
        <v>1742</v>
      </c>
      <c r="C3248" s="3">
        <v>42329</v>
      </c>
      <c r="D3248" s="5" t="str">
        <f>ufc_fights5[[#This Row],[r_fighter_id]]&amp;"/"&amp;ufc_fights5[[#This Row],[b_fighter_id]]&amp;ufc_fights5[[#This Row],[date]]</f>
        <v>2500/174242329</v>
      </c>
      <c r="E3248">
        <f>COUNTIF(ufc_fights5[duplicitní texty],ufc_fights5[[#This Row],[duplicitní texty]])</f>
        <v>1</v>
      </c>
    </row>
    <row r="3249" spans="1:5">
      <c r="A3249">
        <v>1735</v>
      </c>
      <c r="B3249">
        <v>2829</v>
      </c>
      <c r="C3249" s="3">
        <v>42329</v>
      </c>
      <c r="D3249" s="5" t="str">
        <f>ufc_fights5[[#This Row],[r_fighter_id]]&amp;"/"&amp;ufc_fights5[[#This Row],[b_fighter_id]]&amp;ufc_fights5[[#This Row],[date]]</f>
        <v>1735/282942329</v>
      </c>
      <c r="E3249">
        <f>COUNTIF(ufc_fights5[duplicitní texty],ufc_fights5[[#This Row],[duplicitní texty]])</f>
        <v>1</v>
      </c>
    </row>
    <row r="3250" spans="1:5">
      <c r="A3250">
        <v>250</v>
      </c>
      <c r="B3250">
        <v>964</v>
      </c>
      <c r="C3250" s="3">
        <v>42329</v>
      </c>
      <c r="D3250" s="5" t="str">
        <f>ufc_fights5[[#This Row],[r_fighter_id]]&amp;"/"&amp;ufc_fights5[[#This Row],[b_fighter_id]]&amp;ufc_fights5[[#This Row],[date]]</f>
        <v>250/96442329</v>
      </c>
      <c r="E3250">
        <f>COUNTIF(ufc_fights5[duplicitní texty],ufc_fights5[[#This Row],[duplicitní texty]])</f>
        <v>1</v>
      </c>
    </row>
    <row r="3251" spans="1:5">
      <c r="A3251">
        <v>996</v>
      </c>
      <c r="B3251">
        <v>518</v>
      </c>
      <c r="C3251" s="3">
        <v>42329</v>
      </c>
      <c r="D3251" s="5" t="str">
        <f>ufc_fights5[[#This Row],[r_fighter_id]]&amp;"/"&amp;ufc_fights5[[#This Row],[b_fighter_id]]&amp;ufc_fights5[[#This Row],[date]]</f>
        <v>996/51842329</v>
      </c>
      <c r="E3251">
        <f>COUNTIF(ufc_fights5[duplicitní texty],ufc_fights5[[#This Row],[duplicitní texty]])</f>
        <v>1</v>
      </c>
    </row>
    <row r="3252" spans="1:5">
      <c r="A3252">
        <v>144</v>
      </c>
      <c r="B3252">
        <v>2658</v>
      </c>
      <c r="C3252" s="3">
        <v>42329</v>
      </c>
      <c r="D3252" s="5" t="str">
        <f>ufc_fights5[[#This Row],[r_fighter_id]]&amp;"/"&amp;ufc_fights5[[#This Row],[b_fighter_id]]&amp;ufc_fights5[[#This Row],[date]]</f>
        <v>144/265842329</v>
      </c>
      <c r="E3252">
        <f>COUNTIF(ufc_fights5[duplicitní texty],ufc_fights5[[#This Row],[duplicitní texty]])</f>
        <v>1</v>
      </c>
    </row>
    <row r="3253" spans="1:5">
      <c r="A3253">
        <v>1764</v>
      </c>
      <c r="B3253">
        <v>2571</v>
      </c>
      <c r="C3253" s="3">
        <v>42329</v>
      </c>
      <c r="D3253" s="5" t="str">
        <f>ufc_fights5[[#This Row],[r_fighter_id]]&amp;"/"&amp;ufc_fights5[[#This Row],[b_fighter_id]]&amp;ufc_fights5[[#This Row],[date]]</f>
        <v>1764/257142329</v>
      </c>
      <c r="E3253">
        <f>COUNTIF(ufc_fights5[duplicitní texty],ufc_fights5[[#This Row],[duplicitní texty]])</f>
        <v>1</v>
      </c>
    </row>
    <row r="3254" spans="1:5">
      <c r="A3254">
        <v>2502</v>
      </c>
      <c r="B3254">
        <v>1562</v>
      </c>
      <c r="C3254" s="3">
        <v>42329</v>
      </c>
      <c r="D3254" s="5" t="str">
        <f>ufc_fights5[[#This Row],[r_fighter_id]]&amp;"/"&amp;ufc_fights5[[#This Row],[b_fighter_id]]&amp;ufc_fights5[[#This Row],[date]]</f>
        <v>2502/156242329</v>
      </c>
      <c r="E3254">
        <f>COUNTIF(ufc_fights5[duplicitní texty],ufc_fights5[[#This Row],[duplicitní texty]])</f>
        <v>1</v>
      </c>
    </row>
    <row r="3255" spans="1:5">
      <c r="A3255">
        <v>906</v>
      </c>
      <c r="B3255">
        <v>2986</v>
      </c>
      <c r="C3255" s="3">
        <v>42329</v>
      </c>
      <c r="D3255" s="5" t="str">
        <f>ufc_fights5[[#This Row],[r_fighter_id]]&amp;"/"&amp;ufc_fights5[[#This Row],[b_fighter_id]]&amp;ufc_fights5[[#This Row],[date]]</f>
        <v>906/298642329</v>
      </c>
      <c r="E3255">
        <f>COUNTIF(ufc_fights5[duplicitní texty],ufc_fights5[[#This Row],[duplicitní texty]])</f>
        <v>1</v>
      </c>
    </row>
    <row r="3256" spans="1:5">
      <c r="A3256">
        <v>3320</v>
      </c>
      <c r="B3256">
        <v>931</v>
      </c>
      <c r="C3256" s="3">
        <v>42329</v>
      </c>
      <c r="D3256" s="5" t="str">
        <f>ufc_fights5[[#This Row],[r_fighter_id]]&amp;"/"&amp;ufc_fights5[[#This Row],[b_fighter_id]]&amp;ufc_fights5[[#This Row],[date]]</f>
        <v>3320/93142329</v>
      </c>
      <c r="E3256">
        <f>COUNTIF(ufc_fights5[duplicitní texty],ufc_fights5[[#This Row],[duplicitní texty]])</f>
        <v>1</v>
      </c>
    </row>
    <row r="3257" spans="1:5">
      <c r="A3257">
        <v>2624</v>
      </c>
      <c r="B3257">
        <v>1338</v>
      </c>
      <c r="C3257" s="3">
        <v>42329</v>
      </c>
      <c r="D3257" s="5" t="str">
        <f>ufc_fights5[[#This Row],[r_fighter_id]]&amp;"/"&amp;ufc_fights5[[#This Row],[b_fighter_id]]&amp;ufc_fights5[[#This Row],[date]]</f>
        <v>2624/133842329</v>
      </c>
      <c r="E3257">
        <f>COUNTIF(ufc_fights5[duplicitní texty],ufc_fights5[[#This Row],[duplicitní texty]])</f>
        <v>1</v>
      </c>
    </row>
    <row r="3258" spans="1:5">
      <c r="A3258">
        <v>2317</v>
      </c>
      <c r="B3258">
        <v>245</v>
      </c>
      <c r="C3258" s="3">
        <v>42336</v>
      </c>
      <c r="D3258" s="5" t="str">
        <f>ufc_fights5[[#This Row],[r_fighter_id]]&amp;"/"&amp;ufc_fights5[[#This Row],[b_fighter_id]]&amp;ufc_fights5[[#This Row],[date]]</f>
        <v>2317/24542336</v>
      </c>
      <c r="E3258">
        <f>COUNTIF(ufc_fights5[duplicitní texty],ufc_fights5[[#This Row],[duplicitní texty]])</f>
        <v>1</v>
      </c>
    </row>
    <row r="3259" spans="1:5">
      <c r="A3259">
        <v>1648</v>
      </c>
      <c r="B3259">
        <v>3437</v>
      </c>
      <c r="C3259" s="3">
        <v>42336</v>
      </c>
      <c r="D3259" s="5" t="str">
        <f>ufc_fights5[[#This Row],[r_fighter_id]]&amp;"/"&amp;ufc_fights5[[#This Row],[b_fighter_id]]&amp;ufc_fights5[[#This Row],[date]]</f>
        <v>1648/343742336</v>
      </c>
      <c r="E3259">
        <f>COUNTIF(ufc_fights5[duplicitní texty],ufc_fights5[[#This Row],[duplicitní texty]])</f>
        <v>1</v>
      </c>
    </row>
    <row r="3260" spans="1:5">
      <c r="A3260">
        <v>543</v>
      </c>
      <c r="B3260">
        <v>2972</v>
      </c>
      <c r="C3260" s="3">
        <v>42336</v>
      </c>
      <c r="D3260" s="5" t="str">
        <f>ufc_fights5[[#This Row],[r_fighter_id]]&amp;"/"&amp;ufc_fights5[[#This Row],[b_fighter_id]]&amp;ufc_fights5[[#This Row],[date]]</f>
        <v>543/297242336</v>
      </c>
      <c r="E3260">
        <f>COUNTIF(ufc_fights5[duplicitní texty],ufc_fights5[[#This Row],[duplicitní texty]])</f>
        <v>1</v>
      </c>
    </row>
    <row r="3261" spans="1:5">
      <c r="A3261">
        <v>30</v>
      </c>
      <c r="B3261">
        <v>2120</v>
      </c>
      <c r="C3261" s="3">
        <v>42336</v>
      </c>
      <c r="D3261" s="5" t="str">
        <f>ufc_fights5[[#This Row],[r_fighter_id]]&amp;"/"&amp;ufc_fights5[[#This Row],[b_fighter_id]]&amp;ufc_fights5[[#This Row],[date]]</f>
        <v>30/212042336</v>
      </c>
      <c r="E3261">
        <f>COUNTIF(ufc_fights5[duplicitní texty],ufc_fights5[[#This Row],[duplicitní texty]])</f>
        <v>1</v>
      </c>
    </row>
    <row r="3262" spans="1:5">
      <c r="A3262">
        <v>1318</v>
      </c>
      <c r="B3262">
        <v>1995</v>
      </c>
      <c r="C3262" s="3">
        <v>42336</v>
      </c>
      <c r="D3262" s="5" t="str">
        <f>ufc_fights5[[#This Row],[r_fighter_id]]&amp;"/"&amp;ufc_fights5[[#This Row],[b_fighter_id]]&amp;ufc_fights5[[#This Row],[date]]</f>
        <v>1318/199542336</v>
      </c>
      <c r="E3262">
        <f>COUNTIF(ufc_fights5[duplicitní texty],ufc_fights5[[#This Row],[duplicitní texty]])</f>
        <v>1</v>
      </c>
    </row>
    <row r="3263" spans="1:5">
      <c r="A3263">
        <v>2266</v>
      </c>
      <c r="B3263">
        <v>727</v>
      </c>
      <c r="C3263" s="3">
        <v>42336</v>
      </c>
      <c r="D3263" s="5" t="str">
        <f>ufc_fights5[[#This Row],[r_fighter_id]]&amp;"/"&amp;ufc_fights5[[#This Row],[b_fighter_id]]&amp;ufc_fights5[[#This Row],[date]]</f>
        <v>2266/72742336</v>
      </c>
      <c r="E3263">
        <f>COUNTIF(ufc_fights5[duplicitní texty],ufc_fights5[[#This Row],[duplicitní texty]])</f>
        <v>1</v>
      </c>
    </row>
    <row r="3264" spans="1:5">
      <c r="A3264">
        <v>3580</v>
      </c>
      <c r="B3264">
        <v>2937</v>
      </c>
      <c r="C3264" s="3">
        <v>42336</v>
      </c>
      <c r="D3264" s="5" t="str">
        <f>ufc_fights5[[#This Row],[r_fighter_id]]&amp;"/"&amp;ufc_fights5[[#This Row],[b_fighter_id]]&amp;ufc_fights5[[#This Row],[date]]</f>
        <v>3580/293742336</v>
      </c>
      <c r="E3264">
        <f>COUNTIF(ufc_fights5[duplicitní texty],ufc_fights5[[#This Row],[duplicitní texty]])</f>
        <v>1</v>
      </c>
    </row>
    <row r="3265" spans="1:5">
      <c r="A3265">
        <v>194</v>
      </c>
      <c r="B3265">
        <v>1708</v>
      </c>
      <c r="C3265" s="3">
        <v>42336</v>
      </c>
      <c r="D3265" s="5" t="str">
        <f>ufc_fights5[[#This Row],[r_fighter_id]]&amp;"/"&amp;ufc_fights5[[#This Row],[b_fighter_id]]&amp;ufc_fights5[[#This Row],[date]]</f>
        <v>194/170842336</v>
      </c>
      <c r="E3265">
        <f>COUNTIF(ufc_fights5[duplicitní texty],ufc_fights5[[#This Row],[duplicitní texty]])</f>
        <v>1</v>
      </c>
    </row>
    <row r="3266" spans="1:5">
      <c r="A3266">
        <v>3113</v>
      </c>
      <c r="B3266">
        <v>1888</v>
      </c>
      <c r="C3266" s="3">
        <v>42336</v>
      </c>
      <c r="D3266" s="5" t="str">
        <f>ufc_fights5[[#This Row],[r_fighter_id]]&amp;"/"&amp;ufc_fights5[[#This Row],[b_fighter_id]]&amp;ufc_fights5[[#This Row],[date]]</f>
        <v>3113/188842336</v>
      </c>
      <c r="E3266">
        <f>COUNTIF(ufc_fights5[duplicitní texty],ufc_fights5[[#This Row],[duplicitní texty]])</f>
        <v>1</v>
      </c>
    </row>
    <row r="3267" spans="1:5">
      <c r="A3267">
        <v>3538</v>
      </c>
      <c r="B3267">
        <v>593</v>
      </c>
      <c r="C3267" s="3">
        <v>42336</v>
      </c>
      <c r="D3267" s="5" t="str">
        <f>ufc_fights5[[#This Row],[r_fighter_id]]&amp;"/"&amp;ufc_fights5[[#This Row],[b_fighter_id]]&amp;ufc_fights5[[#This Row],[date]]</f>
        <v>3538/59342336</v>
      </c>
      <c r="E3267">
        <f>COUNTIF(ufc_fights5[duplicitní texty],ufc_fights5[[#This Row],[duplicitní texty]])</f>
        <v>1</v>
      </c>
    </row>
    <row r="3268" spans="1:5">
      <c r="A3268">
        <v>1257</v>
      </c>
      <c r="B3268">
        <v>501</v>
      </c>
      <c r="C3268" s="3">
        <v>42336</v>
      </c>
      <c r="D3268" s="5" t="str">
        <f>ufc_fights5[[#This Row],[r_fighter_id]]&amp;"/"&amp;ufc_fights5[[#This Row],[b_fighter_id]]&amp;ufc_fights5[[#This Row],[date]]</f>
        <v>1257/50142336</v>
      </c>
      <c r="E3268">
        <f>COUNTIF(ufc_fights5[duplicitní texty],ufc_fights5[[#This Row],[duplicitní texty]])</f>
        <v>1</v>
      </c>
    </row>
    <row r="3269" spans="1:5">
      <c r="A3269">
        <v>3235</v>
      </c>
      <c r="B3269">
        <v>2860</v>
      </c>
      <c r="C3269" s="3">
        <v>42348</v>
      </c>
      <c r="D3269" s="5" t="str">
        <f>ufc_fights5[[#This Row],[r_fighter_id]]&amp;"/"&amp;ufc_fights5[[#This Row],[b_fighter_id]]&amp;ufc_fights5[[#This Row],[date]]</f>
        <v>3235/286042348</v>
      </c>
      <c r="E3269">
        <f>COUNTIF(ufc_fights5[duplicitní texty],ufc_fights5[[#This Row],[duplicitní texty]])</f>
        <v>1</v>
      </c>
    </row>
    <row r="3270" spans="1:5">
      <c r="A3270">
        <v>3119</v>
      </c>
      <c r="B3270">
        <v>854</v>
      </c>
      <c r="C3270" s="3">
        <v>42348</v>
      </c>
      <c r="D3270" s="5" t="str">
        <f>ufc_fights5[[#This Row],[r_fighter_id]]&amp;"/"&amp;ufc_fights5[[#This Row],[b_fighter_id]]&amp;ufc_fights5[[#This Row],[date]]</f>
        <v>3119/85442348</v>
      </c>
      <c r="E3270">
        <f>COUNTIF(ufc_fights5[duplicitní texty],ufc_fights5[[#This Row],[duplicitní texty]])</f>
        <v>1</v>
      </c>
    </row>
    <row r="3271" spans="1:5">
      <c r="A3271">
        <v>2113</v>
      </c>
      <c r="B3271">
        <v>540</v>
      </c>
      <c r="C3271" s="3">
        <v>42348</v>
      </c>
      <c r="D3271" s="5" t="str">
        <f>ufc_fights5[[#This Row],[r_fighter_id]]&amp;"/"&amp;ufc_fights5[[#This Row],[b_fighter_id]]&amp;ufc_fights5[[#This Row],[date]]</f>
        <v>2113/54042348</v>
      </c>
      <c r="E3271">
        <f>COUNTIF(ufc_fights5[duplicitní texty],ufc_fights5[[#This Row],[duplicitní texty]])</f>
        <v>1</v>
      </c>
    </row>
    <row r="3272" spans="1:5">
      <c r="A3272">
        <v>28</v>
      </c>
      <c r="B3272">
        <v>2178</v>
      </c>
      <c r="C3272" s="3">
        <v>42348</v>
      </c>
      <c r="D3272" s="5" t="str">
        <f>ufc_fights5[[#This Row],[r_fighter_id]]&amp;"/"&amp;ufc_fights5[[#This Row],[b_fighter_id]]&amp;ufc_fights5[[#This Row],[date]]</f>
        <v>28/217842348</v>
      </c>
      <c r="E3272">
        <f>COUNTIF(ufc_fights5[duplicitní texty],ufc_fights5[[#This Row],[duplicitní texty]])</f>
        <v>1</v>
      </c>
    </row>
    <row r="3273" spans="1:5">
      <c r="A3273">
        <v>2558</v>
      </c>
      <c r="B3273">
        <v>3098</v>
      </c>
      <c r="C3273" s="3">
        <v>42348</v>
      </c>
      <c r="D3273" s="5" t="str">
        <f>ufc_fights5[[#This Row],[r_fighter_id]]&amp;"/"&amp;ufc_fights5[[#This Row],[b_fighter_id]]&amp;ufc_fights5[[#This Row],[date]]</f>
        <v>2558/309842348</v>
      </c>
      <c r="E3273">
        <f>COUNTIF(ufc_fights5[duplicitní texty],ufc_fights5[[#This Row],[duplicitní texty]])</f>
        <v>1</v>
      </c>
    </row>
    <row r="3274" spans="1:5">
      <c r="A3274">
        <v>2058</v>
      </c>
      <c r="B3274">
        <v>1409</v>
      </c>
      <c r="C3274" s="3">
        <v>42348</v>
      </c>
      <c r="D3274" s="5" t="str">
        <f>ufc_fights5[[#This Row],[r_fighter_id]]&amp;"/"&amp;ufc_fights5[[#This Row],[b_fighter_id]]&amp;ufc_fights5[[#This Row],[date]]</f>
        <v>2058/140942348</v>
      </c>
      <c r="E3274">
        <f>COUNTIF(ufc_fights5[duplicitní texty],ufc_fights5[[#This Row],[duplicitní texty]])</f>
        <v>1</v>
      </c>
    </row>
    <row r="3275" spans="1:5">
      <c r="A3275">
        <v>2269</v>
      </c>
      <c r="B3275">
        <v>3344</v>
      </c>
      <c r="C3275" s="3">
        <v>42348</v>
      </c>
      <c r="D3275" s="5" t="str">
        <f>ufc_fights5[[#This Row],[r_fighter_id]]&amp;"/"&amp;ufc_fights5[[#This Row],[b_fighter_id]]&amp;ufc_fights5[[#This Row],[date]]</f>
        <v>2269/334442348</v>
      </c>
      <c r="E3275">
        <f>COUNTIF(ufc_fights5[duplicitní texty],ufc_fights5[[#This Row],[duplicitní texty]])</f>
        <v>1</v>
      </c>
    </row>
    <row r="3276" spans="1:5">
      <c r="A3276">
        <v>2710</v>
      </c>
      <c r="B3276">
        <v>643</v>
      </c>
      <c r="C3276" s="3">
        <v>42348</v>
      </c>
      <c r="D3276" s="5" t="str">
        <f>ufc_fights5[[#This Row],[r_fighter_id]]&amp;"/"&amp;ufc_fights5[[#This Row],[b_fighter_id]]&amp;ufc_fights5[[#This Row],[date]]</f>
        <v>2710/64342348</v>
      </c>
      <c r="E3276">
        <f>COUNTIF(ufc_fights5[duplicitní texty],ufc_fights5[[#This Row],[duplicitní texty]])</f>
        <v>1</v>
      </c>
    </row>
    <row r="3277" spans="1:5">
      <c r="A3277">
        <v>3301</v>
      </c>
      <c r="B3277">
        <v>2338</v>
      </c>
      <c r="C3277" s="3">
        <v>42348</v>
      </c>
      <c r="D3277" s="5" t="str">
        <f>ufc_fights5[[#This Row],[r_fighter_id]]&amp;"/"&amp;ufc_fights5[[#This Row],[b_fighter_id]]&amp;ufc_fights5[[#This Row],[date]]</f>
        <v>3301/233842348</v>
      </c>
      <c r="E3277">
        <f>COUNTIF(ufc_fights5[duplicitní texty],ufc_fights5[[#This Row],[duplicitní texty]])</f>
        <v>1</v>
      </c>
    </row>
    <row r="3278" spans="1:5">
      <c r="A3278">
        <v>2333</v>
      </c>
      <c r="B3278">
        <v>2523</v>
      </c>
      <c r="C3278" s="3">
        <v>42348</v>
      </c>
      <c r="D3278" s="5" t="str">
        <f>ufc_fights5[[#This Row],[r_fighter_id]]&amp;"/"&amp;ufc_fights5[[#This Row],[b_fighter_id]]&amp;ufc_fights5[[#This Row],[date]]</f>
        <v>2333/252342348</v>
      </c>
      <c r="E3278">
        <f>COUNTIF(ufc_fights5[duplicitní texty],ufc_fights5[[#This Row],[duplicitní texty]])</f>
        <v>1</v>
      </c>
    </row>
    <row r="3279" spans="1:5">
      <c r="A3279">
        <v>671</v>
      </c>
      <c r="B3279">
        <v>1583</v>
      </c>
      <c r="C3279" s="3">
        <v>42348</v>
      </c>
      <c r="D3279" s="5" t="str">
        <f>ufc_fights5[[#This Row],[r_fighter_id]]&amp;"/"&amp;ufc_fights5[[#This Row],[b_fighter_id]]&amp;ufc_fights5[[#This Row],[date]]</f>
        <v>671/158342348</v>
      </c>
      <c r="E3279">
        <f>COUNTIF(ufc_fights5[duplicitní texty],ufc_fights5[[#This Row],[duplicitní texty]])</f>
        <v>1</v>
      </c>
    </row>
    <row r="3280" spans="1:5">
      <c r="A3280">
        <v>201</v>
      </c>
      <c r="B3280">
        <v>948</v>
      </c>
      <c r="C3280" s="3">
        <v>42349</v>
      </c>
      <c r="D3280" s="5" t="str">
        <f>ufc_fights5[[#This Row],[r_fighter_id]]&amp;"/"&amp;ufc_fights5[[#This Row],[b_fighter_id]]&amp;ufc_fights5[[#This Row],[date]]</f>
        <v>201/94842349</v>
      </c>
      <c r="E3280">
        <f>COUNTIF(ufc_fights5[duplicitní texty],ufc_fights5[[#This Row],[duplicitní texty]])</f>
        <v>1</v>
      </c>
    </row>
    <row r="3281" spans="1:5">
      <c r="A3281">
        <v>856</v>
      </c>
      <c r="B3281">
        <v>2081</v>
      </c>
      <c r="C3281" s="3">
        <v>42349</v>
      </c>
      <c r="D3281" s="5" t="str">
        <f>ufc_fights5[[#This Row],[r_fighter_id]]&amp;"/"&amp;ufc_fights5[[#This Row],[b_fighter_id]]&amp;ufc_fights5[[#This Row],[date]]</f>
        <v>856/208142349</v>
      </c>
      <c r="E3281">
        <f>COUNTIF(ufc_fights5[duplicitní texty],ufc_fights5[[#This Row],[duplicitní texty]])</f>
        <v>1</v>
      </c>
    </row>
    <row r="3282" spans="1:5">
      <c r="A3282">
        <v>1611</v>
      </c>
      <c r="B3282">
        <v>1671</v>
      </c>
      <c r="C3282" s="3">
        <v>42349</v>
      </c>
      <c r="D3282" s="5" t="str">
        <f>ufc_fights5[[#This Row],[r_fighter_id]]&amp;"/"&amp;ufc_fights5[[#This Row],[b_fighter_id]]&amp;ufc_fights5[[#This Row],[date]]</f>
        <v>1611/167142349</v>
      </c>
      <c r="E3282">
        <f>COUNTIF(ufc_fights5[duplicitní texty],ufc_fights5[[#This Row],[duplicitní texty]])</f>
        <v>1</v>
      </c>
    </row>
    <row r="3283" spans="1:5">
      <c r="A3283">
        <v>898</v>
      </c>
      <c r="B3283">
        <v>3520</v>
      </c>
      <c r="C3283" s="3">
        <v>42349</v>
      </c>
      <c r="D3283" s="5" t="str">
        <f>ufc_fights5[[#This Row],[r_fighter_id]]&amp;"/"&amp;ufc_fights5[[#This Row],[b_fighter_id]]&amp;ufc_fights5[[#This Row],[date]]</f>
        <v>898/352042349</v>
      </c>
      <c r="E3283">
        <f>COUNTIF(ufc_fights5[duplicitní texty],ufc_fights5[[#This Row],[duplicitní texty]])</f>
        <v>1</v>
      </c>
    </row>
    <row r="3284" spans="1:5">
      <c r="A3284">
        <v>1217</v>
      </c>
      <c r="B3284">
        <v>1840</v>
      </c>
      <c r="C3284" s="3">
        <v>42349</v>
      </c>
      <c r="D3284" s="5" t="str">
        <f>ufc_fights5[[#This Row],[r_fighter_id]]&amp;"/"&amp;ufc_fights5[[#This Row],[b_fighter_id]]&amp;ufc_fights5[[#This Row],[date]]</f>
        <v>1217/184042349</v>
      </c>
      <c r="E3284">
        <f>COUNTIF(ufc_fights5[duplicitní texty],ufc_fights5[[#This Row],[duplicitní texty]])</f>
        <v>1</v>
      </c>
    </row>
    <row r="3285" spans="1:5">
      <c r="A3285">
        <v>1140</v>
      </c>
      <c r="B3285">
        <v>897</v>
      </c>
      <c r="C3285" s="3">
        <v>42349</v>
      </c>
      <c r="D3285" s="5" t="str">
        <f>ufc_fights5[[#This Row],[r_fighter_id]]&amp;"/"&amp;ufc_fights5[[#This Row],[b_fighter_id]]&amp;ufc_fights5[[#This Row],[date]]</f>
        <v>1140/89742349</v>
      </c>
      <c r="E3285">
        <f>COUNTIF(ufc_fights5[duplicitní texty],ufc_fights5[[#This Row],[duplicitní texty]])</f>
        <v>1</v>
      </c>
    </row>
    <row r="3286" spans="1:5">
      <c r="A3286">
        <v>1753</v>
      </c>
      <c r="B3286">
        <v>839</v>
      </c>
      <c r="C3286" s="3">
        <v>42349</v>
      </c>
      <c r="D3286" s="5" t="str">
        <f>ufc_fights5[[#This Row],[r_fighter_id]]&amp;"/"&amp;ufc_fights5[[#This Row],[b_fighter_id]]&amp;ufc_fights5[[#This Row],[date]]</f>
        <v>1753/83942349</v>
      </c>
      <c r="E3286">
        <f>COUNTIF(ufc_fights5[duplicitní texty],ufc_fights5[[#This Row],[duplicitní texty]])</f>
        <v>1</v>
      </c>
    </row>
    <row r="3287" spans="1:5">
      <c r="A3287">
        <v>2830</v>
      </c>
      <c r="B3287">
        <v>1339</v>
      </c>
      <c r="C3287" s="3">
        <v>42349</v>
      </c>
      <c r="D3287" s="5" t="str">
        <f>ufc_fights5[[#This Row],[r_fighter_id]]&amp;"/"&amp;ufc_fights5[[#This Row],[b_fighter_id]]&amp;ufc_fights5[[#This Row],[date]]</f>
        <v>2830/133942349</v>
      </c>
      <c r="E3287">
        <f>COUNTIF(ufc_fights5[duplicitní texty],ufc_fights5[[#This Row],[duplicitní texty]])</f>
        <v>1</v>
      </c>
    </row>
    <row r="3288" spans="1:5">
      <c r="A3288">
        <v>1724</v>
      </c>
      <c r="B3288">
        <v>2539</v>
      </c>
      <c r="C3288" s="3">
        <v>42349</v>
      </c>
      <c r="D3288" s="5" t="str">
        <f>ufc_fights5[[#This Row],[r_fighter_id]]&amp;"/"&amp;ufc_fights5[[#This Row],[b_fighter_id]]&amp;ufc_fights5[[#This Row],[date]]</f>
        <v>1724/253942349</v>
      </c>
      <c r="E3288">
        <f>COUNTIF(ufc_fights5[duplicitní texty],ufc_fights5[[#This Row],[duplicitní texty]])</f>
        <v>1</v>
      </c>
    </row>
    <row r="3289" spans="1:5">
      <c r="A3289">
        <v>2862</v>
      </c>
      <c r="B3289">
        <v>1785</v>
      </c>
      <c r="C3289" s="3">
        <v>42350</v>
      </c>
      <c r="D3289" s="5" t="str">
        <f>ufc_fights5[[#This Row],[r_fighter_id]]&amp;"/"&amp;ufc_fights5[[#This Row],[b_fighter_id]]&amp;ufc_fights5[[#This Row],[date]]</f>
        <v>2862/178542350</v>
      </c>
      <c r="E3289">
        <f>COUNTIF(ufc_fights5[duplicitní texty],ufc_fights5[[#This Row],[duplicitní texty]])</f>
        <v>1</v>
      </c>
    </row>
    <row r="3290" spans="1:5">
      <c r="A3290">
        <v>1928</v>
      </c>
      <c r="B3290">
        <v>2293</v>
      </c>
      <c r="C3290" s="3">
        <v>42350</v>
      </c>
      <c r="D3290" s="5" t="str">
        <f>ufc_fights5[[#This Row],[r_fighter_id]]&amp;"/"&amp;ufc_fights5[[#This Row],[b_fighter_id]]&amp;ufc_fights5[[#This Row],[date]]</f>
        <v>1928/229342350</v>
      </c>
      <c r="E3290">
        <f>COUNTIF(ufc_fights5[duplicitní texty],ufc_fights5[[#This Row],[duplicitní texty]])</f>
        <v>1</v>
      </c>
    </row>
    <row r="3291" spans="1:5">
      <c r="A3291">
        <v>3452</v>
      </c>
      <c r="B3291">
        <v>2723</v>
      </c>
      <c r="C3291" s="3">
        <v>42350</v>
      </c>
      <c r="D3291" s="5" t="str">
        <f>ufc_fights5[[#This Row],[r_fighter_id]]&amp;"/"&amp;ufc_fights5[[#This Row],[b_fighter_id]]&amp;ufc_fights5[[#This Row],[date]]</f>
        <v>3452/272342350</v>
      </c>
      <c r="E3291">
        <f>COUNTIF(ufc_fights5[duplicitní texty],ufc_fights5[[#This Row],[duplicitní texty]])</f>
        <v>1</v>
      </c>
    </row>
    <row r="3292" spans="1:5">
      <c r="A3292">
        <v>3273</v>
      </c>
      <c r="B3292">
        <v>1556</v>
      </c>
      <c r="C3292" s="3">
        <v>42350</v>
      </c>
      <c r="D3292" s="5" t="str">
        <f>ufc_fights5[[#This Row],[r_fighter_id]]&amp;"/"&amp;ufc_fights5[[#This Row],[b_fighter_id]]&amp;ufc_fights5[[#This Row],[date]]</f>
        <v>3273/155642350</v>
      </c>
      <c r="E3292">
        <f>COUNTIF(ufc_fights5[duplicitní texty],ufc_fights5[[#This Row],[duplicitní texty]])</f>
        <v>1</v>
      </c>
    </row>
    <row r="3293" spans="1:5">
      <c r="A3293">
        <v>50</v>
      </c>
      <c r="B3293">
        <v>2041</v>
      </c>
      <c r="C3293" s="3">
        <v>42350</v>
      </c>
      <c r="D3293" s="5" t="str">
        <f>ufc_fights5[[#This Row],[r_fighter_id]]&amp;"/"&amp;ufc_fights5[[#This Row],[b_fighter_id]]&amp;ufc_fights5[[#This Row],[date]]</f>
        <v>50/204142350</v>
      </c>
      <c r="E3293">
        <f>COUNTIF(ufc_fights5[duplicitní texty],ufc_fights5[[#This Row],[duplicitní texty]])</f>
        <v>1</v>
      </c>
    </row>
    <row r="3294" spans="1:5">
      <c r="A3294">
        <v>928</v>
      </c>
      <c r="B3294">
        <v>2796</v>
      </c>
      <c r="C3294" s="3">
        <v>42350</v>
      </c>
      <c r="D3294" s="5" t="str">
        <f>ufc_fights5[[#This Row],[r_fighter_id]]&amp;"/"&amp;ufc_fights5[[#This Row],[b_fighter_id]]&amp;ufc_fights5[[#This Row],[date]]</f>
        <v>928/279642350</v>
      </c>
      <c r="E3294">
        <f>COUNTIF(ufc_fights5[duplicitní texty],ufc_fights5[[#This Row],[duplicitní texty]])</f>
        <v>1</v>
      </c>
    </row>
    <row r="3295" spans="1:5">
      <c r="A3295">
        <v>86</v>
      </c>
      <c r="B3295">
        <v>641</v>
      </c>
      <c r="C3295" s="3">
        <v>42350</v>
      </c>
      <c r="D3295" s="5" t="str">
        <f>ufc_fights5[[#This Row],[r_fighter_id]]&amp;"/"&amp;ufc_fights5[[#This Row],[b_fighter_id]]&amp;ufc_fights5[[#This Row],[date]]</f>
        <v>86/64142350</v>
      </c>
      <c r="E3295">
        <f>COUNTIF(ufc_fights5[duplicitní texty],ufc_fights5[[#This Row],[duplicitní texty]])</f>
        <v>1</v>
      </c>
    </row>
    <row r="3296" spans="1:5">
      <c r="A3296">
        <v>1927</v>
      </c>
      <c r="B3296">
        <v>2061</v>
      </c>
      <c r="C3296" s="3">
        <v>42350</v>
      </c>
      <c r="D3296" s="5" t="str">
        <f>ufc_fights5[[#This Row],[r_fighter_id]]&amp;"/"&amp;ufc_fights5[[#This Row],[b_fighter_id]]&amp;ufc_fights5[[#This Row],[date]]</f>
        <v>1927/206142350</v>
      </c>
      <c r="E3296">
        <f>COUNTIF(ufc_fights5[duplicitní texty],ufc_fights5[[#This Row],[duplicitní texty]])</f>
        <v>1</v>
      </c>
    </row>
    <row r="3297" spans="1:5">
      <c r="A3297">
        <v>1377</v>
      </c>
      <c r="B3297">
        <v>3120</v>
      </c>
      <c r="C3297" s="3">
        <v>42350</v>
      </c>
      <c r="D3297" s="5" t="str">
        <f>ufc_fights5[[#This Row],[r_fighter_id]]&amp;"/"&amp;ufc_fights5[[#This Row],[b_fighter_id]]&amp;ufc_fights5[[#This Row],[date]]</f>
        <v>1377/312042350</v>
      </c>
      <c r="E3297">
        <f>COUNTIF(ufc_fights5[duplicitní texty],ufc_fights5[[#This Row],[duplicitní texty]])</f>
        <v>1</v>
      </c>
    </row>
    <row r="3298" spans="1:5">
      <c r="A3298">
        <v>3078</v>
      </c>
      <c r="B3298">
        <v>2750</v>
      </c>
      <c r="C3298" s="3">
        <v>42350</v>
      </c>
      <c r="D3298" s="5" t="str">
        <f>ufc_fights5[[#This Row],[r_fighter_id]]&amp;"/"&amp;ufc_fights5[[#This Row],[b_fighter_id]]&amp;ufc_fights5[[#This Row],[date]]</f>
        <v>3078/275042350</v>
      </c>
      <c r="E3298">
        <f>COUNTIF(ufc_fights5[duplicitní texty],ufc_fights5[[#This Row],[duplicitní texty]])</f>
        <v>1</v>
      </c>
    </row>
    <row r="3299" spans="1:5">
      <c r="A3299">
        <v>2581</v>
      </c>
      <c r="B3299">
        <v>2246</v>
      </c>
      <c r="C3299" s="3">
        <v>42350</v>
      </c>
      <c r="D3299" s="5" t="str">
        <f>ufc_fights5[[#This Row],[r_fighter_id]]&amp;"/"&amp;ufc_fights5[[#This Row],[b_fighter_id]]&amp;ufc_fights5[[#This Row],[date]]</f>
        <v>2581/224642350</v>
      </c>
      <c r="E3299">
        <f>COUNTIF(ufc_fights5[duplicitní texty],ufc_fights5[[#This Row],[duplicitní texty]])</f>
        <v>1</v>
      </c>
    </row>
    <row r="3300" spans="1:5">
      <c r="A3300">
        <v>2038</v>
      </c>
      <c r="B3300">
        <v>55</v>
      </c>
      <c r="C3300" s="3">
        <v>42350</v>
      </c>
      <c r="D3300" s="5" t="str">
        <f>ufc_fights5[[#This Row],[r_fighter_id]]&amp;"/"&amp;ufc_fights5[[#This Row],[b_fighter_id]]&amp;ufc_fights5[[#This Row],[date]]</f>
        <v>2038/5542350</v>
      </c>
      <c r="E3300">
        <f>COUNTIF(ufc_fights5[duplicitní texty],ufc_fights5[[#This Row],[duplicitní texty]])</f>
        <v>1</v>
      </c>
    </row>
    <row r="3301" spans="1:5">
      <c r="A3301">
        <v>1528</v>
      </c>
      <c r="B3301">
        <v>770</v>
      </c>
      <c r="C3301" s="3">
        <v>42357</v>
      </c>
      <c r="D3301" s="5" t="str">
        <f>ufc_fights5[[#This Row],[r_fighter_id]]&amp;"/"&amp;ufc_fights5[[#This Row],[b_fighter_id]]&amp;ufc_fights5[[#This Row],[date]]</f>
        <v>1528/77042357</v>
      </c>
      <c r="E3301">
        <f>COUNTIF(ufc_fights5[duplicitní texty],ufc_fights5[[#This Row],[duplicitní texty]])</f>
        <v>1</v>
      </c>
    </row>
    <row r="3302" spans="1:5">
      <c r="A3302">
        <v>1608</v>
      </c>
      <c r="B3302">
        <v>2955</v>
      </c>
      <c r="C3302" s="3">
        <v>42357</v>
      </c>
      <c r="D3302" s="5" t="str">
        <f>ufc_fights5[[#This Row],[r_fighter_id]]&amp;"/"&amp;ufc_fights5[[#This Row],[b_fighter_id]]&amp;ufc_fights5[[#This Row],[date]]</f>
        <v>1608/295542357</v>
      </c>
      <c r="E3302">
        <f>COUNTIF(ufc_fights5[duplicitní texty],ufc_fights5[[#This Row],[duplicitní texty]])</f>
        <v>1</v>
      </c>
    </row>
    <row r="3303" spans="1:5">
      <c r="A3303">
        <v>807</v>
      </c>
      <c r="B3303">
        <v>2411</v>
      </c>
      <c r="C3303" s="3">
        <v>42357</v>
      </c>
      <c r="D3303" s="5" t="str">
        <f>ufc_fights5[[#This Row],[r_fighter_id]]&amp;"/"&amp;ufc_fights5[[#This Row],[b_fighter_id]]&amp;ufc_fights5[[#This Row],[date]]</f>
        <v>807/241142357</v>
      </c>
      <c r="E3303">
        <f>COUNTIF(ufc_fights5[duplicitní texty],ufc_fights5[[#This Row],[duplicitní texty]])</f>
        <v>1</v>
      </c>
    </row>
    <row r="3304" spans="1:5">
      <c r="A3304">
        <v>3324</v>
      </c>
      <c r="B3304">
        <v>863</v>
      </c>
      <c r="C3304" s="3">
        <v>42357</v>
      </c>
      <c r="D3304" s="5" t="str">
        <f>ufc_fights5[[#This Row],[r_fighter_id]]&amp;"/"&amp;ufc_fights5[[#This Row],[b_fighter_id]]&amp;ufc_fights5[[#This Row],[date]]</f>
        <v>3324/86342357</v>
      </c>
      <c r="E3304">
        <f>COUNTIF(ufc_fights5[duplicitní texty],ufc_fights5[[#This Row],[duplicitní texty]])</f>
        <v>1</v>
      </c>
    </row>
    <row r="3305" spans="1:5">
      <c r="A3305">
        <v>2376</v>
      </c>
      <c r="B3305">
        <v>1579</v>
      </c>
      <c r="C3305" s="3">
        <v>42357</v>
      </c>
      <c r="D3305" s="5" t="str">
        <f>ufc_fights5[[#This Row],[r_fighter_id]]&amp;"/"&amp;ufc_fights5[[#This Row],[b_fighter_id]]&amp;ufc_fights5[[#This Row],[date]]</f>
        <v>2376/157942357</v>
      </c>
      <c r="E3305">
        <f>COUNTIF(ufc_fights5[duplicitní texty],ufc_fights5[[#This Row],[duplicitní texty]])</f>
        <v>1</v>
      </c>
    </row>
    <row r="3306" spans="1:5">
      <c r="A3306">
        <v>1292</v>
      </c>
      <c r="B3306">
        <v>1883</v>
      </c>
      <c r="C3306" s="3">
        <v>42357</v>
      </c>
      <c r="D3306" s="5" t="str">
        <f>ufc_fights5[[#This Row],[r_fighter_id]]&amp;"/"&amp;ufc_fights5[[#This Row],[b_fighter_id]]&amp;ufc_fights5[[#This Row],[date]]</f>
        <v>1292/188342357</v>
      </c>
      <c r="E3306">
        <f>COUNTIF(ufc_fights5[duplicitní texty],ufc_fights5[[#This Row],[duplicitní texty]])</f>
        <v>1</v>
      </c>
    </row>
    <row r="3307" spans="1:5">
      <c r="A3307">
        <v>808</v>
      </c>
      <c r="B3307">
        <v>523</v>
      </c>
      <c r="C3307" s="3">
        <v>42357</v>
      </c>
      <c r="D3307" s="5" t="str">
        <f>ufc_fights5[[#This Row],[r_fighter_id]]&amp;"/"&amp;ufc_fights5[[#This Row],[b_fighter_id]]&amp;ufc_fights5[[#This Row],[date]]</f>
        <v>808/52342357</v>
      </c>
      <c r="E3307">
        <f>COUNTIF(ufc_fights5[duplicitní texty],ufc_fights5[[#This Row],[duplicitní texty]])</f>
        <v>1</v>
      </c>
    </row>
    <row r="3308" spans="1:5">
      <c r="A3308">
        <v>797</v>
      </c>
      <c r="B3308">
        <v>1958</v>
      </c>
      <c r="C3308" s="3">
        <v>42357</v>
      </c>
      <c r="D3308" s="5" t="str">
        <f>ufc_fights5[[#This Row],[r_fighter_id]]&amp;"/"&amp;ufc_fights5[[#This Row],[b_fighter_id]]&amp;ufc_fights5[[#This Row],[date]]</f>
        <v>797/195842357</v>
      </c>
      <c r="E3308">
        <f>COUNTIF(ufc_fights5[duplicitní texty],ufc_fights5[[#This Row],[duplicitní texty]])</f>
        <v>1</v>
      </c>
    </row>
    <row r="3309" spans="1:5">
      <c r="A3309">
        <v>1798</v>
      </c>
      <c r="B3309">
        <v>512</v>
      </c>
      <c r="C3309" s="3">
        <v>42357</v>
      </c>
      <c r="D3309" s="5" t="str">
        <f>ufc_fights5[[#This Row],[r_fighter_id]]&amp;"/"&amp;ufc_fights5[[#This Row],[b_fighter_id]]&amp;ufc_fights5[[#This Row],[date]]</f>
        <v>1798/51242357</v>
      </c>
      <c r="E3309">
        <f>COUNTIF(ufc_fights5[duplicitní texty],ufc_fights5[[#This Row],[duplicitní texty]])</f>
        <v>1</v>
      </c>
    </row>
    <row r="3310" spans="1:5">
      <c r="A3310">
        <v>2303</v>
      </c>
      <c r="B3310">
        <v>1323</v>
      </c>
      <c r="C3310" s="3">
        <v>42357</v>
      </c>
      <c r="D3310" s="5" t="str">
        <f>ufc_fights5[[#This Row],[r_fighter_id]]&amp;"/"&amp;ufc_fights5[[#This Row],[b_fighter_id]]&amp;ufc_fights5[[#This Row],[date]]</f>
        <v>2303/132342357</v>
      </c>
      <c r="E3310">
        <f>COUNTIF(ufc_fights5[duplicitní texty],ufc_fights5[[#This Row],[duplicitní texty]])</f>
        <v>1</v>
      </c>
    </row>
    <row r="3311" spans="1:5">
      <c r="A3311">
        <v>1957</v>
      </c>
      <c r="B3311">
        <v>1691</v>
      </c>
      <c r="C3311" s="3">
        <v>42357</v>
      </c>
      <c r="D3311" s="5" t="str">
        <f>ufc_fights5[[#This Row],[r_fighter_id]]&amp;"/"&amp;ufc_fights5[[#This Row],[b_fighter_id]]&amp;ufc_fights5[[#This Row],[date]]</f>
        <v>1957/169142357</v>
      </c>
      <c r="E3311">
        <f>COUNTIF(ufc_fights5[duplicitní texty],ufc_fights5[[#This Row],[duplicitní texty]])</f>
        <v>1</v>
      </c>
    </row>
    <row r="3312" spans="1:5">
      <c r="A3312">
        <v>2822</v>
      </c>
      <c r="B3312">
        <v>2026</v>
      </c>
      <c r="C3312" s="3">
        <v>42357</v>
      </c>
      <c r="D3312" s="5" t="str">
        <f>ufc_fights5[[#This Row],[r_fighter_id]]&amp;"/"&amp;ufc_fights5[[#This Row],[b_fighter_id]]&amp;ufc_fights5[[#This Row],[date]]</f>
        <v>2822/202642357</v>
      </c>
      <c r="E3312">
        <f>COUNTIF(ufc_fights5[duplicitní texty],ufc_fights5[[#This Row],[duplicitní texty]])</f>
        <v>1</v>
      </c>
    </row>
    <row r="3313" spans="1:5">
      <c r="A3313">
        <v>2331</v>
      </c>
      <c r="B3313">
        <v>2200</v>
      </c>
      <c r="C3313" s="3">
        <v>42371</v>
      </c>
      <c r="D3313" s="5" t="str">
        <f>ufc_fights5[[#This Row],[r_fighter_id]]&amp;"/"&amp;ufc_fights5[[#This Row],[b_fighter_id]]&amp;ufc_fights5[[#This Row],[date]]</f>
        <v>2331/220042371</v>
      </c>
      <c r="E3313">
        <f>COUNTIF(ufc_fights5[duplicitní texty],ufc_fights5[[#This Row],[duplicitní texty]])</f>
        <v>1</v>
      </c>
    </row>
    <row r="3314" spans="1:5">
      <c r="A3314">
        <v>1761</v>
      </c>
      <c r="B3314">
        <v>3302</v>
      </c>
      <c r="C3314" s="3">
        <v>42371</v>
      </c>
      <c r="D3314" s="5" t="str">
        <f>ufc_fights5[[#This Row],[r_fighter_id]]&amp;"/"&amp;ufc_fights5[[#This Row],[b_fighter_id]]&amp;ufc_fights5[[#This Row],[date]]</f>
        <v>1761/330242371</v>
      </c>
      <c r="E3314">
        <f>COUNTIF(ufc_fights5[duplicitní texty],ufc_fights5[[#This Row],[duplicitní texty]])</f>
        <v>1</v>
      </c>
    </row>
    <row r="3315" spans="1:5">
      <c r="A3315">
        <v>1659</v>
      </c>
      <c r="B3315">
        <v>115</v>
      </c>
      <c r="C3315" s="3">
        <v>42371</v>
      </c>
      <c r="D3315" s="5" t="str">
        <f>ufc_fights5[[#This Row],[r_fighter_id]]&amp;"/"&amp;ufc_fights5[[#This Row],[b_fighter_id]]&amp;ufc_fights5[[#This Row],[date]]</f>
        <v>1659/11542371</v>
      </c>
      <c r="E3315">
        <f>COUNTIF(ufc_fights5[duplicitní texty],ufc_fights5[[#This Row],[duplicitní texty]])</f>
        <v>1</v>
      </c>
    </row>
    <row r="3316" spans="1:5">
      <c r="A3316">
        <v>3071</v>
      </c>
      <c r="B3316">
        <v>3199</v>
      </c>
      <c r="C3316" s="3">
        <v>42371</v>
      </c>
      <c r="D3316" s="5" t="str">
        <f>ufc_fights5[[#This Row],[r_fighter_id]]&amp;"/"&amp;ufc_fights5[[#This Row],[b_fighter_id]]&amp;ufc_fights5[[#This Row],[date]]</f>
        <v>3071/319942371</v>
      </c>
      <c r="E3316">
        <f>COUNTIF(ufc_fights5[duplicitní texty],ufc_fights5[[#This Row],[duplicitní texty]])</f>
        <v>1</v>
      </c>
    </row>
    <row r="3317" spans="1:5">
      <c r="A3317">
        <v>2028</v>
      </c>
      <c r="B3317">
        <v>1589</v>
      </c>
      <c r="C3317" s="3">
        <v>42371</v>
      </c>
      <c r="D3317" s="5" t="str">
        <f>ufc_fights5[[#This Row],[r_fighter_id]]&amp;"/"&amp;ufc_fights5[[#This Row],[b_fighter_id]]&amp;ufc_fights5[[#This Row],[date]]</f>
        <v>2028/158942371</v>
      </c>
      <c r="E3317">
        <f>COUNTIF(ufc_fights5[duplicitní texty],ufc_fights5[[#This Row],[duplicitní texty]])</f>
        <v>1</v>
      </c>
    </row>
    <row r="3318" spans="1:5">
      <c r="A3318">
        <v>1384</v>
      </c>
      <c r="B3318">
        <v>789</v>
      </c>
      <c r="C3318" s="3">
        <v>42371</v>
      </c>
      <c r="D3318" s="5" t="str">
        <f>ufc_fights5[[#This Row],[r_fighter_id]]&amp;"/"&amp;ufc_fights5[[#This Row],[b_fighter_id]]&amp;ufc_fights5[[#This Row],[date]]</f>
        <v>1384/78942371</v>
      </c>
      <c r="E3318">
        <f>COUNTIF(ufc_fights5[duplicitní texty],ufc_fights5[[#This Row],[duplicitní texty]])</f>
        <v>1</v>
      </c>
    </row>
    <row r="3319" spans="1:5">
      <c r="A3319">
        <v>2121</v>
      </c>
      <c r="B3319">
        <v>134</v>
      </c>
      <c r="C3319" s="3">
        <v>42371</v>
      </c>
      <c r="D3319" s="5" t="str">
        <f>ufc_fights5[[#This Row],[r_fighter_id]]&amp;"/"&amp;ufc_fights5[[#This Row],[b_fighter_id]]&amp;ufc_fights5[[#This Row],[date]]</f>
        <v>2121/13442371</v>
      </c>
      <c r="E3319">
        <f>COUNTIF(ufc_fights5[duplicitní texty],ufc_fights5[[#This Row],[duplicitní texty]])</f>
        <v>1</v>
      </c>
    </row>
    <row r="3320" spans="1:5">
      <c r="A3320">
        <v>2556</v>
      </c>
      <c r="B3320">
        <v>828</v>
      </c>
      <c r="C3320" s="3">
        <v>42371</v>
      </c>
      <c r="D3320" s="5" t="str">
        <f>ufc_fights5[[#This Row],[r_fighter_id]]&amp;"/"&amp;ufc_fights5[[#This Row],[b_fighter_id]]&amp;ufc_fights5[[#This Row],[date]]</f>
        <v>2556/82842371</v>
      </c>
      <c r="E3320">
        <f>COUNTIF(ufc_fights5[duplicitní texty],ufc_fights5[[#This Row],[duplicitní texty]])</f>
        <v>1</v>
      </c>
    </row>
    <row r="3321" spans="1:5">
      <c r="A3321">
        <v>1760</v>
      </c>
      <c r="B3321">
        <v>596</v>
      </c>
      <c r="C3321" s="3">
        <v>42371</v>
      </c>
      <c r="D3321" s="5" t="str">
        <f>ufc_fights5[[#This Row],[r_fighter_id]]&amp;"/"&amp;ufc_fights5[[#This Row],[b_fighter_id]]&amp;ufc_fights5[[#This Row],[date]]</f>
        <v>1760/59642371</v>
      </c>
      <c r="E3321">
        <f>COUNTIF(ufc_fights5[duplicitní texty],ufc_fights5[[#This Row],[duplicitní texty]])</f>
        <v>1</v>
      </c>
    </row>
    <row r="3322" spans="1:5">
      <c r="A3322">
        <v>350</v>
      </c>
      <c r="B3322">
        <v>2394</v>
      </c>
      <c r="C3322" s="3">
        <v>42371</v>
      </c>
      <c r="D3322" s="5" t="str">
        <f>ufc_fights5[[#This Row],[r_fighter_id]]&amp;"/"&amp;ufc_fights5[[#This Row],[b_fighter_id]]&amp;ufc_fights5[[#This Row],[date]]</f>
        <v>350/239442371</v>
      </c>
      <c r="E3322">
        <f>COUNTIF(ufc_fights5[duplicitní texty],ufc_fights5[[#This Row],[duplicitní texty]])</f>
        <v>1</v>
      </c>
    </row>
    <row r="3323" spans="1:5">
      <c r="A3323">
        <v>3294</v>
      </c>
      <c r="B3323">
        <v>3008</v>
      </c>
      <c r="C3323" s="3">
        <v>42371</v>
      </c>
      <c r="D3323" s="5" t="str">
        <f>ufc_fights5[[#This Row],[r_fighter_id]]&amp;"/"&amp;ufc_fights5[[#This Row],[b_fighter_id]]&amp;ufc_fights5[[#This Row],[date]]</f>
        <v>3294/300842371</v>
      </c>
      <c r="E3323">
        <f>COUNTIF(ufc_fights5[duplicitní texty],ufc_fights5[[#This Row],[duplicitní texty]])</f>
        <v>1</v>
      </c>
    </row>
    <row r="3324" spans="1:5">
      <c r="A3324">
        <v>3459</v>
      </c>
      <c r="B3324">
        <v>1071</v>
      </c>
      <c r="C3324" s="3">
        <v>42371</v>
      </c>
      <c r="D3324" s="5" t="str">
        <f>ufc_fights5[[#This Row],[r_fighter_id]]&amp;"/"&amp;ufc_fights5[[#This Row],[b_fighter_id]]&amp;ufc_fights5[[#This Row],[date]]</f>
        <v>3459/107142371</v>
      </c>
      <c r="E3324">
        <f>COUNTIF(ufc_fights5[duplicitní texty],ufc_fights5[[#This Row],[duplicitní texty]])</f>
        <v>1</v>
      </c>
    </row>
    <row r="3325" spans="1:5">
      <c r="A3325">
        <v>2758</v>
      </c>
      <c r="B3325">
        <v>300</v>
      </c>
      <c r="C3325" s="3">
        <v>42386</v>
      </c>
      <c r="D3325" s="5" t="str">
        <f>ufc_fights5[[#This Row],[r_fighter_id]]&amp;"/"&amp;ufc_fights5[[#This Row],[b_fighter_id]]&amp;ufc_fights5[[#This Row],[date]]</f>
        <v>2758/30042386</v>
      </c>
      <c r="E3325">
        <f>COUNTIF(ufc_fights5[duplicitní texty],ufc_fights5[[#This Row],[duplicitní texty]])</f>
        <v>1</v>
      </c>
    </row>
    <row r="3326" spans="1:5">
      <c r="A3326">
        <v>778</v>
      </c>
      <c r="B3326">
        <v>659</v>
      </c>
      <c r="C3326" s="3">
        <v>42386</v>
      </c>
      <c r="D3326" s="5" t="str">
        <f>ufc_fights5[[#This Row],[r_fighter_id]]&amp;"/"&amp;ufc_fights5[[#This Row],[b_fighter_id]]&amp;ufc_fights5[[#This Row],[date]]</f>
        <v>778/65942386</v>
      </c>
      <c r="E3326">
        <f>COUNTIF(ufc_fights5[duplicitní texty],ufc_fights5[[#This Row],[duplicitní texty]])</f>
        <v>1</v>
      </c>
    </row>
    <row r="3327" spans="1:5">
      <c r="A3327">
        <v>990</v>
      </c>
      <c r="B3327">
        <v>1135</v>
      </c>
      <c r="C3327" s="3">
        <v>42386</v>
      </c>
      <c r="D3327" s="5" t="str">
        <f>ufc_fights5[[#This Row],[r_fighter_id]]&amp;"/"&amp;ufc_fights5[[#This Row],[b_fighter_id]]&amp;ufc_fights5[[#This Row],[date]]</f>
        <v>990/113542386</v>
      </c>
      <c r="E3327">
        <f>COUNTIF(ufc_fights5[duplicitní texty],ufc_fights5[[#This Row],[duplicitní texty]])</f>
        <v>1</v>
      </c>
    </row>
    <row r="3328" spans="1:5">
      <c r="A3328">
        <v>306</v>
      </c>
      <c r="B3328">
        <v>1327</v>
      </c>
      <c r="C3328" s="3">
        <v>42386</v>
      </c>
      <c r="D3328" s="5" t="str">
        <f>ufc_fights5[[#This Row],[r_fighter_id]]&amp;"/"&amp;ufc_fights5[[#This Row],[b_fighter_id]]&amp;ufc_fights5[[#This Row],[date]]</f>
        <v>306/132742386</v>
      </c>
      <c r="E3328">
        <f>COUNTIF(ufc_fights5[duplicitní texty],ufc_fights5[[#This Row],[duplicitní texty]])</f>
        <v>1</v>
      </c>
    </row>
    <row r="3329" spans="1:5">
      <c r="A3329">
        <v>382</v>
      </c>
      <c r="B3329">
        <v>2145</v>
      </c>
      <c r="C3329" s="3">
        <v>42386</v>
      </c>
      <c r="D3329" s="5" t="str">
        <f>ufc_fights5[[#This Row],[r_fighter_id]]&amp;"/"&amp;ufc_fights5[[#This Row],[b_fighter_id]]&amp;ufc_fights5[[#This Row],[date]]</f>
        <v>382/214542386</v>
      </c>
      <c r="E3329">
        <f>COUNTIF(ufc_fights5[duplicitní texty],ufc_fights5[[#This Row],[duplicitní texty]])</f>
        <v>1</v>
      </c>
    </row>
    <row r="3330" spans="1:5">
      <c r="A3330">
        <v>2520</v>
      </c>
      <c r="B3330">
        <v>81</v>
      </c>
      <c r="C3330" s="3">
        <v>42386</v>
      </c>
      <c r="D3330" s="5" t="str">
        <f>ufc_fights5[[#This Row],[r_fighter_id]]&amp;"/"&amp;ufc_fights5[[#This Row],[b_fighter_id]]&amp;ufc_fights5[[#This Row],[date]]</f>
        <v>2520/8142386</v>
      </c>
      <c r="E3330">
        <f>COUNTIF(ufc_fights5[duplicitní texty],ufc_fights5[[#This Row],[duplicitní texty]])</f>
        <v>1</v>
      </c>
    </row>
    <row r="3331" spans="1:5">
      <c r="A3331">
        <v>1751</v>
      </c>
      <c r="B3331">
        <v>2351</v>
      </c>
      <c r="C3331" s="3">
        <v>42386</v>
      </c>
      <c r="D3331" s="5" t="str">
        <f>ufc_fights5[[#This Row],[r_fighter_id]]&amp;"/"&amp;ufc_fights5[[#This Row],[b_fighter_id]]&amp;ufc_fights5[[#This Row],[date]]</f>
        <v>1751/235142386</v>
      </c>
      <c r="E3331">
        <f>COUNTIF(ufc_fights5[duplicitní texty],ufc_fights5[[#This Row],[duplicitní texty]])</f>
        <v>1</v>
      </c>
    </row>
    <row r="3332" spans="1:5">
      <c r="A3332">
        <v>943</v>
      </c>
      <c r="B3332">
        <v>675</v>
      </c>
      <c r="C3332" s="3">
        <v>42386</v>
      </c>
      <c r="D3332" s="5" t="str">
        <f>ufc_fights5[[#This Row],[r_fighter_id]]&amp;"/"&amp;ufc_fights5[[#This Row],[b_fighter_id]]&amp;ufc_fights5[[#This Row],[date]]</f>
        <v>943/67542386</v>
      </c>
      <c r="E3332">
        <f>COUNTIF(ufc_fights5[duplicitní texty],ufc_fights5[[#This Row],[duplicitní texty]])</f>
        <v>1</v>
      </c>
    </row>
    <row r="3333" spans="1:5">
      <c r="A3333">
        <v>633</v>
      </c>
      <c r="B3333">
        <v>2884</v>
      </c>
      <c r="C3333" s="3">
        <v>42386</v>
      </c>
      <c r="D3333" s="5" t="str">
        <f>ufc_fights5[[#This Row],[r_fighter_id]]&amp;"/"&amp;ufc_fights5[[#This Row],[b_fighter_id]]&amp;ufc_fights5[[#This Row],[date]]</f>
        <v>633/288442386</v>
      </c>
      <c r="E3333">
        <f>COUNTIF(ufc_fights5[duplicitní texty],ufc_fights5[[#This Row],[duplicitní texty]])</f>
        <v>1</v>
      </c>
    </row>
    <row r="3334" spans="1:5">
      <c r="A3334">
        <v>2473</v>
      </c>
      <c r="B3334">
        <v>3289</v>
      </c>
      <c r="C3334" s="3">
        <v>42386</v>
      </c>
      <c r="D3334" s="5" t="str">
        <f>ufc_fights5[[#This Row],[r_fighter_id]]&amp;"/"&amp;ufc_fights5[[#This Row],[b_fighter_id]]&amp;ufc_fights5[[#This Row],[date]]</f>
        <v>2473/328942386</v>
      </c>
      <c r="E3334">
        <f>COUNTIF(ufc_fights5[duplicitní texty],ufc_fights5[[#This Row],[duplicitní texty]])</f>
        <v>1</v>
      </c>
    </row>
    <row r="3335" spans="1:5">
      <c r="A3335">
        <v>292</v>
      </c>
      <c r="B3335">
        <v>2838</v>
      </c>
      <c r="C3335" s="3">
        <v>42386</v>
      </c>
      <c r="D3335" s="5" t="str">
        <f>ufc_fights5[[#This Row],[r_fighter_id]]&amp;"/"&amp;ufc_fights5[[#This Row],[b_fighter_id]]&amp;ufc_fights5[[#This Row],[date]]</f>
        <v>292/283842386</v>
      </c>
      <c r="E3335">
        <f>COUNTIF(ufc_fights5[duplicitní texty],ufc_fights5[[#This Row],[duplicitní texty]])</f>
        <v>1</v>
      </c>
    </row>
    <row r="3336" spans="1:5">
      <c r="A3336">
        <v>218</v>
      </c>
      <c r="B3336">
        <v>2248</v>
      </c>
      <c r="C3336" s="3">
        <v>42386</v>
      </c>
      <c r="D3336" s="5" t="str">
        <f>ufc_fights5[[#This Row],[r_fighter_id]]&amp;"/"&amp;ufc_fights5[[#This Row],[b_fighter_id]]&amp;ufc_fights5[[#This Row],[date]]</f>
        <v>218/224842386</v>
      </c>
      <c r="E3336">
        <f>COUNTIF(ufc_fights5[duplicitní texty],ufc_fights5[[#This Row],[duplicitní texty]])</f>
        <v>1</v>
      </c>
    </row>
    <row r="3337" spans="1:5">
      <c r="A3337">
        <v>3404</v>
      </c>
      <c r="B3337">
        <v>182</v>
      </c>
      <c r="C3337" s="3">
        <v>42386</v>
      </c>
      <c r="D3337" s="5" t="str">
        <f>ufc_fights5[[#This Row],[r_fighter_id]]&amp;"/"&amp;ufc_fights5[[#This Row],[b_fighter_id]]&amp;ufc_fights5[[#This Row],[date]]</f>
        <v>3404/18242386</v>
      </c>
      <c r="E3337">
        <f>COUNTIF(ufc_fights5[duplicitní texty],ufc_fights5[[#This Row],[duplicitní texty]])</f>
        <v>1</v>
      </c>
    </row>
    <row r="3338" spans="1:5">
      <c r="A3338">
        <v>1977</v>
      </c>
      <c r="B3338">
        <v>2383</v>
      </c>
      <c r="C3338" s="3">
        <v>42399</v>
      </c>
      <c r="D3338" s="5" t="str">
        <f>ufc_fights5[[#This Row],[r_fighter_id]]&amp;"/"&amp;ufc_fights5[[#This Row],[b_fighter_id]]&amp;ufc_fights5[[#This Row],[date]]</f>
        <v>1977/238342399</v>
      </c>
      <c r="E3338">
        <f>COUNTIF(ufc_fights5[duplicitní texty],ufc_fights5[[#This Row],[duplicitní texty]])</f>
        <v>1</v>
      </c>
    </row>
    <row r="3339" spans="1:5">
      <c r="A3339">
        <v>1533</v>
      </c>
      <c r="B3339">
        <v>181</v>
      </c>
      <c r="C3339" s="3">
        <v>42399</v>
      </c>
      <c r="D3339" s="5" t="str">
        <f>ufc_fights5[[#This Row],[r_fighter_id]]&amp;"/"&amp;ufc_fights5[[#This Row],[b_fighter_id]]&amp;ufc_fights5[[#This Row],[date]]</f>
        <v>1533/18142399</v>
      </c>
      <c r="E3339">
        <f>COUNTIF(ufc_fights5[duplicitní texty],ufc_fights5[[#This Row],[duplicitní texty]])</f>
        <v>1</v>
      </c>
    </row>
    <row r="3340" spans="1:5">
      <c r="A3340">
        <v>435</v>
      </c>
      <c r="B3340">
        <v>1034</v>
      </c>
      <c r="C3340" s="3">
        <v>42399</v>
      </c>
      <c r="D3340" s="5" t="str">
        <f>ufc_fights5[[#This Row],[r_fighter_id]]&amp;"/"&amp;ufc_fights5[[#This Row],[b_fighter_id]]&amp;ufc_fights5[[#This Row],[date]]</f>
        <v>435/103442399</v>
      </c>
      <c r="E3340">
        <f>COUNTIF(ufc_fights5[duplicitní texty],ufc_fights5[[#This Row],[duplicitní texty]])</f>
        <v>1</v>
      </c>
    </row>
    <row r="3341" spans="1:5">
      <c r="A3341">
        <v>159</v>
      </c>
      <c r="B3341">
        <v>953</v>
      </c>
      <c r="C3341" s="3">
        <v>42399</v>
      </c>
      <c r="D3341" s="5" t="str">
        <f>ufc_fights5[[#This Row],[r_fighter_id]]&amp;"/"&amp;ufc_fights5[[#This Row],[b_fighter_id]]&amp;ufc_fights5[[#This Row],[date]]</f>
        <v>159/95342399</v>
      </c>
      <c r="E3341">
        <f>COUNTIF(ufc_fights5[duplicitní texty],ufc_fights5[[#This Row],[duplicitní texty]])</f>
        <v>1</v>
      </c>
    </row>
    <row r="3342" spans="1:5">
      <c r="A3342">
        <v>2277</v>
      </c>
      <c r="B3342">
        <v>500</v>
      </c>
      <c r="C3342" s="3">
        <v>42399</v>
      </c>
      <c r="D3342" s="5" t="str">
        <f>ufc_fights5[[#This Row],[r_fighter_id]]&amp;"/"&amp;ufc_fights5[[#This Row],[b_fighter_id]]&amp;ufc_fights5[[#This Row],[date]]</f>
        <v>2277/50042399</v>
      </c>
      <c r="E3342">
        <f>COUNTIF(ufc_fights5[duplicitní texty],ufc_fights5[[#This Row],[duplicitní texty]])</f>
        <v>1</v>
      </c>
    </row>
    <row r="3343" spans="1:5">
      <c r="A3343">
        <v>2333</v>
      </c>
      <c r="B3343">
        <v>199</v>
      </c>
      <c r="C3343" s="3">
        <v>42399</v>
      </c>
      <c r="D3343" s="5" t="str">
        <f>ufc_fights5[[#This Row],[r_fighter_id]]&amp;"/"&amp;ufc_fights5[[#This Row],[b_fighter_id]]&amp;ufc_fights5[[#This Row],[date]]</f>
        <v>2333/19942399</v>
      </c>
      <c r="E3343">
        <f>COUNTIF(ufc_fights5[duplicitní texty],ufc_fights5[[#This Row],[duplicitní texty]])</f>
        <v>1</v>
      </c>
    </row>
    <row r="3344" spans="1:5">
      <c r="A3344">
        <v>45</v>
      </c>
      <c r="B3344">
        <v>2696</v>
      </c>
      <c r="C3344" s="3">
        <v>42399</v>
      </c>
      <c r="D3344" s="5" t="str">
        <f>ufc_fights5[[#This Row],[r_fighter_id]]&amp;"/"&amp;ufc_fights5[[#This Row],[b_fighter_id]]&amp;ufc_fights5[[#This Row],[date]]</f>
        <v>45/269642399</v>
      </c>
      <c r="E3344">
        <f>COUNTIF(ufc_fights5[duplicitní texty],ufc_fights5[[#This Row],[duplicitní texty]])</f>
        <v>1</v>
      </c>
    </row>
    <row r="3345" spans="1:5">
      <c r="A3345">
        <v>842</v>
      </c>
      <c r="B3345">
        <v>379</v>
      </c>
      <c r="C3345" s="3">
        <v>42399</v>
      </c>
      <c r="D3345" s="5" t="str">
        <f>ufc_fights5[[#This Row],[r_fighter_id]]&amp;"/"&amp;ufc_fights5[[#This Row],[b_fighter_id]]&amp;ufc_fights5[[#This Row],[date]]</f>
        <v>842/37942399</v>
      </c>
      <c r="E3345">
        <f>COUNTIF(ufc_fights5[duplicitní texty],ufc_fights5[[#This Row],[duplicitní texty]])</f>
        <v>1</v>
      </c>
    </row>
    <row r="3346" spans="1:5">
      <c r="A3346">
        <v>209</v>
      </c>
      <c r="B3346">
        <v>2769</v>
      </c>
      <c r="C3346" s="3">
        <v>42399</v>
      </c>
      <c r="D3346" s="5" t="str">
        <f>ufc_fights5[[#This Row],[r_fighter_id]]&amp;"/"&amp;ufc_fights5[[#This Row],[b_fighter_id]]&amp;ufc_fights5[[#This Row],[date]]</f>
        <v>209/276942399</v>
      </c>
      <c r="E3346">
        <f>COUNTIF(ufc_fights5[duplicitní texty],ufc_fights5[[#This Row],[duplicitní texty]])</f>
        <v>1</v>
      </c>
    </row>
    <row r="3347" spans="1:5">
      <c r="A3347">
        <v>3162</v>
      </c>
      <c r="B3347">
        <v>3526</v>
      </c>
      <c r="C3347" s="3">
        <v>42399</v>
      </c>
      <c r="D3347" s="5" t="str">
        <f>ufc_fights5[[#This Row],[r_fighter_id]]&amp;"/"&amp;ufc_fights5[[#This Row],[b_fighter_id]]&amp;ufc_fights5[[#This Row],[date]]</f>
        <v>3162/352642399</v>
      </c>
      <c r="E3347">
        <f>COUNTIF(ufc_fights5[duplicitní texty],ufc_fights5[[#This Row],[duplicitní texty]])</f>
        <v>1</v>
      </c>
    </row>
    <row r="3348" spans="1:5">
      <c r="A3348">
        <v>2798</v>
      </c>
      <c r="B3348">
        <v>871</v>
      </c>
      <c r="C3348" s="3">
        <v>42399</v>
      </c>
      <c r="D3348" s="5" t="str">
        <f>ufc_fights5[[#This Row],[r_fighter_id]]&amp;"/"&amp;ufc_fights5[[#This Row],[b_fighter_id]]&amp;ufc_fights5[[#This Row],[date]]</f>
        <v>2798/87142399</v>
      </c>
      <c r="E3348">
        <f>COUNTIF(ufc_fights5[duplicitní texty],ufc_fights5[[#This Row],[duplicitní texty]])</f>
        <v>1</v>
      </c>
    </row>
    <row r="3349" spans="1:5">
      <c r="A3349">
        <v>2401</v>
      </c>
      <c r="B3349">
        <v>2650</v>
      </c>
      <c r="C3349" s="3">
        <v>42399</v>
      </c>
      <c r="D3349" s="5" t="str">
        <f>ufc_fights5[[#This Row],[r_fighter_id]]&amp;"/"&amp;ufc_fights5[[#This Row],[b_fighter_id]]&amp;ufc_fights5[[#This Row],[date]]</f>
        <v>2401/265042399</v>
      </c>
      <c r="E3349">
        <f>COUNTIF(ufc_fights5[duplicitní texty],ufc_fights5[[#This Row],[duplicitní texty]])</f>
        <v>1</v>
      </c>
    </row>
    <row r="3350" spans="1:5">
      <c r="A3350">
        <v>561</v>
      </c>
      <c r="B3350">
        <v>2306</v>
      </c>
      <c r="C3350" s="3">
        <v>42406</v>
      </c>
      <c r="D3350" s="5" t="str">
        <f>ufc_fights5[[#This Row],[r_fighter_id]]&amp;"/"&amp;ufc_fights5[[#This Row],[b_fighter_id]]&amp;ufc_fights5[[#This Row],[date]]</f>
        <v>561/230642406</v>
      </c>
      <c r="E3350">
        <f>COUNTIF(ufc_fights5[duplicitní texty],ufc_fights5[[#This Row],[duplicitní texty]])</f>
        <v>1</v>
      </c>
    </row>
    <row r="3351" spans="1:5">
      <c r="A3351">
        <v>247</v>
      </c>
      <c r="B3351">
        <v>1932</v>
      </c>
      <c r="C3351" s="3">
        <v>42406</v>
      </c>
      <c r="D3351" s="5" t="str">
        <f>ufc_fights5[[#This Row],[r_fighter_id]]&amp;"/"&amp;ufc_fights5[[#This Row],[b_fighter_id]]&amp;ufc_fights5[[#This Row],[date]]</f>
        <v>247/193242406</v>
      </c>
      <c r="E3351">
        <f>COUNTIF(ufc_fights5[duplicitní texty],ufc_fights5[[#This Row],[duplicitní texty]])</f>
        <v>1</v>
      </c>
    </row>
    <row r="3352" spans="1:5">
      <c r="A3352">
        <v>319</v>
      </c>
      <c r="B3352">
        <v>2913</v>
      </c>
      <c r="C3352" s="3">
        <v>42406</v>
      </c>
      <c r="D3352" s="5" t="str">
        <f>ufc_fights5[[#This Row],[r_fighter_id]]&amp;"/"&amp;ufc_fights5[[#This Row],[b_fighter_id]]&amp;ufc_fights5[[#This Row],[date]]</f>
        <v>319/291342406</v>
      </c>
      <c r="E3352">
        <f>COUNTIF(ufc_fights5[duplicitní texty],ufc_fights5[[#This Row],[duplicitní texty]])</f>
        <v>1</v>
      </c>
    </row>
    <row r="3353" spans="1:5">
      <c r="A3353">
        <v>1816</v>
      </c>
      <c r="B3353">
        <v>1172</v>
      </c>
      <c r="C3353" s="3">
        <v>42406</v>
      </c>
      <c r="D3353" s="5" t="str">
        <f>ufc_fights5[[#This Row],[r_fighter_id]]&amp;"/"&amp;ufc_fights5[[#This Row],[b_fighter_id]]&amp;ufc_fights5[[#This Row],[date]]</f>
        <v>1816/117242406</v>
      </c>
      <c r="E3353">
        <f>COUNTIF(ufc_fights5[duplicitní texty],ufc_fights5[[#This Row],[duplicitní texty]])</f>
        <v>1</v>
      </c>
    </row>
    <row r="3354" spans="1:5">
      <c r="A3354">
        <v>2294</v>
      </c>
      <c r="B3354">
        <v>2763</v>
      </c>
      <c r="C3354" s="3">
        <v>42406</v>
      </c>
      <c r="D3354" s="5" t="str">
        <f>ufc_fights5[[#This Row],[r_fighter_id]]&amp;"/"&amp;ufc_fights5[[#This Row],[b_fighter_id]]&amp;ufc_fights5[[#This Row],[date]]</f>
        <v>2294/276342406</v>
      </c>
      <c r="E3354">
        <f>COUNTIF(ufc_fights5[duplicitní texty],ufc_fights5[[#This Row],[duplicitní texty]])</f>
        <v>1</v>
      </c>
    </row>
    <row r="3355" spans="1:5">
      <c r="A3355">
        <v>1319</v>
      </c>
      <c r="B3355">
        <v>3248</v>
      </c>
      <c r="C3355" s="3">
        <v>42406</v>
      </c>
      <c r="D3355" s="5" t="str">
        <f>ufc_fights5[[#This Row],[r_fighter_id]]&amp;"/"&amp;ufc_fights5[[#This Row],[b_fighter_id]]&amp;ufc_fights5[[#This Row],[date]]</f>
        <v>1319/324842406</v>
      </c>
      <c r="E3355">
        <f>COUNTIF(ufc_fights5[duplicitní texty],ufc_fights5[[#This Row],[duplicitní texty]])</f>
        <v>1</v>
      </c>
    </row>
    <row r="3356" spans="1:5">
      <c r="A3356">
        <v>2594</v>
      </c>
      <c r="B3356">
        <v>3085</v>
      </c>
      <c r="C3356" s="3">
        <v>42406</v>
      </c>
      <c r="D3356" s="5" t="str">
        <f>ufc_fights5[[#This Row],[r_fighter_id]]&amp;"/"&amp;ufc_fights5[[#This Row],[b_fighter_id]]&amp;ufc_fights5[[#This Row],[date]]</f>
        <v>2594/308542406</v>
      </c>
      <c r="E3356">
        <f>COUNTIF(ufc_fights5[duplicitní texty],ufc_fights5[[#This Row],[duplicitní texty]])</f>
        <v>1</v>
      </c>
    </row>
    <row r="3357" spans="1:5">
      <c r="A3357">
        <v>2800</v>
      </c>
      <c r="B3357">
        <v>516</v>
      </c>
      <c r="C3357" s="3">
        <v>42406</v>
      </c>
      <c r="D3357" s="5" t="str">
        <f>ufc_fights5[[#This Row],[r_fighter_id]]&amp;"/"&amp;ufc_fights5[[#This Row],[b_fighter_id]]&amp;ufc_fights5[[#This Row],[date]]</f>
        <v>2800/51642406</v>
      </c>
      <c r="E3357">
        <f>COUNTIF(ufc_fights5[duplicitní texty],ufc_fights5[[#This Row],[duplicitní texty]])</f>
        <v>1</v>
      </c>
    </row>
    <row r="3358" spans="1:5">
      <c r="A3358">
        <v>407</v>
      </c>
      <c r="B3358">
        <v>2332</v>
      </c>
      <c r="C3358" s="3">
        <v>42406</v>
      </c>
      <c r="D3358" s="5" t="str">
        <f>ufc_fights5[[#This Row],[r_fighter_id]]&amp;"/"&amp;ufc_fights5[[#This Row],[b_fighter_id]]&amp;ufc_fights5[[#This Row],[date]]</f>
        <v>407/233242406</v>
      </c>
      <c r="E3358">
        <f>COUNTIF(ufc_fights5[duplicitní texty],ufc_fights5[[#This Row],[duplicitní texty]])</f>
        <v>1</v>
      </c>
    </row>
    <row r="3359" spans="1:5">
      <c r="A3359">
        <v>1844</v>
      </c>
      <c r="B3359">
        <v>3464</v>
      </c>
      <c r="C3359" s="3">
        <v>42406</v>
      </c>
      <c r="D3359" s="5" t="str">
        <f>ufc_fights5[[#This Row],[r_fighter_id]]&amp;"/"&amp;ufc_fights5[[#This Row],[b_fighter_id]]&amp;ufc_fights5[[#This Row],[date]]</f>
        <v>1844/346442406</v>
      </c>
      <c r="E3359">
        <f>COUNTIF(ufc_fights5[duplicitní texty],ufc_fights5[[#This Row],[duplicitní texty]])</f>
        <v>1</v>
      </c>
    </row>
    <row r="3360" spans="1:5">
      <c r="A3360">
        <v>1726</v>
      </c>
      <c r="B3360">
        <v>2689</v>
      </c>
      <c r="C3360" s="3">
        <v>42406</v>
      </c>
      <c r="D3360" s="5" t="str">
        <f>ufc_fights5[[#This Row],[r_fighter_id]]&amp;"/"&amp;ufc_fights5[[#This Row],[b_fighter_id]]&amp;ufc_fights5[[#This Row],[date]]</f>
        <v>1726/268942406</v>
      </c>
      <c r="E3360">
        <f>COUNTIF(ufc_fights5[duplicitní texty],ufc_fights5[[#This Row],[duplicitní texty]])</f>
        <v>1</v>
      </c>
    </row>
    <row r="3361" spans="1:5">
      <c r="A3361">
        <v>1050</v>
      </c>
      <c r="B3361">
        <v>1480</v>
      </c>
      <c r="C3361" s="3">
        <v>42406</v>
      </c>
      <c r="D3361" s="5" t="str">
        <f>ufc_fights5[[#This Row],[r_fighter_id]]&amp;"/"&amp;ufc_fights5[[#This Row],[b_fighter_id]]&amp;ufc_fights5[[#This Row],[date]]</f>
        <v>1050/148042406</v>
      </c>
      <c r="E3361">
        <f>COUNTIF(ufc_fights5[duplicitní texty],ufc_fights5[[#This Row],[duplicitní texty]])</f>
        <v>1</v>
      </c>
    </row>
    <row r="3362" spans="1:5">
      <c r="A3362">
        <v>1695</v>
      </c>
      <c r="B3362">
        <v>451</v>
      </c>
      <c r="C3362" s="3">
        <v>42421</v>
      </c>
      <c r="D3362" s="5" t="str">
        <f>ufc_fights5[[#This Row],[r_fighter_id]]&amp;"/"&amp;ufc_fights5[[#This Row],[b_fighter_id]]&amp;ufc_fights5[[#This Row],[date]]</f>
        <v>1695/45142421</v>
      </c>
      <c r="E3362">
        <f>COUNTIF(ufc_fights5[duplicitní texty],ufc_fights5[[#This Row],[duplicitní texty]])</f>
        <v>1</v>
      </c>
    </row>
    <row r="3363" spans="1:5">
      <c r="A3363">
        <v>389</v>
      </c>
      <c r="B3363">
        <v>485</v>
      </c>
      <c r="C3363" s="3">
        <v>42421</v>
      </c>
      <c r="D3363" s="5" t="str">
        <f>ufc_fights5[[#This Row],[r_fighter_id]]&amp;"/"&amp;ufc_fights5[[#This Row],[b_fighter_id]]&amp;ufc_fights5[[#This Row],[date]]</f>
        <v>389/48542421</v>
      </c>
      <c r="E3363">
        <f>COUNTIF(ufc_fights5[duplicitní texty],ufc_fights5[[#This Row],[duplicitní texty]])</f>
        <v>1</v>
      </c>
    </row>
    <row r="3364" spans="1:5">
      <c r="A3364">
        <v>1068</v>
      </c>
      <c r="B3364">
        <v>2080</v>
      </c>
      <c r="C3364" s="3">
        <v>42421</v>
      </c>
      <c r="D3364" s="5" t="str">
        <f>ufc_fights5[[#This Row],[r_fighter_id]]&amp;"/"&amp;ufc_fights5[[#This Row],[b_fighter_id]]&amp;ufc_fights5[[#This Row],[date]]</f>
        <v>1068/208042421</v>
      </c>
      <c r="E3364">
        <f>COUNTIF(ufc_fights5[duplicitní texty],ufc_fights5[[#This Row],[duplicitní texty]])</f>
        <v>1</v>
      </c>
    </row>
    <row r="3365" spans="1:5">
      <c r="A3365">
        <v>3034</v>
      </c>
      <c r="B3365">
        <v>1223</v>
      </c>
      <c r="C3365" s="3">
        <v>42421</v>
      </c>
      <c r="D3365" s="5" t="str">
        <f>ufc_fights5[[#This Row],[r_fighter_id]]&amp;"/"&amp;ufc_fights5[[#This Row],[b_fighter_id]]&amp;ufc_fights5[[#This Row],[date]]</f>
        <v>3034/122342421</v>
      </c>
      <c r="E3365">
        <f>COUNTIF(ufc_fights5[duplicitní texty],ufc_fights5[[#This Row],[duplicitní texty]])</f>
        <v>1</v>
      </c>
    </row>
    <row r="3366" spans="1:5">
      <c r="A3366">
        <v>523</v>
      </c>
      <c r="B3366">
        <v>2381</v>
      </c>
      <c r="C3366" s="3">
        <v>42421</v>
      </c>
      <c r="D3366" s="5" t="str">
        <f>ufc_fights5[[#This Row],[r_fighter_id]]&amp;"/"&amp;ufc_fights5[[#This Row],[b_fighter_id]]&amp;ufc_fights5[[#This Row],[date]]</f>
        <v>523/238142421</v>
      </c>
      <c r="E3366">
        <f>COUNTIF(ufc_fights5[duplicitní texty],ufc_fights5[[#This Row],[duplicitní texty]])</f>
        <v>1</v>
      </c>
    </row>
    <row r="3367" spans="1:5">
      <c r="A3367">
        <v>1073</v>
      </c>
      <c r="B3367">
        <v>3148</v>
      </c>
      <c r="C3367" s="3">
        <v>42421</v>
      </c>
      <c r="D3367" s="5" t="str">
        <f>ufc_fights5[[#This Row],[r_fighter_id]]&amp;"/"&amp;ufc_fights5[[#This Row],[b_fighter_id]]&amp;ufc_fights5[[#This Row],[date]]</f>
        <v>1073/314842421</v>
      </c>
      <c r="E3367">
        <f>COUNTIF(ufc_fights5[duplicitní texty],ufc_fights5[[#This Row],[duplicitní texty]])</f>
        <v>1</v>
      </c>
    </row>
    <row r="3368" spans="1:5">
      <c r="A3368">
        <v>263</v>
      </c>
      <c r="B3368">
        <v>1611</v>
      </c>
      <c r="C3368" s="3">
        <v>42421</v>
      </c>
      <c r="D3368" s="5" t="str">
        <f>ufc_fights5[[#This Row],[r_fighter_id]]&amp;"/"&amp;ufc_fights5[[#This Row],[b_fighter_id]]&amp;ufc_fights5[[#This Row],[date]]</f>
        <v>263/161142421</v>
      </c>
      <c r="E3368">
        <f>COUNTIF(ufc_fights5[duplicitní texty],ufc_fights5[[#This Row],[duplicitní texty]])</f>
        <v>1</v>
      </c>
    </row>
    <row r="3369" spans="1:5">
      <c r="A3369">
        <v>2237</v>
      </c>
      <c r="B3369">
        <v>940</v>
      </c>
      <c r="C3369" s="3">
        <v>42421</v>
      </c>
      <c r="D3369" s="5" t="str">
        <f>ufc_fights5[[#This Row],[r_fighter_id]]&amp;"/"&amp;ufc_fights5[[#This Row],[b_fighter_id]]&amp;ufc_fights5[[#This Row],[date]]</f>
        <v>2237/94042421</v>
      </c>
      <c r="E3369">
        <f>COUNTIF(ufc_fights5[duplicitní texty],ufc_fights5[[#This Row],[duplicitní texty]])</f>
        <v>1</v>
      </c>
    </row>
    <row r="3370" spans="1:5">
      <c r="A3370">
        <v>447</v>
      </c>
      <c r="B3370">
        <v>2679</v>
      </c>
      <c r="C3370" s="3">
        <v>42421</v>
      </c>
      <c r="D3370" s="5" t="str">
        <f>ufc_fights5[[#This Row],[r_fighter_id]]&amp;"/"&amp;ufc_fights5[[#This Row],[b_fighter_id]]&amp;ufc_fights5[[#This Row],[date]]</f>
        <v>447/267942421</v>
      </c>
      <c r="E3370">
        <f>COUNTIF(ufc_fights5[duplicitní texty],ufc_fights5[[#This Row],[duplicitní texty]])</f>
        <v>1</v>
      </c>
    </row>
    <row r="3371" spans="1:5">
      <c r="A3371">
        <v>2654</v>
      </c>
      <c r="B3371">
        <v>918</v>
      </c>
      <c r="C3371" s="3">
        <v>42421</v>
      </c>
      <c r="D3371" s="5" t="str">
        <f>ufc_fights5[[#This Row],[r_fighter_id]]&amp;"/"&amp;ufc_fights5[[#This Row],[b_fighter_id]]&amp;ufc_fights5[[#This Row],[date]]</f>
        <v>2654/91842421</v>
      </c>
      <c r="E3371">
        <f>COUNTIF(ufc_fights5[duplicitní texty],ufc_fights5[[#This Row],[duplicitní texty]])</f>
        <v>1</v>
      </c>
    </row>
    <row r="3372" spans="1:5">
      <c r="A3372">
        <v>1260</v>
      </c>
      <c r="B3372">
        <v>3</v>
      </c>
      <c r="C3372" s="3">
        <v>42421</v>
      </c>
      <c r="D3372" s="5" t="str">
        <f>ufc_fights5[[#This Row],[r_fighter_id]]&amp;"/"&amp;ufc_fights5[[#This Row],[b_fighter_id]]&amp;ufc_fights5[[#This Row],[date]]</f>
        <v>1260/342421</v>
      </c>
      <c r="E3372">
        <f>COUNTIF(ufc_fights5[duplicitní texty],ufc_fights5[[#This Row],[duplicitní texty]])</f>
        <v>1</v>
      </c>
    </row>
    <row r="3373" spans="1:5">
      <c r="A3373">
        <v>2871</v>
      </c>
      <c r="B3373">
        <v>189</v>
      </c>
      <c r="C3373" s="3">
        <v>42421</v>
      </c>
      <c r="D3373" s="5" t="str">
        <f>ufc_fights5[[#This Row],[r_fighter_id]]&amp;"/"&amp;ufc_fights5[[#This Row],[b_fighter_id]]&amp;ufc_fights5[[#This Row],[date]]</f>
        <v>2871/18942421</v>
      </c>
      <c r="E3373">
        <f>COUNTIF(ufc_fights5[duplicitní texty],ufc_fights5[[#This Row],[duplicitní texty]])</f>
        <v>1</v>
      </c>
    </row>
    <row r="3374" spans="1:5">
      <c r="A3374">
        <v>3448</v>
      </c>
      <c r="B3374">
        <v>643</v>
      </c>
      <c r="C3374" s="3">
        <v>42421</v>
      </c>
      <c r="D3374" s="5" t="str">
        <f>ufc_fights5[[#This Row],[r_fighter_id]]&amp;"/"&amp;ufc_fights5[[#This Row],[b_fighter_id]]&amp;ufc_fights5[[#This Row],[date]]</f>
        <v>3448/64342421</v>
      </c>
      <c r="E3374">
        <f>COUNTIF(ufc_fights5[duplicitní texty],ufc_fights5[[#This Row],[duplicitní texty]])</f>
        <v>1</v>
      </c>
    </row>
    <row r="3375" spans="1:5">
      <c r="A3375">
        <v>1189</v>
      </c>
      <c r="B3375">
        <v>3367</v>
      </c>
      <c r="C3375" s="3">
        <v>42427</v>
      </c>
      <c r="D3375" s="5" t="str">
        <f>ufc_fights5[[#This Row],[r_fighter_id]]&amp;"/"&amp;ufc_fights5[[#This Row],[b_fighter_id]]&amp;ufc_fights5[[#This Row],[date]]</f>
        <v>1189/336742427</v>
      </c>
      <c r="E3375">
        <f>COUNTIF(ufc_fights5[duplicitní texty],ufc_fights5[[#This Row],[duplicitní texty]])</f>
        <v>1</v>
      </c>
    </row>
    <row r="3376" spans="1:5">
      <c r="A3376">
        <v>2213</v>
      </c>
      <c r="B3376">
        <v>1790</v>
      </c>
      <c r="C3376" s="3">
        <v>42427</v>
      </c>
      <c r="D3376" s="5" t="str">
        <f>ufc_fights5[[#This Row],[r_fighter_id]]&amp;"/"&amp;ufc_fights5[[#This Row],[b_fighter_id]]&amp;ufc_fights5[[#This Row],[date]]</f>
        <v>2213/179042427</v>
      </c>
      <c r="E3376">
        <f>COUNTIF(ufc_fights5[duplicitní texty],ufc_fights5[[#This Row],[duplicitní texty]])</f>
        <v>1</v>
      </c>
    </row>
    <row r="3377" spans="1:5">
      <c r="A3377">
        <v>3230</v>
      </c>
      <c r="B3377">
        <v>3165</v>
      </c>
      <c r="C3377" s="3">
        <v>42427</v>
      </c>
      <c r="D3377" s="5" t="str">
        <f>ufc_fights5[[#This Row],[r_fighter_id]]&amp;"/"&amp;ufc_fights5[[#This Row],[b_fighter_id]]&amp;ufc_fights5[[#This Row],[date]]</f>
        <v>3230/316542427</v>
      </c>
      <c r="E3377">
        <f>COUNTIF(ufc_fights5[duplicitní texty],ufc_fights5[[#This Row],[duplicitní texty]])</f>
        <v>1</v>
      </c>
    </row>
    <row r="3378" spans="1:5">
      <c r="A3378">
        <v>2981</v>
      </c>
      <c r="B3378">
        <v>286</v>
      </c>
      <c r="C3378" s="3">
        <v>42427</v>
      </c>
      <c r="D3378" s="5" t="str">
        <f>ufc_fights5[[#This Row],[r_fighter_id]]&amp;"/"&amp;ufc_fights5[[#This Row],[b_fighter_id]]&amp;ufc_fights5[[#This Row],[date]]</f>
        <v>2981/28642427</v>
      </c>
      <c r="E3378">
        <f>COUNTIF(ufc_fights5[duplicitní texty],ufc_fights5[[#This Row],[duplicitní texty]])</f>
        <v>1</v>
      </c>
    </row>
    <row r="3379" spans="1:5">
      <c r="A3379">
        <v>2449</v>
      </c>
      <c r="B3379">
        <v>1632</v>
      </c>
      <c r="C3379" s="3">
        <v>42427</v>
      </c>
      <c r="D3379" s="5" t="str">
        <f>ufc_fights5[[#This Row],[r_fighter_id]]&amp;"/"&amp;ufc_fights5[[#This Row],[b_fighter_id]]&amp;ufc_fights5[[#This Row],[date]]</f>
        <v>2449/163242427</v>
      </c>
      <c r="E3379">
        <f>COUNTIF(ufc_fights5[duplicitní texty],ufc_fights5[[#This Row],[duplicitní texty]])</f>
        <v>1</v>
      </c>
    </row>
    <row r="3380" spans="1:5">
      <c r="A3380">
        <v>64</v>
      </c>
      <c r="B3380">
        <v>2095</v>
      </c>
      <c r="C3380" s="3">
        <v>42427</v>
      </c>
      <c r="D3380" s="5" t="str">
        <f>ufc_fights5[[#This Row],[r_fighter_id]]&amp;"/"&amp;ufc_fights5[[#This Row],[b_fighter_id]]&amp;ufc_fights5[[#This Row],[date]]</f>
        <v>64/209542427</v>
      </c>
      <c r="E3380">
        <f>COUNTIF(ufc_fights5[duplicitní texty],ufc_fights5[[#This Row],[duplicitní texty]])</f>
        <v>1</v>
      </c>
    </row>
    <row r="3381" spans="1:5">
      <c r="A3381">
        <v>351</v>
      </c>
      <c r="B3381">
        <v>2259</v>
      </c>
      <c r="C3381" s="3">
        <v>42427</v>
      </c>
      <c r="D3381" s="5" t="str">
        <f>ufc_fights5[[#This Row],[r_fighter_id]]&amp;"/"&amp;ufc_fights5[[#This Row],[b_fighter_id]]&amp;ufc_fights5[[#This Row],[date]]</f>
        <v>351/225942427</v>
      </c>
      <c r="E3381">
        <f>COUNTIF(ufc_fights5[duplicitní texty],ufc_fights5[[#This Row],[duplicitní texty]])</f>
        <v>1</v>
      </c>
    </row>
    <row r="3382" spans="1:5">
      <c r="A3382">
        <v>3478</v>
      </c>
      <c r="B3382">
        <v>95</v>
      </c>
      <c r="C3382" s="3">
        <v>42427</v>
      </c>
      <c r="D3382" s="5" t="str">
        <f>ufc_fights5[[#This Row],[r_fighter_id]]&amp;"/"&amp;ufc_fights5[[#This Row],[b_fighter_id]]&amp;ufc_fights5[[#This Row],[date]]</f>
        <v>3478/9542427</v>
      </c>
      <c r="E3382">
        <f>COUNTIF(ufc_fights5[duplicitní texty],ufc_fights5[[#This Row],[duplicitní texty]])</f>
        <v>1</v>
      </c>
    </row>
    <row r="3383" spans="1:5">
      <c r="A3383">
        <v>2915</v>
      </c>
      <c r="B3383">
        <v>1565</v>
      </c>
      <c r="C3383" s="3">
        <v>42427</v>
      </c>
      <c r="D3383" s="5" t="str">
        <f>ufc_fights5[[#This Row],[r_fighter_id]]&amp;"/"&amp;ufc_fights5[[#This Row],[b_fighter_id]]&amp;ufc_fights5[[#This Row],[date]]</f>
        <v>2915/156542427</v>
      </c>
      <c r="E3383">
        <f>COUNTIF(ufc_fights5[duplicitní texty],ufc_fights5[[#This Row],[duplicitní texty]])</f>
        <v>1</v>
      </c>
    </row>
    <row r="3384" spans="1:5">
      <c r="A3384">
        <v>2388</v>
      </c>
      <c r="B3384">
        <v>694</v>
      </c>
      <c r="C3384" s="3">
        <v>42427</v>
      </c>
      <c r="D3384" s="5" t="str">
        <f>ufc_fights5[[#This Row],[r_fighter_id]]&amp;"/"&amp;ufc_fights5[[#This Row],[b_fighter_id]]&amp;ufc_fights5[[#This Row],[date]]</f>
        <v>2388/69442427</v>
      </c>
      <c r="E3384">
        <f>COUNTIF(ufc_fights5[duplicitní texty],ufc_fights5[[#This Row],[duplicitní texty]])</f>
        <v>1</v>
      </c>
    </row>
    <row r="3385" spans="1:5">
      <c r="A3385">
        <v>2694</v>
      </c>
      <c r="B3385">
        <v>2540</v>
      </c>
      <c r="C3385" s="3">
        <v>42427</v>
      </c>
      <c r="D3385" s="5" t="str">
        <f>ufc_fights5[[#This Row],[r_fighter_id]]&amp;"/"&amp;ufc_fights5[[#This Row],[b_fighter_id]]&amp;ufc_fights5[[#This Row],[date]]</f>
        <v>2694/254042427</v>
      </c>
      <c r="E3385">
        <f>COUNTIF(ufc_fights5[duplicitní texty],ufc_fights5[[#This Row],[duplicitní texty]])</f>
        <v>1</v>
      </c>
    </row>
    <row r="3386" spans="1:5">
      <c r="A3386">
        <v>2419</v>
      </c>
      <c r="B3386">
        <v>1162</v>
      </c>
      <c r="C3386" s="3">
        <v>42427</v>
      </c>
      <c r="D3386" s="5" t="str">
        <f>ufc_fights5[[#This Row],[r_fighter_id]]&amp;"/"&amp;ufc_fights5[[#This Row],[b_fighter_id]]&amp;ufc_fights5[[#This Row],[date]]</f>
        <v>2419/116242427</v>
      </c>
      <c r="E3386">
        <f>COUNTIF(ufc_fights5[duplicitní texty],ufc_fights5[[#This Row],[duplicitní texty]])</f>
        <v>1</v>
      </c>
    </row>
    <row r="3387" spans="1:5">
      <c r="A3387">
        <v>149</v>
      </c>
      <c r="B3387">
        <v>749</v>
      </c>
      <c r="C3387" s="3">
        <v>42427</v>
      </c>
      <c r="D3387" s="5" t="str">
        <f>ufc_fights5[[#This Row],[r_fighter_id]]&amp;"/"&amp;ufc_fights5[[#This Row],[b_fighter_id]]&amp;ufc_fights5[[#This Row],[date]]</f>
        <v>149/74942427</v>
      </c>
      <c r="E3387">
        <f>COUNTIF(ufc_fights5[duplicitní texty],ufc_fights5[[#This Row],[duplicitní texty]])</f>
        <v>1</v>
      </c>
    </row>
    <row r="3388" spans="1:5">
      <c r="A3388">
        <v>103</v>
      </c>
      <c r="B3388">
        <v>1757</v>
      </c>
      <c r="C3388" s="3">
        <v>42434</v>
      </c>
      <c r="D3388" s="5" t="str">
        <f>ufc_fights5[[#This Row],[r_fighter_id]]&amp;"/"&amp;ufc_fights5[[#This Row],[b_fighter_id]]&amp;ufc_fights5[[#This Row],[date]]</f>
        <v>103/175742434</v>
      </c>
      <c r="E3388">
        <f>COUNTIF(ufc_fights5[duplicitní texty],ufc_fights5[[#This Row],[duplicitní texty]])</f>
        <v>1</v>
      </c>
    </row>
    <row r="3389" spans="1:5">
      <c r="A3389">
        <v>2337</v>
      </c>
      <c r="B3389">
        <v>2955</v>
      </c>
      <c r="C3389" s="3">
        <v>42434</v>
      </c>
      <c r="D3389" s="5" t="str">
        <f>ufc_fights5[[#This Row],[r_fighter_id]]&amp;"/"&amp;ufc_fights5[[#This Row],[b_fighter_id]]&amp;ufc_fights5[[#This Row],[date]]</f>
        <v>2337/295542434</v>
      </c>
      <c r="E3389">
        <f>COUNTIF(ufc_fights5[duplicitní texty],ufc_fights5[[#This Row],[duplicitní texty]])</f>
        <v>1</v>
      </c>
    </row>
    <row r="3390" spans="1:5">
      <c r="A3390">
        <v>2041</v>
      </c>
      <c r="B3390">
        <v>770</v>
      </c>
      <c r="C3390" s="3">
        <v>42434</v>
      </c>
      <c r="D3390" s="5" t="str">
        <f>ufc_fights5[[#This Row],[r_fighter_id]]&amp;"/"&amp;ufc_fights5[[#This Row],[b_fighter_id]]&amp;ufc_fights5[[#This Row],[date]]</f>
        <v>2041/77042434</v>
      </c>
      <c r="E3390">
        <f>COUNTIF(ufc_fights5[duplicitní texty],ufc_fights5[[#This Row],[duplicitní texty]])</f>
        <v>1</v>
      </c>
    </row>
    <row r="3391" spans="1:5">
      <c r="A3391">
        <v>2829</v>
      </c>
      <c r="B3391">
        <v>2113</v>
      </c>
      <c r="C3391" s="3">
        <v>42434</v>
      </c>
      <c r="D3391" s="5" t="str">
        <f>ufc_fights5[[#This Row],[r_fighter_id]]&amp;"/"&amp;ufc_fights5[[#This Row],[b_fighter_id]]&amp;ufc_fights5[[#This Row],[date]]</f>
        <v>2829/211342434</v>
      </c>
      <c r="E3391">
        <f>COUNTIF(ufc_fights5[duplicitní texty],ufc_fights5[[#This Row],[duplicitní texty]])</f>
        <v>1</v>
      </c>
    </row>
    <row r="3392" spans="1:5">
      <c r="A3392">
        <v>2990</v>
      </c>
      <c r="B3392">
        <v>3193</v>
      </c>
      <c r="C3392" s="3">
        <v>42434</v>
      </c>
      <c r="D3392" s="5" t="str">
        <f>ufc_fights5[[#This Row],[r_fighter_id]]&amp;"/"&amp;ufc_fights5[[#This Row],[b_fighter_id]]&amp;ufc_fights5[[#This Row],[date]]</f>
        <v>2990/319342434</v>
      </c>
      <c r="E3392">
        <f>COUNTIF(ufc_fights5[duplicitní texty],ufc_fights5[[#This Row],[duplicitní texty]])</f>
        <v>1</v>
      </c>
    </row>
    <row r="3393" spans="1:5">
      <c r="A3393">
        <v>3384</v>
      </c>
      <c r="B3393">
        <v>1751</v>
      </c>
      <c r="C3393" s="3">
        <v>42434</v>
      </c>
      <c r="D3393" s="5" t="str">
        <f>ufc_fights5[[#This Row],[r_fighter_id]]&amp;"/"&amp;ufc_fights5[[#This Row],[b_fighter_id]]&amp;ufc_fights5[[#This Row],[date]]</f>
        <v>3384/175142434</v>
      </c>
      <c r="E3393">
        <f>COUNTIF(ufc_fights5[duplicitní texty],ufc_fights5[[#This Row],[duplicitní texty]])</f>
        <v>1</v>
      </c>
    </row>
    <row r="3394" spans="1:5">
      <c r="A3394">
        <v>872</v>
      </c>
      <c r="B3394">
        <v>3019</v>
      </c>
      <c r="C3394" s="3">
        <v>42434</v>
      </c>
      <c r="D3394" s="5" t="str">
        <f>ufc_fights5[[#This Row],[r_fighter_id]]&amp;"/"&amp;ufc_fights5[[#This Row],[b_fighter_id]]&amp;ufc_fights5[[#This Row],[date]]</f>
        <v>872/301942434</v>
      </c>
      <c r="E3394">
        <f>COUNTIF(ufc_fights5[duplicitní texty],ufc_fights5[[#This Row],[duplicitní texty]])</f>
        <v>1</v>
      </c>
    </row>
    <row r="3395" spans="1:5">
      <c r="A3395">
        <v>2797</v>
      </c>
      <c r="B3395">
        <v>2809</v>
      </c>
      <c r="C3395" s="3">
        <v>42434</v>
      </c>
      <c r="D3395" s="5" t="str">
        <f>ufc_fights5[[#This Row],[r_fighter_id]]&amp;"/"&amp;ufc_fights5[[#This Row],[b_fighter_id]]&amp;ufc_fights5[[#This Row],[date]]</f>
        <v>2797/280942434</v>
      </c>
      <c r="E3395">
        <f>COUNTIF(ufc_fights5[duplicitní texty],ufc_fights5[[#This Row],[duplicitní texty]])</f>
        <v>1</v>
      </c>
    </row>
    <row r="3396" spans="1:5">
      <c r="A3396">
        <v>3234</v>
      </c>
      <c r="B3396">
        <v>184</v>
      </c>
      <c r="C3396" s="3">
        <v>42434</v>
      </c>
      <c r="D3396" s="5" t="str">
        <f>ufc_fights5[[#This Row],[r_fighter_id]]&amp;"/"&amp;ufc_fights5[[#This Row],[b_fighter_id]]&amp;ufc_fights5[[#This Row],[date]]</f>
        <v>3234/18442434</v>
      </c>
      <c r="E3396">
        <f>COUNTIF(ufc_fights5[duplicitní texty],ufc_fights5[[#This Row],[duplicitní texty]])</f>
        <v>1</v>
      </c>
    </row>
    <row r="3397" spans="1:5">
      <c r="A3397">
        <v>898</v>
      </c>
      <c r="B3397">
        <v>1460</v>
      </c>
      <c r="C3397" s="3">
        <v>42434</v>
      </c>
      <c r="D3397" s="5" t="str">
        <f>ufc_fights5[[#This Row],[r_fighter_id]]&amp;"/"&amp;ufc_fights5[[#This Row],[b_fighter_id]]&amp;ufc_fights5[[#This Row],[date]]</f>
        <v>898/146042434</v>
      </c>
      <c r="E3397">
        <f>COUNTIF(ufc_fights5[duplicitní texty],ufc_fights5[[#This Row],[duplicitní texty]])</f>
        <v>1</v>
      </c>
    </row>
    <row r="3398" spans="1:5">
      <c r="A3398">
        <v>2131</v>
      </c>
      <c r="B3398">
        <v>1228</v>
      </c>
      <c r="C3398" s="3">
        <v>42434</v>
      </c>
      <c r="D3398" s="5" t="str">
        <f>ufc_fights5[[#This Row],[r_fighter_id]]&amp;"/"&amp;ufc_fights5[[#This Row],[b_fighter_id]]&amp;ufc_fights5[[#This Row],[date]]</f>
        <v>2131/122842434</v>
      </c>
      <c r="E3398">
        <f>COUNTIF(ufc_fights5[duplicitní texty],ufc_fights5[[#This Row],[duplicitní texty]])</f>
        <v>1</v>
      </c>
    </row>
    <row r="3399" spans="1:5">
      <c r="A3399">
        <v>1850</v>
      </c>
      <c r="B3399">
        <v>1914</v>
      </c>
      <c r="C3399" s="3">
        <v>42448</v>
      </c>
      <c r="D3399" s="5" t="str">
        <f>ufc_fights5[[#This Row],[r_fighter_id]]&amp;"/"&amp;ufc_fights5[[#This Row],[b_fighter_id]]&amp;ufc_fights5[[#This Row],[date]]</f>
        <v>1850/191442448</v>
      </c>
      <c r="E3399">
        <f>COUNTIF(ufc_fights5[duplicitní texty],ufc_fights5[[#This Row],[duplicitní texty]])</f>
        <v>1</v>
      </c>
    </row>
    <row r="3400" spans="1:5">
      <c r="A3400">
        <v>1623</v>
      </c>
      <c r="B3400">
        <v>480</v>
      </c>
      <c r="C3400" s="3">
        <v>42448</v>
      </c>
      <c r="D3400" s="5" t="str">
        <f>ufc_fights5[[#This Row],[r_fighter_id]]&amp;"/"&amp;ufc_fights5[[#This Row],[b_fighter_id]]&amp;ufc_fights5[[#This Row],[date]]</f>
        <v>1623/48042448</v>
      </c>
      <c r="E3400">
        <f>COUNTIF(ufc_fights5[duplicitní texty],ufc_fights5[[#This Row],[duplicitní texty]])</f>
        <v>1</v>
      </c>
    </row>
    <row r="3401" spans="1:5">
      <c r="A3401">
        <v>2359</v>
      </c>
      <c r="B3401">
        <v>1566</v>
      </c>
      <c r="C3401" s="3">
        <v>42448</v>
      </c>
      <c r="D3401" s="5" t="str">
        <f>ufc_fights5[[#This Row],[r_fighter_id]]&amp;"/"&amp;ufc_fights5[[#This Row],[b_fighter_id]]&amp;ufc_fights5[[#This Row],[date]]</f>
        <v>2359/156642448</v>
      </c>
      <c r="E3401">
        <f>COUNTIF(ufc_fights5[duplicitní texty],ufc_fights5[[#This Row],[duplicitní texty]])</f>
        <v>1</v>
      </c>
    </row>
    <row r="3402" spans="1:5">
      <c r="A3402">
        <v>1393</v>
      </c>
      <c r="B3402">
        <v>853</v>
      </c>
      <c r="C3402" s="3">
        <v>42448</v>
      </c>
      <c r="D3402" s="5" t="str">
        <f>ufc_fights5[[#This Row],[r_fighter_id]]&amp;"/"&amp;ufc_fights5[[#This Row],[b_fighter_id]]&amp;ufc_fights5[[#This Row],[date]]</f>
        <v>1393/85342448</v>
      </c>
      <c r="E3402">
        <f>COUNTIF(ufc_fights5[duplicitní texty],ufc_fights5[[#This Row],[duplicitní texty]])</f>
        <v>1</v>
      </c>
    </row>
    <row r="3403" spans="1:5">
      <c r="A3403">
        <v>2473</v>
      </c>
      <c r="B3403">
        <v>1741</v>
      </c>
      <c r="C3403" s="3">
        <v>42448</v>
      </c>
      <c r="D3403" s="5" t="str">
        <f>ufc_fights5[[#This Row],[r_fighter_id]]&amp;"/"&amp;ufc_fights5[[#This Row],[b_fighter_id]]&amp;ufc_fights5[[#This Row],[date]]</f>
        <v>2473/174142448</v>
      </c>
      <c r="E3403">
        <f>COUNTIF(ufc_fights5[duplicitní texty],ufc_fights5[[#This Row],[duplicitní texty]])</f>
        <v>1</v>
      </c>
    </row>
    <row r="3404" spans="1:5">
      <c r="A3404">
        <v>2002</v>
      </c>
      <c r="B3404">
        <v>499</v>
      </c>
      <c r="C3404" s="3">
        <v>42448</v>
      </c>
      <c r="D3404" s="5" t="str">
        <f>ufc_fights5[[#This Row],[r_fighter_id]]&amp;"/"&amp;ufc_fights5[[#This Row],[b_fighter_id]]&amp;ufc_fights5[[#This Row],[date]]</f>
        <v>2002/49942448</v>
      </c>
      <c r="E3404">
        <f>COUNTIF(ufc_fights5[duplicitní texty],ufc_fights5[[#This Row],[duplicitní texty]])</f>
        <v>1</v>
      </c>
    </row>
    <row r="3405" spans="1:5">
      <c r="A3405">
        <v>3419</v>
      </c>
      <c r="B3405">
        <v>105</v>
      </c>
      <c r="C3405" s="3">
        <v>42448</v>
      </c>
      <c r="D3405" s="5" t="str">
        <f>ufc_fights5[[#This Row],[r_fighter_id]]&amp;"/"&amp;ufc_fights5[[#This Row],[b_fighter_id]]&amp;ufc_fights5[[#This Row],[date]]</f>
        <v>3419/10542448</v>
      </c>
      <c r="E3405">
        <f>COUNTIF(ufc_fights5[duplicitní texty],ufc_fights5[[#This Row],[duplicitní texty]])</f>
        <v>1</v>
      </c>
    </row>
    <row r="3406" spans="1:5">
      <c r="A3406">
        <v>2460</v>
      </c>
      <c r="B3406">
        <v>378</v>
      </c>
      <c r="C3406" s="3">
        <v>42448</v>
      </c>
      <c r="D3406" s="5" t="str">
        <f>ufc_fights5[[#This Row],[r_fighter_id]]&amp;"/"&amp;ufc_fights5[[#This Row],[b_fighter_id]]&amp;ufc_fights5[[#This Row],[date]]</f>
        <v>2460/37842448</v>
      </c>
      <c r="E3406">
        <f>COUNTIF(ufc_fights5[duplicitní texty],ufc_fights5[[#This Row],[duplicitní texty]])</f>
        <v>1</v>
      </c>
    </row>
    <row r="3407" spans="1:5">
      <c r="A3407">
        <v>1427</v>
      </c>
      <c r="B3407">
        <v>2129</v>
      </c>
      <c r="C3407" s="3">
        <v>42448</v>
      </c>
      <c r="D3407" s="5" t="str">
        <f>ufc_fights5[[#This Row],[r_fighter_id]]&amp;"/"&amp;ufc_fights5[[#This Row],[b_fighter_id]]&amp;ufc_fights5[[#This Row],[date]]</f>
        <v>1427/212942448</v>
      </c>
      <c r="E3407">
        <f>COUNTIF(ufc_fights5[duplicitní texty],ufc_fights5[[#This Row],[duplicitní texty]])</f>
        <v>1</v>
      </c>
    </row>
    <row r="3408" spans="1:5">
      <c r="A3408">
        <v>3219</v>
      </c>
      <c r="B3408">
        <v>323</v>
      </c>
      <c r="C3408" s="3">
        <v>42448</v>
      </c>
      <c r="D3408" s="5" t="str">
        <f>ufc_fights5[[#This Row],[r_fighter_id]]&amp;"/"&amp;ufc_fights5[[#This Row],[b_fighter_id]]&amp;ufc_fights5[[#This Row],[date]]</f>
        <v>3219/32342448</v>
      </c>
      <c r="E3408">
        <f>COUNTIF(ufc_fights5[duplicitní texty],ufc_fights5[[#This Row],[duplicitní texty]])</f>
        <v>1</v>
      </c>
    </row>
    <row r="3409" spans="1:5">
      <c r="A3409">
        <v>3039</v>
      </c>
      <c r="B3409">
        <v>2258</v>
      </c>
      <c r="C3409" s="3">
        <v>42448</v>
      </c>
      <c r="D3409" s="5" t="str">
        <f>ufc_fights5[[#This Row],[r_fighter_id]]&amp;"/"&amp;ufc_fights5[[#This Row],[b_fighter_id]]&amp;ufc_fights5[[#This Row],[date]]</f>
        <v>3039/225842448</v>
      </c>
      <c r="E3409">
        <f>COUNTIF(ufc_fights5[duplicitní texty],ufc_fights5[[#This Row],[duplicitní texty]])</f>
        <v>1</v>
      </c>
    </row>
    <row r="3410" spans="1:5">
      <c r="A3410">
        <v>2630</v>
      </c>
      <c r="B3410">
        <v>1257</v>
      </c>
      <c r="C3410" s="3">
        <v>42448</v>
      </c>
      <c r="D3410" s="5" t="str">
        <f>ufc_fights5[[#This Row],[r_fighter_id]]&amp;"/"&amp;ufc_fights5[[#This Row],[b_fighter_id]]&amp;ufc_fights5[[#This Row],[date]]</f>
        <v>2630/125742448</v>
      </c>
      <c r="E3410">
        <f>COUNTIF(ufc_fights5[duplicitní texty],ufc_fights5[[#This Row],[duplicitní texty]])</f>
        <v>1</v>
      </c>
    </row>
    <row r="3411" spans="1:5">
      <c r="A3411">
        <v>2555</v>
      </c>
      <c r="B3411">
        <v>287</v>
      </c>
      <c r="C3411" s="3">
        <v>42470</v>
      </c>
      <c r="D3411" s="5" t="str">
        <f>ufc_fights5[[#This Row],[r_fighter_id]]&amp;"/"&amp;ufc_fights5[[#This Row],[b_fighter_id]]&amp;ufc_fights5[[#This Row],[date]]</f>
        <v>2555/28742470</v>
      </c>
      <c r="E3411">
        <f>COUNTIF(ufc_fights5[duplicitní texty],ufc_fights5[[#This Row],[duplicitní texty]])</f>
        <v>1</v>
      </c>
    </row>
    <row r="3412" spans="1:5">
      <c r="A3412">
        <v>1816</v>
      </c>
      <c r="B3412">
        <v>1140</v>
      </c>
      <c r="C3412" s="3">
        <v>42470</v>
      </c>
      <c r="D3412" s="5" t="str">
        <f>ufc_fights5[[#This Row],[r_fighter_id]]&amp;"/"&amp;ufc_fights5[[#This Row],[b_fighter_id]]&amp;ufc_fights5[[#This Row],[date]]</f>
        <v>1816/114042470</v>
      </c>
      <c r="E3412">
        <f>COUNTIF(ufc_fights5[duplicitní texty],ufc_fights5[[#This Row],[duplicitní texty]])</f>
        <v>1</v>
      </c>
    </row>
    <row r="3413" spans="1:5">
      <c r="A3413">
        <v>2769</v>
      </c>
      <c r="B3413">
        <v>807</v>
      </c>
      <c r="C3413" s="3">
        <v>42470</v>
      </c>
      <c r="D3413" s="5" t="str">
        <f>ufc_fights5[[#This Row],[r_fighter_id]]&amp;"/"&amp;ufc_fights5[[#This Row],[b_fighter_id]]&amp;ufc_fights5[[#This Row],[date]]</f>
        <v>2769/80742470</v>
      </c>
      <c r="E3413">
        <f>COUNTIF(ufc_fights5[duplicitní texty],ufc_fights5[[#This Row],[duplicitní texty]])</f>
        <v>1</v>
      </c>
    </row>
    <row r="3414" spans="1:5">
      <c r="A3414">
        <v>684</v>
      </c>
      <c r="B3414">
        <v>682</v>
      </c>
      <c r="C3414" s="3">
        <v>42470</v>
      </c>
      <c r="D3414" s="5" t="str">
        <f>ufc_fights5[[#This Row],[r_fighter_id]]&amp;"/"&amp;ufc_fights5[[#This Row],[b_fighter_id]]&amp;ufc_fights5[[#This Row],[date]]</f>
        <v>684/68242470</v>
      </c>
      <c r="E3414">
        <f>COUNTIF(ufc_fights5[duplicitní texty],ufc_fights5[[#This Row],[duplicitní texty]])</f>
        <v>1</v>
      </c>
    </row>
    <row r="3415" spans="1:5">
      <c r="A3415">
        <v>465</v>
      </c>
      <c r="B3415">
        <v>148</v>
      </c>
      <c r="C3415" s="3">
        <v>42470</v>
      </c>
      <c r="D3415" s="5" t="str">
        <f>ufc_fights5[[#This Row],[r_fighter_id]]&amp;"/"&amp;ufc_fights5[[#This Row],[b_fighter_id]]&amp;ufc_fights5[[#This Row],[date]]</f>
        <v>465/14842470</v>
      </c>
      <c r="E3415">
        <f>COUNTIF(ufc_fights5[duplicitní texty],ufc_fights5[[#This Row],[duplicitní texty]])</f>
        <v>1</v>
      </c>
    </row>
    <row r="3416" spans="1:5">
      <c r="A3416">
        <v>2303</v>
      </c>
      <c r="B3416">
        <v>295</v>
      </c>
      <c r="C3416" s="3">
        <v>42470</v>
      </c>
      <c r="D3416" s="5" t="str">
        <f>ufc_fights5[[#This Row],[r_fighter_id]]&amp;"/"&amp;ufc_fights5[[#This Row],[b_fighter_id]]&amp;ufc_fights5[[#This Row],[date]]</f>
        <v>2303/29542470</v>
      </c>
      <c r="E3416">
        <f>COUNTIF(ufc_fights5[duplicitní texty],ufc_fights5[[#This Row],[duplicitní texty]])</f>
        <v>1</v>
      </c>
    </row>
    <row r="3417" spans="1:5">
      <c r="A3417">
        <v>2201</v>
      </c>
      <c r="B3417">
        <v>3101</v>
      </c>
      <c r="C3417" s="3">
        <v>42470</v>
      </c>
      <c r="D3417" s="5" t="str">
        <f>ufc_fights5[[#This Row],[r_fighter_id]]&amp;"/"&amp;ufc_fights5[[#This Row],[b_fighter_id]]&amp;ufc_fights5[[#This Row],[date]]</f>
        <v>2201/310142470</v>
      </c>
      <c r="E3417">
        <f>COUNTIF(ufc_fights5[duplicitní texty],ufc_fights5[[#This Row],[duplicitní texty]])</f>
        <v>1</v>
      </c>
    </row>
    <row r="3418" spans="1:5">
      <c r="A3418">
        <v>891</v>
      </c>
      <c r="B3418">
        <v>2502</v>
      </c>
      <c r="C3418" s="3">
        <v>42470</v>
      </c>
      <c r="D3418" s="5" t="str">
        <f>ufc_fights5[[#This Row],[r_fighter_id]]&amp;"/"&amp;ufc_fights5[[#This Row],[b_fighter_id]]&amp;ufc_fights5[[#This Row],[date]]</f>
        <v>891/250242470</v>
      </c>
      <c r="E3418">
        <f>COUNTIF(ufc_fights5[duplicitní texty],ufc_fights5[[#This Row],[duplicitní texty]])</f>
        <v>1</v>
      </c>
    </row>
    <row r="3419" spans="1:5">
      <c r="A3419">
        <v>2476</v>
      </c>
      <c r="B3419">
        <v>3109</v>
      </c>
      <c r="C3419" s="3">
        <v>42470</v>
      </c>
      <c r="D3419" s="5" t="str">
        <f>ufc_fights5[[#This Row],[r_fighter_id]]&amp;"/"&amp;ufc_fights5[[#This Row],[b_fighter_id]]&amp;ufc_fights5[[#This Row],[date]]</f>
        <v>2476/310942470</v>
      </c>
      <c r="E3419">
        <f>COUNTIF(ufc_fights5[duplicitní texty],ufc_fights5[[#This Row],[duplicitní texty]])</f>
        <v>1</v>
      </c>
    </row>
    <row r="3420" spans="1:5">
      <c r="A3420">
        <v>1530</v>
      </c>
      <c r="B3420">
        <v>3308</v>
      </c>
      <c r="C3420" s="3">
        <v>42470</v>
      </c>
      <c r="D3420" s="5" t="str">
        <f>ufc_fights5[[#This Row],[r_fighter_id]]&amp;"/"&amp;ufc_fights5[[#This Row],[b_fighter_id]]&amp;ufc_fights5[[#This Row],[date]]</f>
        <v>1530/330842470</v>
      </c>
      <c r="E3420">
        <f>COUNTIF(ufc_fights5[duplicitní texty],ufc_fights5[[#This Row],[duplicitní texty]])</f>
        <v>1</v>
      </c>
    </row>
    <row r="3421" spans="1:5">
      <c r="A3421">
        <v>3185</v>
      </c>
      <c r="B3421">
        <v>1244</v>
      </c>
      <c r="C3421" s="3">
        <v>42470</v>
      </c>
      <c r="D3421" s="5" t="str">
        <f>ufc_fights5[[#This Row],[r_fighter_id]]&amp;"/"&amp;ufc_fights5[[#This Row],[b_fighter_id]]&amp;ufc_fights5[[#This Row],[date]]</f>
        <v>3185/124442470</v>
      </c>
      <c r="E3421">
        <f>COUNTIF(ufc_fights5[duplicitní texty],ufc_fights5[[#This Row],[duplicitní texty]])</f>
        <v>1</v>
      </c>
    </row>
    <row r="3422" spans="1:5">
      <c r="A3422">
        <v>3466</v>
      </c>
      <c r="B3422">
        <v>1989</v>
      </c>
      <c r="C3422" s="3">
        <v>42470</v>
      </c>
      <c r="D3422" s="5" t="str">
        <f>ufc_fights5[[#This Row],[r_fighter_id]]&amp;"/"&amp;ufc_fights5[[#This Row],[b_fighter_id]]&amp;ufc_fights5[[#This Row],[date]]</f>
        <v>3466/198942470</v>
      </c>
      <c r="E3422">
        <f>COUNTIF(ufc_fights5[duplicitní texty],ufc_fights5[[#This Row],[duplicitní texty]])</f>
        <v>1</v>
      </c>
    </row>
    <row r="3423" spans="1:5">
      <c r="A3423">
        <v>758</v>
      </c>
      <c r="B3423">
        <v>3358</v>
      </c>
      <c r="C3423" s="3">
        <v>42470</v>
      </c>
      <c r="D3423" s="5" t="str">
        <f>ufc_fights5[[#This Row],[r_fighter_id]]&amp;"/"&amp;ufc_fights5[[#This Row],[b_fighter_id]]&amp;ufc_fights5[[#This Row],[date]]</f>
        <v>758/335842470</v>
      </c>
      <c r="E3423">
        <f>COUNTIF(ufc_fights5[duplicitní texty],ufc_fights5[[#This Row],[duplicitní texty]])</f>
        <v>1</v>
      </c>
    </row>
    <row r="3424" spans="1:5">
      <c r="A3424">
        <v>622</v>
      </c>
      <c r="B3424">
        <v>2489</v>
      </c>
      <c r="C3424" s="3">
        <v>42476</v>
      </c>
      <c r="D3424" s="5" t="str">
        <f>ufc_fights5[[#This Row],[r_fighter_id]]&amp;"/"&amp;ufc_fights5[[#This Row],[b_fighter_id]]&amp;ufc_fights5[[#This Row],[date]]</f>
        <v>622/248942476</v>
      </c>
      <c r="E3424">
        <f>COUNTIF(ufc_fights5[duplicitní texty],ufc_fights5[[#This Row],[duplicitní texty]])</f>
        <v>1</v>
      </c>
    </row>
    <row r="3425" spans="1:5">
      <c r="A3425">
        <v>379</v>
      </c>
      <c r="B3425">
        <v>1194</v>
      </c>
      <c r="C3425" s="3">
        <v>42476</v>
      </c>
      <c r="D3425" s="5" t="str">
        <f>ufc_fights5[[#This Row],[r_fighter_id]]&amp;"/"&amp;ufc_fights5[[#This Row],[b_fighter_id]]&amp;ufc_fights5[[#This Row],[date]]</f>
        <v>379/119442476</v>
      </c>
      <c r="E3425">
        <f>COUNTIF(ufc_fights5[duplicitní texty],ufc_fights5[[#This Row],[duplicitní texty]])</f>
        <v>1</v>
      </c>
    </row>
    <row r="3426" spans="1:5">
      <c r="A3426">
        <v>2342</v>
      </c>
      <c r="B3426">
        <v>1407</v>
      </c>
      <c r="C3426" s="3">
        <v>42476</v>
      </c>
      <c r="D3426" s="5" t="str">
        <f>ufc_fights5[[#This Row],[r_fighter_id]]&amp;"/"&amp;ufc_fights5[[#This Row],[b_fighter_id]]&amp;ufc_fights5[[#This Row],[date]]</f>
        <v>2342/140742476</v>
      </c>
      <c r="E3426">
        <f>COUNTIF(ufc_fights5[duplicitní texty],ufc_fights5[[#This Row],[duplicitní texty]])</f>
        <v>1</v>
      </c>
    </row>
    <row r="3427" spans="1:5">
      <c r="A3427">
        <v>3224</v>
      </c>
      <c r="B3427">
        <v>916</v>
      </c>
      <c r="C3427" s="3">
        <v>42476</v>
      </c>
      <c r="D3427" s="5" t="str">
        <f>ufc_fights5[[#This Row],[r_fighter_id]]&amp;"/"&amp;ufc_fights5[[#This Row],[b_fighter_id]]&amp;ufc_fights5[[#This Row],[date]]</f>
        <v>3224/91642476</v>
      </c>
      <c r="E3427">
        <f>COUNTIF(ufc_fights5[duplicitní texty],ufc_fights5[[#This Row],[duplicitní texty]])</f>
        <v>1</v>
      </c>
    </row>
    <row r="3428" spans="1:5">
      <c r="A3428">
        <v>189</v>
      </c>
      <c r="B3428">
        <v>952</v>
      </c>
      <c r="C3428" s="3">
        <v>42476</v>
      </c>
      <c r="D3428" s="5" t="str">
        <f>ufc_fights5[[#This Row],[r_fighter_id]]&amp;"/"&amp;ufc_fights5[[#This Row],[b_fighter_id]]&amp;ufc_fights5[[#This Row],[date]]</f>
        <v>189/95242476</v>
      </c>
      <c r="E3428">
        <f>COUNTIF(ufc_fights5[duplicitní texty],ufc_fights5[[#This Row],[duplicitní texty]])</f>
        <v>1</v>
      </c>
    </row>
    <row r="3429" spans="1:5">
      <c r="A3429">
        <v>793</v>
      </c>
      <c r="B3429">
        <v>1063</v>
      </c>
      <c r="C3429" s="3">
        <v>42476</v>
      </c>
      <c r="D3429" s="5" t="str">
        <f>ufc_fights5[[#This Row],[r_fighter_id]]&amp;"/"&amp;ufc_fights5[[#This Row],[b_fighter_id]]&amp;ufc_fights5[[#This Row],[date]]</f>
        <v>793/106342476</v>
      </c>
      <c r="E3429">
        <f>COUNTIF(ufc_fights5[duplicitní texty],ufc_fights5[[#This Row],[duplicitní texty]])</f>
        <v>1</v>
      </c>
    </row>
    <row r="3430" spans="1:5">
      <c r="A3430">
        <v>700</v>
      </c>
      <c r="B3430">
        <v>540</v>
      </c>
      <c r="C3430" s="3">
        <v>42476</v>
      </c>
      <c r="D3430" s="5" t="str">
        <f>ufc_fights5[[#This Row],[r_fighter_id]]&amp;"/"&amp;ufc_fights5[[#This Row],[b_fighter_id]]&amp;ufc_fights5[[#This Row],[date]]</f>
        <v>700/54042476</v>
      </c>
      <c r="E3430">
        <f>COUNTIF(ufc_fights5[duplicitní texty],ufc_fights5[[#This Row],[duplicitní texty]])</f>
        <v>1</v>
      </c>
    </row>
    <row r="3431" spans="1:5">
      <c r="A3431">
        <v>2038</v>
      </c>
      <c r="B3431">
        <v>2558</v>
      </c>
      <c r="C3431" s="3">
        <v>42476</v>
      </c>
      <c r="D3431" s="5" t="str">
        <f>ufc_fights5[[#This Row],[r_fighter_id]]&amp;"/"&amp;ufc_fights5[[#This Row],[b_fighter_id]]&amp;ufc_fights5[[#This Row],[date]]</f>
        <v>2038/255842476</v>
      </c>
      <c r="E3431">
        <f>COUNTIF(ufc_fights5[duplicitní texty],ufc_fights5[[#This Row],[duplicitní texty]])</f>
        <v>1</v>
      </c>
    </row>
    <row r="3432" spans="1:5">
      <c r="A3432">
        <v>3170</v>
      </c>
      <c r="B3432">
        <v>768</v>
      </c>
      <c r="C3432" s="3">
        <v>42476</v>
      </c>
      <c r="D3432" s="5" t="str">
        <f>ufc_fights5[[#This Row],[r_fighter_id]]&amp;"/"&amp;ufc_fights5[[#This Row],[b_fighter_id]]&amp;ufc_fights5[[#This Row],[date]]</f>
        <v>3170/76842476</v>
      </c>
      <c r="E3432">
        <f>COUNTIF(ufc_fights5[duplicitní texty],ufc_fights5[[#This Row],[duplicitní texty]])</f>
        <v>1</v>
      </c>
    </row>
    <row r="3433" spans="1:5">
      <c r="A3433">
        <v>2269</v>
      </c>
      <c r="B3433">
        <v>3273</v>
      </c>
      <c r="C3433" s="3">
        <v>42476</v>
      </c>
      <c r="D3433" s="5" t="str">
        <f>ufc_fights5[[#This Row],[r_fighter_id]]&amp;"/"&amp;ufc_fights5[[#This Row],[b_fighter_id]]&amp;ufc_fights5[[#This Row],[date]]</f>
        <v>2269/327342476</v>
      </c>
      <c r="E3433">
        <f>COUNTIF(ufc_fights5[duplicitní texty],ufc_fights5[[#This Row],[duplicitní texty]])</f>
        <v>1</v>
      </c>
    </row>
    <row r="3434" spans="1:5">
      <c r="A3434">
        <v>3571</v>
      </c>
      <c r="B3434">
        <v>28</v>
      </c>
      <c r="C3434" s="3">
        <v>42476</v>
      </c>
      <c r="D3434" s="5" t="str">
        <f>ufc_fights5[[#This Row],[r_fighter_id]]&amp;"/"&amp;ufc_fights5[[#This Row],[b_fighter_id]]&amp;ufc_fights5[[#This Row],[date]]</f>
        <v>3571/2842476</v>
      </c>
      <c r="E3434">
        <f>COUNTIF(ufc_fights5[duplicitní texty],ufc_fights5[[#This Row],[duplicitní texty]])</f>
        <v>1</v>
      </c>
    </row>
    <row r="3435" spans="1:5">
      <c r="A3435">
        <v>906</v>
      </c>
      <c r="B3435">
        <v>1785</v>
      </c>
      <c r="C3435" s="3">
        <v>42483</v>
      </c>
      <c r="D3435" s="5" t="str">
        <f>ufc_fights5[[#This Row],[r_fighter_id]]&amp;"/"&amp;ufc_fights5[[#This Row],[b_fighter_id]]&amp;ufc_fights5[[#This Row],[date]]</f>
        <v>906/178542483</v>
      </c>
      <c r="E3435">
        <f>COUNTIF(ufc_fights5[duplicitní texty],ufc_fights5[[#This Row],[duplicitní texty]])</f>
        <v>1</v>
      </c>
    </row>
    <row r="3436" spans="1:5">
      <c r="A3436">
        <v>2520</v>
      </c>
      <c r="B3436">
        <v>201</v>
      </c>
      <c r="C3436" s="3">
        <v>42483</v>
      </c>
      <c r="D3436" s="5" t="str">
        <f>ufc_fights5[[#This Row],[r_fighter_id]]&amp;"/"&amp;ufc_fights5[[#This Row],[b_fighter_id]]&amp;ufc_fights5[[#This Row],[date]]</f>
        <v>2520/20142483</v>
      </c>
      <c r="E3436">
        <f>COUNTIF(ufc_fights5[duplicitní texty],ufc_fights5[[#This Row],[duplicitní texty]])</f>
        <v>1</v>
      </c>
    </row>
    <row r="3437" spans="1:5">
      <c r="A3437">
        <v>1527</v>
      </c>
      <c r="B3437">
        <v>518</v>
      </c>
      <c r="C3437" s="3">
        <v>42483</v>
      </c>
      <c r="D3437" s="5" t="str">
        <f>ufc_fights5[[#This Row],[r_fighter_id]]&amp;"/"&amp;ufc_fights5[[#This Row],[b_fighter_id]]&amp;ufc_fights5[[#This Row],[date]]</f>
        <v>1527/51842483</v>
      </c>
      <c r="E3437">
        <f>COUNTIF(ufc_fights5[duplicitní texty],ufc_fights5[[#This Row],[duplicitní texty]])</f>
        <v>1</v>
      </c>
    </row>
    <row r="3438" spans="1:5">
      <c r="A3438">
        <v>2524</v>
      </c>
      <c r="B3438">
        <v>1618</v>
      </c>
      <c r="C3438" s="3">
        <v>42483</v>
      </c>
      <c r="D3438" s="5" t="str">
        <f>ufc_fights5[[#This Row],[r_fighter_id]]&amp;"/"&amp;ufc_fights5[[#This Row],[b_fighter_id]]&amp;ufc_fights5[[#This Row],[date]]</f>
        <v>2524/161842483</v>
      </c>
      <c r="E3438">
        <f>COUNTIF(ufc_fights5[duplicitní texty],ufc_fights5[[#This Row],[duplicitní texty]])</f>
        <v>1</v>
      </c>
    </row>
    <row r="3439" spans="1:5">
      <c r="A3439">
        <v>2730</v>
      </c>
      <c r="B3439">
        <v>964</v>
      </c>
      <c r="C3439" s="3">
        <v>42483</v>
      </c>
      <c r="D3439" s="5" t="str">
        <f>ufc_fights5[[#This Row],[r_fighter_id]]&amp;"/"&amp;ufc_fights5[[#This Row],[b_fighter_id]]&amp;ufc_fights5[[#This Row],[date]]</f>
        <v>2730/96442483</v>
      </c>
      <c r="E3439">
        <f>COUNTIF(ufc_fights5[duplicitní texty],ufc_fights5[[#This Row],[duplicitní texty]])</f>
        <v>1</v>
      </c>
    </row>
    <row r="3440" spans="1:5">
      <c r="A3440">
        <v>3471</v>
      </c>
      <c r="B3440">
        <v>2277</v>
      </c>
      <c r="C3440" s="3">
        <v>42483</v>
      </c>
      <c r="D3440" s="5" t="str">
        <f>ufc_fights5[[#This Row],[r_fighter_id]]&amp;"/"&amp;ufc_fights5[[#This Row],[b_fighter_id]]&amp;ufc_fights5[[#This Row],[date]]</f>
        <v>3471/227742483</v>
      </c>
      <c r="E3440">
        <f>COUNTIF(ufc_fights5[duplicitní texty],ufc_fights5[[#This Row],[duplicitní texty]])</f>
        <v>1</v>
      </c>
    </row>
    <row r="3441" spans="1:5">
      <c r="A3441">
        <v>907</v>
      </c>
      <c r="B3441">
        <v>1826</v>
      </c>
      <c r="C3441" s="3">
        <v>42483</v>
      </c>
      <c r="D3441" s="5" t="str">
        <f>ufc_fights5[[#This Row],[r_fighter_id]]&amp;"/"&amp;ufc_fights5[[#This Row],[b_fighter_id]]&amp;ufc_fights5[[#This Row],[date]]</f>
        <v>907/182642483</v>
      </c>
      <c r="E3441">
        <f>COUNTIF(ufc_fights5[duplicitní texty],ufc_fights5[[#This Row],[duplicitní texty]])</f>
        <v>1</v>
      </c>
    </row>
    <row r="3442" spans="1:5">
      <c r="A3442">
        <v>2742</v>
      </c>
      <c r="B3442">
        <v>1344</v>
      </c>
      <c r="C3442" s="3">
        <v>42483</v>
      </c>
      <c r="D3442" s="5" t="str">
        <f>ufc_fights5[[#This Row],[r_fighter_id]]&amp;"/"&amp;ufc_fights5[[#This Row],[b_fighter_id]]&amp;ufc_fights5[[#This Row],[date]]</f>
        <v>2742/134442483</v>
      </c>
      <c r="E3442">
        <f>COUNTIF(ufc_fights5[duplicitní texty],ufc_fights5[[#This Row],[duplicitní texty]])</f>
        <v>1</v>
      </c>
    </row>
    <row r="3443" spans="1:5">
      <c r="A3443">
        <v>1004</v>
      </c>
      <c r="B3443">
        <v>3375</v>
      </c>
      <c r="C3443" s="3">
        <v>42483</v>
      </c>
      <c r="D3443" s="5" t="str">
        <f>ufc_fights5[[#This Row],[r_fighter_id]]&amp;"/"&amp;ufc_fights5[[#This Row],[b_fighter_id]]&amp;ufc_fights5[[#This Row],[date]]</f>
        <v>1004/337542483</v>
      </c>
      <c r="E3443">
        <f>COUNTIF(ufc_fights5[duplicitní texty],ufc_fights5[[#This Row],[duplicitní texty]])</f>
        <v>1</v>
      </c>
    </row>
    <row r="3444" spans="1:5">
      <c r="A3444">
        <v>2710</v>
      </c>
      <c r="B3444">
        <v>3113</v>
      </c>
      <c r="C3444" s="3">
        <v>42483</v>
      </c>
      <c r="D3444" s="5" t="str">
        <f>ufc_fights5[[#This Row],[r_fighter_id]]&amp;"/"&amp;ufc_fights5[[#This Row],[b_fighter_id]]&amp;ufc_fights5[[#This Row],[date]]</f>
        <v>2710/311342483</v>
      </c>
      <c r="E3444">
        <f>COUNTIF(ufc_fights5[duplicitní texty],ufc_fights5[[#This Row],[duplicitní texty]])</f>
        <v>1</v>
      </c>
    </row>
    <row r="3445" spans="1:5">
      <c r="A3445">
        <v>1282</v>
      </c>
      <c r="B3445">
        <v>846</v>
      </c>
      <c r="C3445" s="3">
        <v>42483</v>
      </c>
      <c r="D3445" s="5" t="str">
        <f>ufc_fights5[[#This Row],[r_fighter_id]]&amp;"/"&amp;ufc_fights5[[#This Row],[b_fighter_id]]&amp;ufc_fights5[[#This Row],[date]]</f>
        <v>1282/84642483</v>
      </c>
      <c r="E3445">
        <f>COUNTIF(ufc_fights5[duplicitní texty],ufc_fights5[[#This Row],[duplicitní texty]])</f>
        <v>1</v>
      </c>
    </row>
    <row r="3446" spans="1:5">
      <c r="A3446">
        <v>2411</v>
      </c>
      <c r="B3446">
        <v>134</v>
      </c>
      <c r="C3446" s="3">
        <v>42498</v>
      </c>
      <c r="D3446" s="5" t="str">
        <f>ufc_fights5[[#This Row],[r_fighter_id]]&amp;"/"&amp;ufc_fights5[[#This Row],[b_fighter_id]]&amp;ufc_fights5[[#This Row],[date]]</f>
        <v>2411/13442498</v>
      </c>
      <c r="E3446">
        <f>COUNTIF(ufc_fights5[duplicitní texty],ufc_fights5[[#This Row],[duplicitní texty]])</f>
        <v>1</v>
      </c>
    </row>
    <row r="3447" spans="1:5">
      <c r="A3447">
        <v>3291</v>
      </c>
      <c r="B3447">
        <v>884</v>
      </c>
      <c r="C3447" s="3">
        <v>42498</v>
      </c>
      <c r="D3447" s="5" t="str">
        <f>ufc_fights5[[#This Row],[r_fighter_id]]&amp;"/"&amp;ufc_fights5[[#This Row],[b_fighter_id]]&amp;ufc_fights5[[#This Row],[date]]</f>
        <v>3291/88442498</v>
      </c>
      <c r="E3447">
        <f>COUNTIF(ufc_fights5[duplicitní texty],ufc_fights5[[#This Row],[duplicitní texty]])</f>
        <v>1</v>
      </c>
    </row>
    <row r="3448" spans="1:5">
      <c r="A3448">
        <v>2989</v>
      </c>
      <c r="B3448">
        <v>3152</v>
      </c>
      <c r="C3448" s="3">
        <v>42498</v>
      </c>
      <c r="D3448" s="5" t="str">
        <f>ufc_fights5[[#This Row],[r_fighter_id]]&amp;"/"&amp;ufc_fights5[[#This Row],[b_fighter_id]]&amp;ufc_fights5[[#This Row],[date]]</f>
        <v>2989/315242498</v>
      </c>
      <c r="E3448">
        <f>COUNTIF(ufc_fights5[duplicitní texty],ufc_fights5[[#This Row],[duplicitní texty]])</f>
        <v>1</v>
      </c>
    </row>
    <row r="3449" spans="1:5">
      <c r="A3449">
        <v>1632</v>
      </c>
      <c r="B3449">
        <v>3404</v>
      </c>
      <c r="C3449" s="3">
        <v>42498</v>
      </c>
      <c r="D3449" s="5" t="str">
        <f>ufc_fights5[[#This Row],[r_fighter_id]]&amp;"/"&amp;ufc_fights5[[#This Row],[b_fighter_id]]&amp;ufc_fights5[[#This Row],[date]]</f>
        <v>1632/340442498</v>
      </c>
      <c r="E3449">
        <f>COUNTIF(ufc_fights5[duplicitní texty],ufc_fights5[[#This Row],[duplicitní texty]])</f>
        <v>1</v>
      </c>
    </row>
    <row r="3450" spans="1:5">
      <c r="A3450">
        <v>3302</v>
      </c>
      <c r="B3450">
        <v>2293</v>
      </c>
      <c r="C3450" s="3">
        <v>42498</v>
      </c>
      <c r="D3450" s="5" t="str">
        <f>ufc_fights5[[#This Row],[r_fighter_id]]&amp;"/"&amp;ufc_fights5[[#This Row],[b_fighter_id]]&amp;ufc_fights5[[#This Row],[date]]</f>
        <v>3302/229342498</v>
      </c>
      <c r="E3450">
        <f>COUNTIF(ufc_fights5[duplicitní texty],ufc_fights5[[#This Row],[duplicitní texty]])</f>
        <v>1</v>
      </c>
    </row>
    <row r="3451" spans="1:5">
      <c r="A3451">
        <v>1396</v>
      </c>
      <c r="B3451">
        <v>2921</v>
      </c>
      <c r="C3451" s="3">
        <v>42498</v>
      </c>
      <c r="D3451" s="5" t="str">
        <f>ufc_fights5[[#This Row],[r_fighter_id]]&amp;"/"&amp;ufc_fights5[[#This Row],[b_fighter_id]]&amp;ufc_fights5[[#This Row],[date]]</f>
        <v>1396/292142498</v>
      </c>
      <c r="E3451">
        <f>COUNTIF(ufc_fights5[duplicitní texty],ufc_fights5[[#This Row],[duplicitní texty]])</f>
        <v>1</v>
      </c>
    </row>
    <row r="3452" spans="1:5">
      <c r="A3452">
        <v>732</v>
      </c>
      <c r="B3452">
        <v>877</v>
      </c>
      <c r="C3452" s="3">
        <v>42498</v>
      </c>
      <c r="D3452" s="5" t="str">
        <f>ufc_fights5[[#This Row],[r_fighter_id]]&amp;"/"&amp;ufc_fights5[[#This Row],[b_fighter_id]]&amp;ufc_fights5[[#This Row],[date]]</f>
        <v>732/87742498</v>
      </c>
      <c r="E3452">
        <f>COUNTIF(ufc_fights5[duplicitní texty],ufc_fights5[[#This Row],[duplicitní texty]])</f>
        <v>1</v>
      </c>
    </row>
    <row r="3453" spans="1:5">
      <c r="A3453">
        <v>1698</v>
      </c>
      <c r="B3453">
        <v>218</v>
      </c>
      <c r="C3453" s="3">
        <v>42498</v>
      </c>
      <c r="D3453" s="5" t="str">
        <f>ufc_fights5[[#This Row],[r_fighter_id]]&amp;"/"&amp;ufc_fights5[[#This Row],[b_fighter_id]]&amp;ufc_fights5[[#This Row],[date]]</f>
        <v>1698/21842498</v>
      </c>
      <c r="E3453">
        <f>COUNTIF(ufc_fights5[duplicitní texty],ufc_fights5[[#This Row],[duplicitní texty]])</f>
        <v>1</v>
      </c>
    </row>
    <row r="3454" spans="1:5">
      <c r="A3454">
        <v>863</v>
      </c>
      <c r="B3454">
        <v>3437</v>
      </c>
      <c r="C3454" s="3">
        <v>42498</v>
      </c>
      <c r="D3454" s="5" t="str">
        <f>ufc_fights5[[#This Row],[r_fighter_id]]&amp;"/"&amp;ufc_fights5[[#This Row],[b_fighter_id]]&amp;ufc_fights5[[#This Row],[date]]</f>
        <v>863/343742498</v>
      </c>
      <c r="E3454">
        <f>COUNTIF(ufc_fights5[duplicitní texty],ufc_fights5[[#This Row],[duplicitní texty]])</f>
        <v>1</v>
      </c>
    </row>
    <row r="3455" spans="1:5">
      <c r="A3455">
        <v>434</v>
      </c>
      <c r="B3455">
        <v>1912</v>
      </c>
      <c r="C3455" s="3">
        <v>42498</v>
      </c>
      <c r="D3455" s="5" t="str">
        <f>ufc_fights5[[#This Row],[r_fighter_id]]&amp;"/"&amp;ufc_fights5[[#This Row],[b_fighter_id]]&amp;ufc_fights5[[#This Row],[date]]</f>
        <v>434/191242498</v>
      </c>
      <c r="E3455">
        <f>COUNTIF(ufc_fights5[duplicitní texty],ufc_fights5[[#This Row],[duplicitní texty]])</f>
        <v>1</v>
      </c>
    </row>
    <row r="3456" spans="1:5">
      <c r="A3456">
        <v>1691</v>
      </c>
      <c r="B3456">
        <v>569</v>
      </c>
      <c r="C3456" s="3">
        <v>42498</v>
      </c>
      <c r="D3456" s="5" t="str">
        <f>ufc_fights5[[#This Row],[r_fighter_id]]&amp;"/"&amp;ufc_fights5[[#This Row],[b_fighter_id]]&amp;ufc_fights5[[#This Row],[date]]</f>
        <v>1691/56942498</v>
      </c>
      <c r="E3456">
        <f>COUNTIF(ufc_fights5[duplicitní texty],ufc_fights5[[#This Row],[duplicitní texty]])</f>
        <v>1</v>
      </c>
    </row>
    <row r="3457" spans="1:5">
      <c r="A3457">
        <v>2876</v>
      </c>
      <c r="B3457">
        <v>1082</v>
      </c>
      <c r="C3457" s="3">
        <v>42498</v>
      </c>
      <c r="D3457" s="5" t="str">
        <f>ufc_fights5[[#This Row],[r_fighter_id]]&amp;"/"&amp;ufc_fights5[[#This Row],[b_fighter_id]]&amp;ufc_fights5[[#This Row],[date]]</f>
        <v>2876/108242498</v>
      </c>
      <c r="E3457">
        <f>COUNTIF(ufc_fights5[duplicitní texty],ufc_fights5[[#This Row],[duplicitní texty]])</f>
        <v>1</v>
      </c>
    </row>
    <row r="3458" spans="1:5">
      <c r="A3458">
        <v>520</v>
      </c>
      <c r="B3458">
        <v>2053</v>
      </c>
      <c r="C3458" s="3">
        <v>42498</v>
      </c>
      <c r="D3458" s="5" t="str">
        <f>ufc_fights5[[#This Row],[r_fighter_id]]&amp;"/"&amp;ufc_fights5[[#This Row],[b_fighter_id]]&amp;ufc_fights5[[#This Row],[date]]</f>
        <v>520/205342498</v>
      </c>
      <c r="E3458">
        <f>COUNTIF(ufc_fights5[duplicitní texty],ufc_fights5[[#This Row],[duplicitní texty]])</f>
        <v>1</v>
      </c>
    </row>
    <row r="3459" spans="1:5">
      <c r="A3459">
        <v>2860</v>
      </c>
      <c r="B3459">
        <v>1958</v>
      </c>
      <c r="C3459" s="3">
        <v>42504</v>
      </c>
      <c r="D3459" s="5" t="str">
        <f>ufc_fights5[[#This Row],[r_fighter_id]]&amp;"/"&amp;ufc_fights5[[#This Row],[b_fighter_id]]&amp;ufc_fights5[[#This Row],[date]]</f>
        <v>2860/195842504</v>
      </c>
      <c r="E3459">
        <f>COUNTIF(ufc_fights5[duplicitní texty],ufc_fights5[[#This Row],[duplicitní texty]])</f>
        <v>1</v>
      </c>
    </row>
    <row r="3460" spans="1:5">
      <c r="A3460">
        <v>1580</v>
      </c>
      <c r="B3460">
        <v>3039</v>
      </c>
      <c r="C3460" s="3">
        <v>42504</v>
      </c>
      <c r="D3460" s="5" t="str">
        <f>ufc_fights5[[#This Row],[r_fighter_id]]&amp;"/"&amp;ufc_fights5[[#This Row],[b_fighter_id]]&amp;ufc_fights5[[#This Row],[date]]</f>
        <v>1580/303942504</v>
      </c>
      <c r="E3460">
        <f>COUNTIF(ufc_fights5[duplicitní texty],ufc_fights5[[#This Row],[duplicitní texty]])</f>
        <v>1</v>
      </c>
    </row>
    <row r="3461" spans="1:5">
      <c r="A3461">
        <v>1928</v>
      </c>
      <c r="B3461">
        <v>375</v>
      </c>
      <c r="C3461" s="3">
        <v>42504</v>
      </c>
      <c r="D3461" s="5" t="str">
        <f>ufc_fights5[[#This Row],[r_fighter_id]]&amp;"/"&amp;ufc_fights5[[#This Row],[b_fighter_id]]&amp;ufc_fights5[[#This Row],[date]]</f>
        <v>1928/37542504</v>
      </c>
      <c r="E3461">
        <f>COUNTIF(ufc_fights5[duplicitní texty],ufc_fights5[[#This Row],[duplicitní texty]])</f>
        <v>1</v>
      </c>
    </row>
    <row r="3462" spans="1:5">
      <c r="A3462">
        <v>3458</v>
      </c>
      <c r="B3462">
        <v>2121</v>
      </c>
      <c r="C3462" s="3">
        <v>42504</v>
      </c>
      <c r="D3462" s="5" t="str">
        <f>ufc_fights5[[#This Row],[r_fighter_id]]&amp;"/"&amp;ufc_fights5[[#This Row],[b_fighter_id]]&amp;ufc_fights5[[#This Row],[date]]</f>
        <v>3458/212142504</v>
      </c>
      <c r="E3462">
        <f>COUNTIF(ufc_fights5[duplicitní texty],ufc_fights5[[#This Row],[duplicitní texty]])</f>
        <v>1</v>
      </c>
    </row>
    <row r="3463" spans="1:5">
      <c r="A3463">
        <v>2328</v>
      </c>
      <c r="B3463">
        <v>669</v>
      </c>
      <c r="C3463" s="3">
        <v>42504</v>
      </c>
      <c r="D3463" s="5" t="str">
        <f>ufc_fights5[[#This Row],[r_fighter_id]]&amp;"/"&amp;ufc_fights5[[#This Row],[b_fighter_id]]&amp;ufc_fights5[[#This Row],[date]]</f>
        <v>2328/66942504</v>
      </c>
      <c r="E3463">
        <f>COUNTIF(ufc_fights5[duplicitní texty],ufc_fights5[[#This Row],[duplicitní texty]])</f>
        <v>1</v>
      </c>
    </row>
    <row r="3464" spans="1:5">
      <c r="A3464">
        <v>86</v>
      </c>
      <c r="B3464">
        <v>199</v>
      </c>
      <c r="C3464" s="3">
        <v>42504</v>
      </c>
      <c r="D3464" s="5" t="str">
        <f>ufc_fights5[[#This Row],[r_fighter_id]]&amp;"/"&amp;ufc_fights5[[#This Row],[b_fighter_id]]&amp;ufc_fights5[[#This Row],[date]]</f>
        <v>86/19942504</v>
      </c>
      <c r="E3464">
        <f>COUNTIF(ufc_fights5[duplicitní texty],ufc_fights5[[#This Row],[duplicitní texty]])</f>
        <v>1</v>
      </c>
    </row>
    <row r="3465" spans="1:5">
      <c r="A3465">
        <v>1834</v>
      </c>
      <c r="B3465">
        <v>990</v>
      </c>
      <c r="C3465" s="3">
        <v>42504</v>
      </c>
      <c r="D3465" s="5" t="str">
        <f>ufc_fights5[[#This Row],[r_fighter_id]]&amp;"/"&amp;ufc_fights5[[#This Row],[b_fighter_id]]&amp;ufc_fights5[[#This Row],[date]]</f>
        <v>1834/99042504</v>
      </c>
      <c r="E3465">
        <f>COUNTIF(ufc_fights5[duplicitní texty],ufc_fights5[[#This Row],[duplicitní texty]])</f>
        <v>1</v>
      </c>
    </row>
    <row r="3466" spans="1:5">
      <c r="A3466">
        <v>2157</v>
      </c>
      <c r="B3466">
        <v>3301</v>
      </c>
      <c r="C3466" s="3">
        <v>42504</v>
      </c>
      <c r="D3466" s="5" t="str">
        <f>ufc_fights5[[#This Row],[r_fighter_id]]&amp;"/"&amp;ufc_fights5[[#This Row],[b_fighter_id]]&amp;ufc_fights5[[#This Row],[date]]</f>
        <v>2157/330142504</v>
      </c>
      <c r="E3466">
        <f>COUNTIF(ufc_fights5[duplicitní texty],ufc_fights5[[#This Row],[duplicitní texty]])</f>
        <v>1</v>
      </c>
    </row>
    <row r="3467" spans="1:5">
      <c r="A3467">
        <v>2783</v>
      </c>
      <c r="B3467">
        <v>103</v>
      </c>
      <c r="C3467" s="3">
        <v>42504</v>
      </c>
      <c r="D3467" s="5" t="str">
        <f>ufc_fights5[[#This Row],[r_fighter_id]]&amp;"/"&amp;ufc_fights5[[#This Row],[b_fighter_id]]&amp;ufc_fights5[[#This Row],[date]]</f>
        <v>2783/10342504</v>
      </c>
      <c r="E3467">
        <f>COUNTIF(ufc_fights5[duplicitní texty],ufc_fights5[[#This Row],[duplicitní texty]])</f>
        <v>1</v>
      </c>
    </row>
    <row r="3468" spans="1:5">
      <c r="A3468">
        <v>3289</v>
      </c>
      <c r="B3468">
        <v>2061</v>
      </c>
      <c r="C3468" s="3">
        <v>42504</v>
      </c>
      <c r="D3468" s="5" t="str">
        <f>ufc_fights5[[#This Row],[r_fighter_id]]&amp;"/"&amp;ufc_fights5[[#This Row],[b_fighter_id]]&amp;ufc_fights5[[#This Row],[date]]</f>
        <v>3289/206142504</v>
      </c>
      <c r="E3468">
        <f>COUNTIF(ufc_fights5[duplicitní texty],ufc_fights5[[#This Row],[duplicitní texty]])</f>
        <v>1</v>
      </c>
    </row>
    <row r="3469" spans="1:5">
      <c r="A3469">
        <v>3078</v>
      </c>
      <c r="B3469">
        <v>243</v>
      </c>
      <c r="C3469" s="3">
        <v>42504</v>
      </c>
      <c r="D3469" s="5" t="str">
        <f>ufc_fights5[[#This Row],[r_fighter_id]]&amp;"/"&amp;ufc_fights5[[#This Row],[b_fighter_id]]&amp;ufc_fights5[[#This Row],[date]]</f>
        <v>3078/24342504</v>
      </c>
      <c r="E3469">
        <f>COUNTIF(ufc_fights5[duplicitní texty],ufc_fights5[[#This Row],[duplicitní texty]])</f>
        <v>1</v>
      </c>
    </row>
    <row r="3470" spans="1:5">
      <c r="A3470">
        <v>70</v>
      </c>
      <c r="B3470">
        <v>1068</v>
      </c>
      <c r="C3470" s="3">
        <v>42519</v>
      </c>
      <c r="D3470" s="5" t="str">
        <f>ufc_fights5[[#This Row],[r_fighter_id]]&amp;"/"&amp;ufc_fights5[[#This Row],[b_fighter_id]]&amp;ufc_fights5[[#This Row],[date]]</f>
        <v>70/106842519</v>
      </c>
      <c r="E3470">
        <f>COUNTIF(ufc_fights5[duplicitní texty],ufc_fights5[[#This Row],[duplicitní texty]])</f>
        <v>1</v>
      </c>
    </row>
    <row r="3471" spans="1:5">
      <c r="A3471">
        <v>3119</v>
      </c>
      <c r="B3471">
        <v>474</v>
      </c>
      <c r="C3471" s="3">
        <v>42519</v>
      </c>
      <c r="D3471" s="5" t="str">
        <f>ufc_fights5[[#This Row],[r_fighter_id]]&amp;"/"&amp;ufc_fights5[[#This Row],[b_fighter_id]]&amp;ufc_fights5[[#This Row],[date]]</f>
        <v>3119/47442519</v>
      </c>
      <c r="E3471">
        <f>COUNTIF(ufc_fights5[duplicitní texty],ufc_fights5[[#This Row],[duplicitní texty]])</f>
        <v>1</v>
      </c>
    </row>
    <row r="3472" spans="1:5">
      <c r="A3472">
        <v>2054</v>
      </c>
      <c r="B3472">
        <v>925</v>
      </c>
      <c r="C3472" s="3">
        <v>42519</v>
      </c>
      <c r="D3472" s="5" t="str">
        <f>ufc_fights5[[#This Row],[r_fighter_id]]&amp;"/"&amp;ufc_fights5[[#This Row],[b_fighter_id]]&amp;ufc_fights5[[#This Row],[date]]</f>
        <v>2054/92542519</v>
      </c>
      <c r="E3472">
        <f>COUNTIF(ufc_fights5[duplicitní texty],ufc_fights5[[#This Row],[duplicitní texty]])</f>
        <v>1</v>
      </c>
    </row>
    <row r="3473" spans="1:5">
      <c r="A3473">
        <v>2798</v>
      </c>
      <c r="B3473">
        <v>3138</v>
      </c>
      <c r="C3473" s="3">
        <v>42519</v>
      </c>
      <c r="D3473" s="5" t="str">
        <f>ufc_fights5[[#This Row],[r_fighter_id]]&amp;"/"&amp;ufc_fights5[[#This Row],[b_fighter_id]]&amp;ufc_fights5[[#This Row],[date]]</f>
        <v>2798/313842519</v>
      </c>
      <c r="E3473">
        <f>COUNTIF(ufc_fights5[duplicitní texty],ufc_fights5[[#This Row],[duplicitní texty]])</f>
        <v>1</v>
      </c>
    </row>
    <row r="3474" spans="1:5">
      <c r="A3474">
        <v>1995</v>
      </c>
      <c r="B3474">
        <v>1761</v>
      </c>
      <c r="C3474" s="3">
        <v>42519</v>
      </c>
      <c r="D3474" s="5" t="str">
        <f>ufc_fights5[[#This Row],[r_fighter_id]]&amp;"/"&amp;ufc_fights5[[#This Row],[b_fighter_id]]&amp;ufc_fights5[[#This Row],[date]]</f>
        <v>1995/176142519</v>
      </c>
      <c r="E3474">
        <f>COUNTIF(ufc_fights5[duplicitní texty],ufc_fights5[[#This Row],[duplicitní texty]])</f>
        <v>1</v>
      </c>
    </row>
    <row r="3475" spans="1:5">
      <c r="A3475">
        <v>200</v>
      </c>
      <c r="B3475">
        <v>3120</v>
      </c>
      <c r="C3475" s="3">
        <v>42519</v>
      </c>
      <c r="D3475" s="5" t="str">
        <f>ufc_fights5[[#This Row],[r_fighter_id]]&amp;"/"&amp;ufc_fights5[[#This Row],[b_fighter_id]]&amp;ufc_fights5[[#This Row],[date]]</f>
        <v>200/312042519</v>
      </c>
      <c r="E3475">
        <f>COUNTIF(ufc_fights5[duplicitní texty],ufc_fights5[[#This Row],[duplicitní texty]])</f>
        <v>1</v>
      </c>
    </row>
    <row r="3476" spans="1:5">
      <c r="A3476">
        <v>593</v>
      </c>
      <c r="B3476">
        <v>3307</v>
      </c>
      <c r="C3476" s="3">
        <v>42519</v>
      </c>
      <c r="D3476" s="5" t="str">
        <f>ufc_fights5[[#This Row],[r_fighter_id]]&amp;"/"&amp;ufc_fights5[[#This Row],[b_fighter_id]]&amp;ufc_fights5[[#This Row],[date]]</f>
        <v>593/330742519</v>
      </c>
      <c r="E3476">
        <f>COUNTIF(ufc_fights5[duplicitní texty],ufc_fights5[[#This Row],[duplicitní texty]])</f>
        <v>1</v>
      </c>
    </row>
    <row r="3477" spans="1:5">
      <c r="A3477">
        <v>407</v>
      </c>
      <c r="B3477">
        <v>943</v>
      </c>
      <c r="C3477" s="3">
        <v>42519</v>
      </c>
      <c r="D3477" s="5" t="str">
        <f>ufc_fights5[[#This Row],[r_fighter_id]]&amp;"/"&amp;ufc_fights5[[#This Row],[b_fighter_id]]&amp;ufc_fights5[[#This Row],[date]]</f>
        <v>407/94342519</v>
      </c>
      <c r="E3477">
        <f>COUNTIF(ufc_fights5[duplicitní texty],ufc_fights5[[#This Row],[duplicitní texty]])</f>
        <v>1</v>
      </c>
    </row>
    <row r="3478" spans="1:5">
      <c r="A3478">
        <v>1674</v>
      </c>
      <c r="B3478">
        <v>451</v>
      </c>
      <c r="C3478" s="3">
        <v>42519</v>
      </c>
      <c r="D3478" s="5" t="str">
        <f>ufc_fights5[[#This Row],[r_fighter_id]]&amp;"/"&amp;ufc_fights5[[#This Row],[b_fighter_id]]&amp;ufc_fights5[[#This Row],[date]]</f>
        <v>1674/45142519</v>
      </c>
      <c r="E3478">
        <f>COUNTIF(ufc_fights5[duplicitní texty],ufc_fights5[[#This Row],[duplicitní texty]])</f>
        <v>1</v>
      </c>
    </row>
    <row r="3479" spans="1:5">
      <c r="A3479">
        <v>3294</v>
      </c>
      <c r="B3479">
        <v>2682</v>
      </c>
      <c r="C3479" s="3">
        <v>42519</v>
      </c>
      <c r="D3479" s="5" t="str">
        <f>ufc_fights5[[#This Row],[r_fighter_id]]&amp;"/"&amp;ufc_fights5[[#This Row],[b_fighter_id]]&amp;ufc_fights5[[#This Row],[date]]</f>
        <v>3294/268242519</v>
      </c>
      <c r="E3479">
        <f>COUNTIF(ufc_fights5[duplicitní texty],ufc_fights5[[#This Row],[duplicitní texty]])</f>
        <v>1</v>
      </c>
    </row>
    <row r="3480" spans="1:5">
      <c r="A3480">
        <v>723</v>
      </c>
      <c r="B3480">
        <v>2119</v>
      </c>
      <c r="C3480" s="3">
        <v>42519</v>
      </c>
      <c r="D3480" s="5" t="str">
        <f>ufc_fights5[[#This Row],[r_fighter_id]]&amp;"/"&amp;ufc_fights5[[#This Row],[b_fighter_id]]&amp;ufc_fights5[[#This Row],[date]]</f>
        <v>723/211942519</v>
      </c>
      <c r="E3480">
        <f>COUNTIF(ufc_fights5[duplicitní texty],ufc_fights5[[#This Row],[duplicitní texty]])</f>
        <v>1</v>
      </c>
    </row>
    <row r="3481" spans="1:5">
      <c r="A3481">
        <v>447</v>
      </c>
      <c r="B3481">
        <v>2131</v>
      </c>
      <c r="C3481" s="3">
        <v>42519</v>
      </c>
      <c r="D3481" s="5" t="str">
        <f>ufc_fights5[[#This Row],[r_fighter_id]]&amp;"/"&amp;ufc_fights5[[#This Row],[b_fighter_id]]&amp;ufc_fights5[[#This Row],[date]]</f>
        <v>447/213142519</v>
      </c>
      <c r="E3481">
        <f>COUNTIF(ufc_fights5[duplicitní texty],ufc_fights5[[#This Row],[duplicitní texty]])</f>
        <v>1</v>
      </c>
    </row>
    <row r="3482" spans="1:5">
      <c r="A3482">
        <v>659</v>
      </c>
      <c r="B3482">
        <v>928</v>
      </c>
      <c r="C3482" s="3">
        <v>42525</v>
      </c>
      <c r="D3482" s="5" t="str">
        <f>ufc_fights5[[#This Row],[r_fighter_id]]&amp;"/"&amp;ufc_fights5[[#This Row],[b_fighter_id]]&amp;ufc_fights5[[#This Row],[date]]</f>
        <v>659/92842525</v>
      </c>
      <c r="E3482">
        <f>COUNTIF(ufc_fights5[duplicitní texty],ufc_fights5[[#This Row],[duplicitní texty]])</f>
        <v>1</v>
      </c>
    </row>
    <row r="3483" spans="1:5">
      <c r="A3483">
        <v>2111</v>
      </c>
      <c r="B3483">
        <v>435</v>
      </c>
      <c r="C3483" s="3">
        <v>42525</v>
      </c>
      <c r="D3483" s="5" t="str">
        <f>ufc_fights5[[#This Row],[r_fighter_id]]&amp;"/"&amp;ufc_fights5[[#This Row],[b_fighter_id]]&amp;ufc_fights5[[#This Row],[date]]</f>
        <v>2111/43542525</v>
      </c>
      <c r="E3483">
        <f>COUNTIF(ufc_fights5[duplicitní texty],ufc_fights5[[#This Row],[duplicitní texty]])</f>
        <v>1</v>
      </c>
    </row>
    <row r="3484" spans="1:5">
      <c r="A3484">
        <v>3148</v>
      </c>
      <c r="B3484">
        <v>351</v>
      </c>
      <c r="C3484" s="3">
        <v>42525</v>
      </c>
      <c r="D3484" s="5" t="str">
        <f>ufc_fights5[[#This Row],[r_fighter_id]]&amp;"/"&amp;ufc_fights5[[#This Row],[b_fighter_id]]&amp;ufc_fights5[[#This Row],[date]]</f>
        <v>3148/35142525</v>
      </c>
      <c r="E3484">
        <f>COUNTIF(ufc_fights5[duplicitní texty],ufc_fights5[[#This Row],[duplicitní texty]])</f>
        <v>1</v>
      </c>
    </row>
    <row r="3485" spans="1:5">
      <c r="A3485">
        <v>700</v>
      </c>
      <c r="B3485">
        <v>3375</v>
      </c>
      <c r="C3485" s="3">
        <v>42525</v>
      </c>
      <c r="D3485" s="5" t="str">
        <f>ufc_fights5[[#This Row],[r_fighter_id]]&amp;"/"&amp;ufc_fights5[[#This Row],[b_fighter_id]]&amp;ufc_fights5[[#This Row],[date]]</f>
        <v>700/337542525</v>
      </c>
      <c r="E3485">
        <f>COUNTIF(ufc_fights5[duplicitní texty],ufc_fights5[[#This Row],[duplicitní texty]])</f>
        <v>1</v>
      </c>
    </row>
    <row r="3486" spans="1:5">
      <c r="A3486">
        <v>2556</v>
      </c>
      <c r="B3486">
        <v>1202</v>
      </c>
      <c r="C3486" s="3">
        <v>42525</v>
      </c>
      <c r="D3486" s="5" t="str">
        <f>ufc_fights5[[#This Row],[r_fighter_id]]&amp;"/"&amp;ufc_fights5[[#This Row],[b_fighter_id]]&amp;ufc_fights5[[#This Row],[date]]</f>
        <v>2556/120242525</v>
      </c>
      <c r="E3486">
        <f>COUNTIF(ufc_fights5[duplicitní texty],ufc_fights5[[#This Row],[duplicitní texty]])</f>
        <v>1</v>
      </c>
    </row>
    <row r="3487" spans="1:5">
      <c r="A3487">
        <v>1377</v>
      </c>
      <c r="B3487">
        <v>1735</v>
      </c>
      <c r="C3487" s="3">
        <v>42525</v>
      </c>
      <c r="D3487" s="5" t="str">
        <f>ufc_fights5[[#This Row],[r_fighter_id]]&amp;"/"&amp;ufc_fights5[[#This Row],[b_fighter_id]]&amp;ufc_fights5[[#This Row],[date]]</f>
        <v>1377/173542525</v>
      </c>
      <c r="E3487">
        <f>COUNTIF(ufc_fights5[duplicitní texty],ufc_fights5[[#This Row],[duplicitní texty]])</f>
        <v>1</v>
      </c>
    </row>
    <row r="3488" spans="1:5">
      <c r="A3488">
        <v>2394</v>
      </c>
      <c r="B3488">
        <v>1226</v>
      </c>
      <c r="C3488" s="3">
        <v>42525</v>
      </c>
      <c r="D3488" s="5" t="str">
        <f>ufc_fights5[[#This Row],[r_fighter_id]]&amp;"/"&amp;ufc_fights5[[#This Row],[b_fighter_id]]&amp;ufc_fights5[[#This Row],[date]]</f>
        <v>2394/122642525</v>
      </c>
      <c r="E3488">
        <f>COUNTIF(ufc_fights5[duplicitní texty],ufc_fights5[[#This Row],[duplicitní texty]])</f>
        <v>1</v>
      </c>
    </row>
    <row r="3489" spans="1:5">
      <c r="A3489">
        <v>2723</v>
      </c>
      <c r="B3489">
        <v>286</v>
      </c>
      <c r="C3489" s="3">
        <v>42525</v>
      </c>
      <c r="D3489" s="5" t="str">
        <f>ufc_fights5[[#This Row],[r_fighter_id]]&amp;"/"&amp;ufc_fights5[[#This Row],[b_fighter_id]]&amp;ufc_fights5[[#This Row],[date]]</f>
        <v>2723/28642525</v>
      </c>
      <c r="E3489">
        <f>COUNTIF(ufc_fights5[duplicitní texty],ufc_fights5[[#This Row],[duplicitní texty]])</f>
        <v>1</v>
      </c>
    </row>
    <row r="3490" spans="1:5">
      <c r="A3490">
        <v>1320</v>
      </c>
      <c r="B3490">
        <v>1850</v>
      </c>
      <c r="C3490" s="3">
        <v>42525</v>
      </c>
      <c r="D3490" s="5" t="str">
        <f>ufc_fights5[[#This Row],[r_fighter_id]]&amp;"/"&amp;ufc_fights5[[#This Row],[b_fighter_id]]&amp;ufc_fights5[[#This Row],[date]]</f>
        <v>1320/185042525</v>
      </c>
      <c r="E3490">
        <f>COUNTIF(ufc_fights5[duplicitní texty],ufc_fights5[[#This Row],[duplicitní texty]])</f>
        <v>1</v>
      </c>
    </row>
    <row r="3491" spans="1:5">
      <c r="A3491">
        <v>2658</v>
      </c>
      <c r="B3491">
        <v>1888</v>
      </c>
      <c r="C3491" s="3">
        <v>42525</v>
      </c>
      <c r="D3491" s="5" t="str">
        <f>ufc_fights5[[#This Row],[r_fighter_id]]&amp;"/"&amp;ufc_fights5[[#This Row],[b_fighter_id]]&amp;ufc_fights5[[#This Row],[date]]</f>
        <v>2658/188842525</v>
      </c>
      <c r="E3491">
        <f>COUNTIF(ufc_fights5[duplicitní texty],ufc_fights5[[#This Row],[duplicitní texty]])</f>
        <v>1</v>
      </c>
    </row>
    <row r="3492" spans="1:5">
      <c r="A3492">
        <v>2487</v>
      </c>
      <c r="B3492">
        <v>108</v>
      </c>
      <c r="C3492" s="3">
        <v>42525</v>
      </c>
      <c r="D3492" s="5" t="str">
        <f>ufc_fights5[[#This Row],[r_fighter_id]]&amp;"/"&amp;ufc_fights5[[#This Row],[b_fighter_id]]&amp;ufc_fights5[[#This Row],[date]]</f>
        <v>2487/10842525</v>
      </c>
      <c r="E3492">
        <f>COUNTIF(ufc_fights5[duplicitní texty],ufc_fights5[[#This Row],[duplicitní texty]])</f>
        <v>1</v>
      </c>
    </row>
    <row r="3493" spans="1:5">
      <c r="A3493">
        <v>3493</v>
      </c>
      <c r="B3493">
        <v>679</v>
      </c>
      <c r="C3493" s="3">
        <v>42525</v>
      </c>
      <c r="D3493" s="5" t="str">
        <f>ufc_fights5[[#This Row],[r_fighter_id]]&amp;"/"&amp;ufc_fights5[[#This Row],[b_fighter_id]]&amp;ufc_fights5[[#This Row],[date]]</f>
        <v>3493/67942525</v>
      </c>
      <c r="E3493">
        <f>COUNTIF(ufc_fights5[duplicitní texty],ufc_fights5[[#This Row],[duplicitní texty]])</f>
        <v>1</v>
      </c>
    </row>
    <row r="3494" spans="1:5">
      <c r="A3494">
        <v>641</v>
      </c>
      <c r="B3494">
        <v>2092</v>
      </c>
      <c r="C3494" s="3">
        <v>42539</v>
      </c>
      <c r="D3494" s="5" t="str">
        <f>ufc_fights5[[#This Row],[r_fighter_id]]&amp;"/"&amp;ufc_fights5[[#This Row],[b_fighter_id]]&amp;ufc_fights5[[#This Row],[date]]</f>
        <v>641/209242539</v>
      </c>
      <c r="E3494">
        <f>COUNTIF(ufc_fights5[duplicitní texty],ufc_fights5[[#This Row],[duplicitní texty]])</f>
        <v>1</v>
      </c>
    </row>
    <row r="3495" spans="1:5">
      <c r="A3495">
        <v>561</v>
      </c>
      <c r="B3495">
        <v>676</v>
      </c>
      <c r="C3495" s="3">
        <v>42539</v>
      </c>
      <c r="D3495" s="5" t="str">
        <f>ufc_fights5[[#This Row],[r_fighter_id]]&amp;"/"&amp;ufc_fights5[[#This Row],[b_fighter_id]]&amp;ufc_fights5[[#This Row],[date]]</f>
        <v>561/67642539</v>
      </c>
      <c r="E3495">
        <f>COUNTIF(ufc_fights5[duplicitní texty],ufc_fights5[[#This Row],[duplicitní texty]])</f>
        <v>1</v>
      </c>
    </row>
    <row r="3496" spans="1:5">
      <c r="A3496">
        <v>179</v>
      </c>
      <c r="B3496">
        <v>1339</v>
      </c>
      <c r="C3496" s="3">
        <v>42539</v>
      </c>
      <c r="D3496" s="5" t="str">
        <f>ufc_fights5[[#This Row],[r_fighter_id]]&amp;"/"&amp;ufc_fights5[[#This Row],[b_fighter_id]]&amp;ufc_fights5[[#This Row],[date]]</f>
        <v>179/133942539</v>
      </c>
      <c r="E3496">
        <f>COUNTIF(ufc_fights5[duplicitní texty],ufc_fights5[[#This Row],[duplicitní texty]])</f>
        <v>1</v>
      </c>
    </row>
    <row r="3497" spans="1:5">
      <c r="A3497">
        <v>523</v>
      </c>
      <c r="B3497">
        <v>633</v>
      </c>
      <c r="C3497" s="3">
        <v>42539</v>
      </c>
      <c r="D3497" s="5" t="str">
        <f>ufc_fights5[[#This Row],[r_fighter_id]]&amp;"/"&amp;ufc_fights5[[#This Row],[b_fighter_id]]&amp;ufc_fights5[[#This Row],[date]]</f>
        <v>523/63342539</v>
      </c>
      <c r="E3497">
        <f>COUNTIF(ufc_fights5[duplicitní texty],ufc_fights5[[#This Row],[duplicitní texty]])</f>
        <v>1</v>
      </c>
    </row>
    <row r="3498" spans="1:5">
      <c r="A3498">
        <v>1892</v>
      </c>
      <c r="B3498">
        <v>3248</v>
      </c>
      <c r="C3498" s="3">
        <v>42539</v>
      </c>
      <c r="D3498" s="5" t="str">
        <f>ufc_fights5[[#This Row],[r_fighter_id]]&amp;"/"&amp;ufc_fights5[[#This Row],[b_fighter_id]]&amp;ufc_fights5[[#This Row],[date]]</f>
        <v>1892/324842539</v>
      </c>
      <c r="E3498">
        <f>COUNTIF(ufc_fights5[duplicitní texty],ufc_fights5[[#This Row],[duplicitní texty]])</f>
        <v>1</v>
      </c>
    </row>
    <row r="3499" spans="1:5">
      <c r="A3499">
        <v>2797</v>
      </c>
      <c r="B3499">
        <v>2986</v>
      </c>
      <c r="C3499" s="3">
        <v>42539</v>
      </c>
      <c r="D3499" s="5" t="str">
        <f>ufc_fights5[[#This Row],[r_fighter_id]]&amp;"/"&amp;ufc_fights5[[#This Row],[b_fighter_id]]&amp;ufc_fights5[[#This Row],[date]]</f>
        <v>2797/298642539</v>
      </c>
      <c r="E3499">
        <f>COUNTIF(ufc_fights5[duplicitní texty],ufc_fights5[[#This Row],[duplicitní texty]])</f>
        <v>1</v>
      </c>
    </row>
    <row r="3500" spans="1:5">
      <c r="A3500">
        <v>1808</v>
      </c>
      <c r="B3500">
        <v>441</v>
      </c>
      <c r="C3500" s="3">
        <v>42539</v>
      </c>
      <c r="D3500" s="5" t="str">
        <f>ufc_fights5[[#This Row],[r_fighter_id]]&amp;"/"&amp;ufc_fights5[[#This Row],[b_fighter_id]]&amp;ufc_fights5[[#This Row],[date]]</f>
        <v>1808/44142539</v>
      </c>
      <c r="E3500">
        <f>COUNTIF(ufc_fights5[duplicitní texty],ufc_fights5[[#This Row],[duplicitní texty]])</f>
        <v>1</v>
      </c>
    </row>
    <row r="3501" spans="1:5">
      <c r="A3501">
        <v>2026</v>
      </c>
      <c r="B3501">
        <v>1565</v>
      </c>
      <c r="C3501" s="3">
        <v>42539</v>
      </c>
      <c r="D3501" s="5" t="str">
        <f>ufc_fights5[[#This Row],[r_fighter_id]]&amp;"/"&amp;ufc_fights5[[#This Row],[b_fighter_id]]&amp;ufc_fights5[[#This Row],[date]]</f>
        <v>2026/156542539</v>
      </c>
      <c r="E3501">
        <f>COUNTIF(ufc_fights5[duplicitní texty],ufc_fights5[[#This Row],[duplicitní texty]])</f>
        <v>1</v>
      </c>
    </row>
    <row r="3502" spans="1:5">
      <c r="A3502">
        <v>3235</v>
      </c>
      <c r="B3502">
        <v>90</v>
      </c>
      <c r="C3502" s="3">
        <v>42539</v>
      </c>
      <c r="D3502" s="5" t="str">
        <f>ufc_fights5[[#This Row],[r_fighter_id]]&amp;"/"&amp;ufc_fights5[[#This Row],[b_fighter_id]]&amp;ufc_fights5[[#This Row],[date]]</f>
        <v>3235/9042539</v>
      </c>
      <c r="E3502">
        <f>COUNTIF(ufc_fights5[duplicitní texty],ufc_fights5[[#This Row],[duplicitní texty]])</f>
        <v>1</v>
      </c>
    </row>
    <row r="3503" spans="1:5">
      <c r="A3503">
        <v>230</v>
      </c>
      <c r="B3503">
        <v>3071</v>
      </c>
      <c r="C3503" s="3">
        <v>42539</v>
      </c>
      <c r="D3503" s="5" t="str">
        <f>ufc_fights5[[#This Row],[r_fighter_id]]&amp;"/"&amp;ufc_fights5[[#This Row],[b_fighter_id]]&amp;ufc_fights5[[#This Row],[date]]</f>
        <v>230/307142539</v>
      </c>
      <c r="E3503">
        <f>COUNTIF(ufc_fights5[duplicitní texty],ufc_fights5[[#This Row],[duplicitní texty]])</f>
        <v>1</v>
      </c>
    </row>
    <row r="3504" spans="1:5">
      <c r="A3504">
        <v>1957</v>
      </c>
      <c r="B3504">
        <v>1556</v>
      </c>
      <c r="C3504" s="3">
        <v>42539</v>
      </c>
      <c r="D3504" s="5" t="str">
        <f>ufc_fights5[[#This Row],[r_fighter_id]]&amp;"/"&amp;ufc_fights5[[#This Row],[b_fighter_id]]&amp;ufc_fights5[[#This Row],[date]]</f>
        <v>1957/155642539</v>
      </c>
      <c r="E3504">
        <f>COUNTIF(ufc_fights5[duplicitní texty],ufc_fights5[[#This Row],[duplicitní texty]])</f>
        <v>1</v>
      </c>
    </row>
    <row r="3505" spans="1:5">
      <c r="A3505">
        <v>323</v>
      </c>
      <c r="B3505">
        <v>2351</v>
      </c>
      <c r="C3505" s="3">
        <v>42539</v>
      </c>
      <c r="D3505" s="5" t="str">
        <f>ufc_fights5[[#This Row],[r_fighter_id]]&amp;"/"&amp;ufc_fights5[[#This Row],[b_fighter_id]]&amp;ufc_fights5[[#This Row],[date]]</f>
        <v>323/235142539</v>
      </c>
      <c r="E3505">
        <f>COUNTIF(ufc_fights5[duplicitní texty],ufc_fights5[[#This Row],[duplicitní texty]])</f>
        <v>1</v>
      </c>
    </row>
    <row r="3506" spans="1:5">
      <c r="A3506">
        <v>159</v>
      </c>
      <c r="B3506">
        <v>1162</v>
      </c>
      <c r="C3506" s="3">
        <v>42539</v>
      </c>
      <c r="D3506" s="5" t="str">
        <f>ufc_fights5[[#This Row],[r_fighter_id]]&amp;"/"&amp;ufc_fights5[[#This Row],[b_fighter_id]]&amp;ufc_fights5[[#This Row],[date]]</f>
        <v>159/116242539</v>
      </c>
      <c r="E3506">
        <f>COUNTIF(ufc_fights5[duplicitní texty],ufc_fights5[[#This Row],[duplicitní texty]])</f>
        <v>1</v>
      </c>
    </row>
    <row r="3507" spans="1:5">
      <c r="A3507">
        <v>1566</v>
      </c>
      <c r="B3507">
        <v>2217</v>
      </c>
      <c r="C3507" s="3">
        <v>42558</v>
      </c>
      <c r="D3507" s="5" t="str">
        <f>ufc_fights5[[#This Row],[r_fighter_id]]&amp;"/"&amp;ufc_fights5[[#This Row],[b_fighter_id]]&amp;ufc_fights5[[#This Row],[date]]</f>
        <v>1566/221742558</v>
      </c>
      <c r="E3507">
        <f>COUNTIF(ufc_fights5[duplicitní texty],ufc_fights5[[#This Row],[duplicitní texty]])</f>
        <v>1</v>
      </c>
    </row>
    <row r="3508" spans="1:5">
      <c r="A3508">
        <v>787</v>
      </c>
      <c r="B3508">
        <v>2223</v>
      </c>
      <c r="C3508" s="3">
        <v>42558</v>
      </c>
      <c r="D3508" s="5" t="str">
        <f>ufc_fights5[[#This Row],[r_fighter_id]]&amp;"/"&amp;ufc_fights5[[#This Row],[b_fighter_id]]&amp;ufc_fights5[[#This Row],[date]]</f>
        <v>787/222342558</v>
      </c>
      <c r="E3508">
        <f>COUNTIF(ufc_fights5[duplicitní texty],ufc_fights5[[#This Row],[duplicitní texty]])</f>
        <v>1</v>
      </c>
    </row>
    <row r="3509" spans="1:5">
      <c r="A3509">
        <v>128</v>
      </c>
      <c r="B3509">
        <v>2836</v>
      </c>
      <c r="C3509" s="3">
        <v>42558</v>
      </c>
      <c r="D3509" s="5" t="str">
        <f>ufc_fights5[[#This Row],[r_fighter_id]]&amp;"/"&amp;ufc_fights5[[#This Row],[b_fighter_id]]&amp;ufc_fights5[[#This Row],[date]]</f>
        <v>128/283642558</v>
      </c>
      <c r="E3509">
        <f>COUNTIF(ufc_fights5[duplicitní texty],ufc_fights5[[#This Row],[duplicitní texty]])</f>
        <v>1</v>
      </c>
    </row>
    <row r="3510" spans="1:5">
      <c r="A3510">
        <v>2294</v>
      </c>
      <c r="B3510">
        <v>1816</v>
      </c>
      <c r="C3510" s="3">
        <v>42558</v>
      </c>
      <c r="D3510" s="5" t="str">
        <f>ufc_fights5[[#This Row],[r_fighter_id]]&amp;"/"&amp;ufc_fights5[[#This Row],[b_fighter_id]]&amp;ufc_fights5[[#This Row],[date]]</f>
        <v>2294/181642558</v>
      </c>
      <c r="E3510">
        <f>COUNTIF(ufc_fights5[duplicitní texty],ufc_fights5[[#This Row],[duplicitní texty]])</f>
        <v>1</v>
      </c>
    </row>
    <row r="3511" spans="1:5">
      <c r="A3511">
        <v>245</v>
      </c>
      <c r="B3511">
        <v>3378</v>
      </c>
      <c r="C3511" s="3">
        <v>42558</v>
      </c>
      <c r="D3511" s="5" t="str">
        <f>ufc_fights5[[#This Row],[r_fighter_id]]&amp;"/"&amp;ufc_fights5[[#This Row],[b_fighter_id]]&amp;ufc_fights5[[#This Row],[date]]</f>
        <v>245/337842558</v>
      </c>
      <c r="E3511">
        <f>COUNTIF(ufc_fights5[duplicitní texty],ufc_fights5[[#This Row],[duplicitní texty]])</f>
        <v>1</v>
      </c>
    </row>
    <row r="3512" spans="1:5">
      <c r="A3512">
        <v>413</v>
      </c>
      <c r="B3512">
        <v>2799</v>
      </c>
      <c r="C3512" s="3">
        <v>42558</v>
      </c>
      <c r="D3512" s="5" t="str">
        <f>ufc_fights5[[#This Row],[r_fighter_id]]&amp;"/"&amp;ufc_fights5[[#This Row],[b_fighter_id]]&amp;ufc_fights5[[#This Row],[date]]</f>
        <v>413/279942558</v>
      </c>
      <c r="E3512">
        <f>COUNTIF(ufc_fights5[duplicitní texty],ufc_fights5[[#This Row],[duplicitní texty]])</f>
        <v>1</v>
      </c>
    </row>
    <row r="3513" spans="1:5">
      <c r="A3513">
        <v>1883</v>
      </c>
      <c r="B3513">
        <v>1338</v>
      </c>
      <c r="C3513" s="3">
        <v>42558</v>
      </c>
      <c r="D3513" s="5" t="str">
        <f>ufc_fights5[[#This Row],[r_fighter_id]]&amp;"/"&amp;ufc_fights5[[#This Row],[b_fighter_id]]&amp;ufc_fights5[[#This Row],[date]]</f>
        <v>1883/133842558</v>
      </c>
      <c r="E3513">
        <f>COUNTIF(ufc_fights5[duplicitní texty],ufc_fights5[[#This Row],[duplicitní texty]])</f>
        <v>1</v>
      </c>
    </row>
    <row r="3514" spans="1:5">
      <c r="A3514">
        <v>828</v>
      </c>
      <c r="B3514">
        <v>573</v>
      </c>
      <c r="C3514" s="3">
        <v>42558</v>
      </c>
      <c r="D3514" s="5" t="str">
        <f>ufc_fights5[[#This Row],[r_fighter_id]]&amp;"/"&amp;ufc_fights5[[#This Row],[b_fighter_id]]&amp;ufc_fights5[[#This Row],[date]]</f>
        <v>828/57342558</v>
      </c>
      <c r="E3514">
        <f>COUNTIF(ufc_fights5[duplicitní texty],ufc_fights5[[#This Row],[duplicitní texty]])</f>
        <v>1</v>
      </c>
    </row>
    <row r="3515" spans="1:5">
      <c r="A3515">
        <v>808</v>
      </c>
      <c r="B3515">
        <v>81</v>
      </c>
      <c r="C3515" s="3">
        <v>42558</v>
      </c>
      <c r="D3515" s="5" t="str">
        <f>ufc_fights5[[#This Row],[r_fighter_id]]&amp;"/"&amp;ufc_fights5[[#This Row],[b_fighter_id]]&amp;ufc_fights5[[#This Row],[date]]</f>
        <v>808/8142558</v>
      </c>
      <c r="E3515">
        <f>COUNTIF(ufc_fights5[duplicitní texty],ufc_fights5[[#This Row],[duplicitní texty]])</f>
        <v>1</v>
      </c>
    </row>
    <row r="3516" spans="1:5">
      <c r="A3516">
        <v>1927</v>
      </c>
      <c r="B3516">
        <v>182</v>
      </c>
      <c r="C3516" s="3">
        <v>42558</v>
      </c>
      <c r="D3516" s="5" t="str">
        <f>ufc_fights5[[#This Row],[r_fighter_id]]&amp;"/"&amp;ufc_fights5[[#This Row],[b_fighter_id]]&amp;ufc_fights5[[#This Row],[date]]</f>
        <v>1927/18242558</v>
      </c>
      <c r="E3516">
        <f>COUNTIF(ufc_fights5[duplicitní texty],ufc_fights5[[#This Row],[duplicitní texty]])</f>
        <v>1</v>
      </c>
    </row>
    <row r="3517" spans="1:5">
      <c r="A3517">
        <v>2594</v>
      </c>
      <c r="B3517">
        <v>2120</v>
      </c>
      <c r="C3517" s="3">
        <v>42558</v>
      </c>
      <c r="D3517" s="5" t="str">
        <f>ufc_fights5[[#This Row],[r_fighter_id]]&amp;"/"&amp;ufc_fights5[[#This Row],[b_fighter_id]]&amp;ufc_fights5[[#This Row],[date]]</f>
        <v>2594/212042558</v>
      </c>
      <c r="E3517">
        <f>COUNTIF(ufc_fights5[duplicitní texty],ufc_fights5[[#This Row],[duplicitní texty]])</f>
        <v>1</v>
      </c>
    </row>
    <row r="3518" spans="1:5">
      <c r="A3518">
        <v>282</v>
      </c>
      <c r="B3518">
        <v>1857</v>
      </c>
      <c r="C3518" s="3">
        <v>42558</v>
      </c>
      <c r="D3518" s="5" t="str">
        <f>ufc_fights5[[#This Row],[r_fighter_id]]&amp;"/"&amp;ufc_fights5[[#This Row],[b_fighter_id]]&amp;ufc_fights5[[#This Row],[date]]</f>
        <v>282/185742558</v>
      </c>
      <c r="E3518">
        <f>COUNTIF(ufc_fights5[duplicitní texty],ufc_fights5[[#This Row],[duplicitní texty]])</f>
        <v>1</v>
      </c>
    </row>
    <row r="3519" spans="1:5">
      <c r="A3519">
        <v>2002</v>
      </c>
      <c r="B3519">
        <v>1785</v>
      </c>
      <c r="C3519" s="3">
        <v>42559</v>
      </c>
      <c r="D3519" s="5" t="str">
        <f>ufc_fights5[[#This Row],[r_fighter_id]]&amp;"/"&amp;ufc_fights5[[#This Row],[b_fighter_id]]&amp;ufc_fights5[[#This Row],[date]]</f>
        <v>2002/178542559</v>
      </c>
      <c r="E3519">
        <f>COUNTIF(ufc_fights5[duplicitní texty],ufc_fights5[[#This Row],[duplicitní texty]])</f>
        <v>1</v>
      </c>
    </row>
    <row r="3520" spans="1:5">
      <c r="A3520">
        <v>2182</v>
      </c>
      <c r="B3520">
        <v>2309</v>
      </c>
      <c r="C3520" s="3">
        <v>42559</v>
      </c>
      <c r="D3520" s="5" t="str">
        <f>ufc_fights5[[#This Row],[r_fighter_id]]&amp;"/"&amp;ufc_fights5[[#This Row],[b_fighter_id]]&amp;ufc_fights5[[#This Row],[date]]</f>
        <v>2182/230942559</v>
      </c>
      <c r="E3520">
        <f>COUNTIF(ufc_fights5[duplicitní texty],ufc_fights5[[#This Row],[duplicitní texty]])</f>
        <v>1</v>
      </c>
    </row>
    <row r="3521" spans="1:5">
      <c r="A3521">
        <v>952</v>
      </c>
      <c r="B3521">
        <v>3034</v>
      </c>
      <c r="C3521" s="3">
        <v>42559</v>
      </c>
      <c r="D3521" s="5" t="str">
        <f>ufc_fights5[[#This Row],[r_fighter_id]]&amp;"/"&amp;ufc_fights5[[#This Row],[b_fighter_id]]&amp;ufc_fights5[[#This Row],[date]]</f>
        <v>952/303442559</v>
      </c>
      <c r="E3521">
        <f>COUNTIF(ufc_fights5[duplicitní texty],ufc_fights5[[#This Row],[duplicitní texty]])</f>
        <v>1</v>
      </c>
    </row>
    <row r="3522" spans="1:5">
      <c r="A3522">
        <v>2473</v>
      </c>
      <c r="B3522">
        <v>367</v>
      </c>
      <c r="C3522" s="3">
        <v>42559</v>
      </c>
      <c r="D3522" s="5" t="str">
        <f>ufc_fights5[[#This Row],[r_fighter_id]]&amp;"/"&amp;ufc_fights5[[#This Row],[b_fighter_id]]&amp;ufc_fights5[[#This Row],[date]]</f>
        <v>2473/36742559</v>
      </c>
      <c r="E3522">
        <f>COUNTIF(ufc_fights5[duplicitní texty],ufc_fights5[[#This Row],[duplicitní texty]])</f>
        <v>1</v>
      </c>
    </row>
    <row r="3523" spans="1:5">
      <c r="A3523">
        <v>1818</v>
      </c>
      <c r="B3523">
        <v>3570</v>
      </c>
      <c r="C3523" s="3">
        <v>42559</v>
      </c>
      <c r="D3523" s="5" t="str">
        <f>ufc_fights5[[#This Row],[r_fighter_id]]&amp;"/"&amp;ufc_fights5[[#This Row],[b_fighter_id]]&amp;ufc_fights5[[#This Row],[date]]</f>
        <v>1818/357042559</v>
      </c>
      <c r="E3523">
        <f>COUNTIF(ufc_fights5[duplicitní texty],ufc_fights5[[#This Row],[duplicitní texty]])</f>
        <v>1</v>
      </c>
    </row>
    <row r="3524" spans="1:5">
      <c r="A3524">
        <v>2016</v>
      </c>
      <c r="B3524">
        <v>388</v>
      </c>
      <c r="C3524" s="3">
        <v>42559</v>
      </c>
      <c r="D3524" s="5" t="str">
        <f>ufc_fights5[[#This Row],[r_fighter_id]]&amp;"/"&amp;ufc_fights5[[#This Row],[b_fighter_id]]&amp;ufc_fights5[[#This Row],[date]]</f>
        <v>2016/38842559</v>
      </c>
      <c r="E3524">
        <f>COUNTIF(ufc_fights5[duplicitní texty],ufc_fights5[[#This Row],[duplicitní texty]])</f>
        <v>1</v>
      </c>
    </row>
    <row r="3525" spans="1:5">
      <c r="A3525">
        <v>543</v>
      </c>
      <c r="B3525">
        <v>3209</v>
      </c>
      <c r="C3525" s="3">
        <v>42559</v>
      </c>
      <c r="D3525" s="5" t="str">
        <f>ufc_fights5[[#This Row],[r_fighter_id]]&amp;"/"&amp;ufc_fights5[[#This Row],[b_fighter_id]]&amp;ufc_fights5[[#This Row],[date]]</f>
        <v>543/320942559</v>
      </c>
      <c r="E3525">
        <f>COUNTIF(ufc_fights5[duplicitní texty],ufc_fights5[[#This Row],[duplicitní texty]])</f>
        <v>1</v>
      </c>
    </row>
    <row r="3526" spans="1:5">
      <c r="A3526">
        <v>2992</v>
      </c>
      <c r="B3526">
        <v>1371</v>
      </c>
      <c r="C3526" s="3">
        <v>42559</v>
      </c>
      <c r="D3526" s="5" t="str">
        <f>ufc_fights5[[#This Row],[r_fighter_id]]&amp;"/"&amp;ufc_fights5[[#This Row],[b_fighter_id]]&amp;ufc_fights5[[#This Row],[date]]</f>
        <v>2992/137142559</v>
      </c>
      <c r="E3526">
        <f>COUNTIF(ufc_fights5[duplicitní texty],ufc_fights5[[#This Row],[duplicitní texty]])</f>
        <v>1</v>
      </c>
    </row>
    <row r="3527" spans="1:5">
      <c r="A3527">
        <v>1331</v>
      </c>
      <c r="B3527">
        <v>3104</v>
      </c>
      <c r="C3527" s="3">
        <v>42559</v>
      </c>
      <c r="D3527" s="5" t="str">
        <f>ufc_fights5[[#This Row],[r_fighter_id]]&amp;"/"&amp;ufc_fights5[[#This Row],[b_fighter_id]]&amp;ufc_fights5[[#This Row],[date]]</f>
        <v>1331/310442559</v>
      </c>
      <c r="E3527">
        <f>COUNTIF(ufc_fights5[duplicitní texty],ufc_fights5[[#This Row],[duplicitní texty]])</f>
        <v>1</v>
      </c>
    </row>
    <row r="3528" spans="1:5">
      <c r="A3528">
        <v>1319</v>
      </c>
      <c r="B3528">
        <v>1083</v>
      </c>
      <c r="C3528" s="3">
        <v>42560</v>
      </c>
      <c r="D3528" s="5" t="str">
        <f>ufc_fights5[[#This Row],[r_fighter_id]]&amp;"/"&amp;ufc_fights5[[#This Row],[b_fighter_id]]&amp;ufc_fights5[[#This Row],[date]]</f>
        <v>1319/108342560</v>
      </c>
      <c r="E3528">
        <f>COUNTIF(ufc_fights5[duplicitní texty],ufc_fights5[[#This Row],[duplicitní texty]])</f>
        <v>1</v>
      </c>
    </row>
    <row r="3529" spans="1:5">
      <c r="A3529">
        <v>618</v>
      </c>
      <c r="B3529">
        <v>2981</v>
      </c>
      <c r="C3529" s="3">
        <v>42560</v>
      </c>
      <c r="D3529" s="5" t="str">
        <f>ufc_fights5[[#This Row],[r_fighter_id]]&amp;"/"&amp;ufc_fights5[[#This Row],[b_fighter_id]]&amp;ufc_fights5[[#This Row],[date]]</f>
        <v>618/298142560</v>
      </c>
      <c r="E3529">
        <f>COUNTIF(ufc_fights5[duplicitní texty],ufc_fights5[[#This Row],[duplicitní texty]])</f>
        <v>1</v>
      </c>
    </row>
    <row r="3530" spans="1:5">
      <c r="A3530">
        <v>2213</v>
      </c>
      <c r="B3530">
        <v>2860</v>
      </c>
      <c r="C3530" s="3">
        <v>42560</v>
      </c>
      <c r="D3530" s="5" t="str">
        <f>ufc_fights5[[#This Row],[r_fighter_id]]&amp;"/"&amp;ufc_fights5[[#This Row],[b_fighter_id]]&amp;ufc_fights5[[#This Row],[date]]</f>
        <v>2213/286042560</v>
      </c>
      <c r="E3530">
        <f>COUNTIF(ufc_fights5[duplicitní texty],ufc_fights5[[#This Row],[duplicitní texty]])</f>
        <v>1</v>
      </c>
    </row>
    <row r="3531" spans="1:5">
      <c r="A3531">
        <v>3359</v>
      </c>
      <c r="B3531">
        <v>382</v>
      </c>
      <c r="C3531" s="3">
        <v>42560</v>
      </c>
      <c r="D3531" s="5" t="str">
        <f>ufc_fights5[[#This Row],[r_fighter_id]]&amp;"/"&amp;ufc_fights5[[#This Row],[b_fighter_id]]&amp;ufc_fights5[[#This Row],[date]]</f>
        <v>3359/38242560</v>
      </c>
      <c r="E3531">
        <f>COUNTIF(ufc_fights5[duplicitní texty],ufc_fights5[[#This Row],[duplicitní texty]])</f>
        <v>1</v>
      </c>
    </row>
    <row r="3532" spans="1:5">
      <c r="A3532">
        <v>3587</v>
      </c>
      <c r="B3532">
        <v>2479</v>
      </c>
      <c r="C3532" s="3">
        <v>42560</v>
      </c>
      <c r="D3532" s="5" t="str">
        <f>ufc_fights5[[#This Row],[r_fighter_id]]&amp;"/"&amp;ufc_fights5[[#This Row],[b_fighter_id]]&amp;ufc_fights5[[#This Row],[date]]</f>
        <v>3587/247942560</v>
      </c>
      <c r="E3532">
        <f>COUNTIF(ufc_fights5[duplicitní texty],ufc_fights5[[#This Row],[duplicitní texty]])</f>
        <v>1</v>
      </c>
    </row>
    <row r="3533" spans="1:5">
      <c r="A3533">
        <v>2829</v>
      </c>
      <c r="B3533">
        <v>1753</v>
      </c>
      <c r="C3533" s="3">
        <v>42560</v>
      </c>
      <c r="D3533" s="5" t="str">
        <f>ufc_fights5[[#This Row],[r_fighter_id]]&amp;"/"&amp;ufc_fights5[[#This Row],[b_fighter_id]]&amp;ufc_fights5[[#This Row],[date]]</f>
        <v>2829/175342560</v>
      </c>
      <c r="E3533">
        <f>COUNTIF(ufc_fights5[duplicitní texty],ufc_fights5[[#This Row],[duplicitní texty]])</f>
        <v>1</v>
      </c>
    </row>
    <row r="3534" spans="1:5">
      <c r="A3534">
        <v>2113</v>
      </c>
      <c r="B3534">
        <v>1139</v>
      </c>
      <c r="C3534" s="3">
        <v>42560</v>
      </c>
      <c r="D3534" s="5" t="str">
        <f>ufc_fights5[[#This Row],[r_fighter_id]]&amp;"/"&amp;ufc_fights5[[#This Row],[b_fighter_id]]&amp;ufc_fights5[[#This Row],[date]]</f>
        <v>2113/113942560</v>
      </c>
      <c r="E3534">
        <f>COUNTIF(ufc_fights5[duplicitní texty],ufc_fights5[[#This Row],[duplicitní texty]])</f>
        <v>1</v>
      </c>
    </row>
    <row r="3535" spans="1:5">
      <c r="A3535">
        <v>778</v>
      </c>
      <c r="B3535">
        <v>155</v>
      </c>
      <c r="C3535" s="3">
        <v>42560</v>
      </c>
      <c r="D3535" s="5" t="str">
        <f>ufc_fights5[[#This Row],[r_fighter_id]]&amp;"/"&amp;ufc_fights5[[#This Row],[b_fighter_id]]&amp;ufc_fights5[[#This Row],[date]]</f>
        <v>778/15542560</v>
      </c>
      <c r="E3535">
        <f>COUNTIF(ufc_fights5[duplicitní texty],ufc_fights5[[#This Row],[duplicitní texty]])</f>
        <v>1</v>
      </c>
    </row>
    <row r="3536" spans="1:5">
      <c r="A3536">
        <v>2333</v>
      </c>
      <c r="B3536">
        <v>1952</v>
      </c>
      <c r="C3536" s="3">
        <v>42560</v>
      </c>
      <c r="D3536" s="5" t="str">
        <f>ufc_fights5[[#This Row],[r_fighter_id]]&amp;"/"&amp;ufc_fights5[[#This Row],[b_fighter_id]]&amp;ufc_fights5[[#This Row],[date]]</f>
        <v>2333/195242560</v>
      </c>
      <c r="E3536">
        <f>COUNTIF(ufc_fights5[duplicitní texty],ufc_fights5[[#This Row],[duplicitní texty]])</f>
        <v>1</v>
      </c>
    </row>
    <row r="3537" spans="1:5">
      <c r="A3537">
        <v>948</v>
      </c>
      <c r="B3537">
        <v>3342</v>
      </c>
      <c r="C3537" s="3">
        <v>42564</v>
      </c>
      <c r="D3537" s="5" t="str">
        <f>ufc_fights5[[#This Row],[r_fighter_id]]&amp;"/"&amp;ufc_fights5[[#This Row],[b_fighter_id]]&amp;ufc_fights5[[#This Row],[date]]</f>
        <v>948/334242564</v>
      </c>
      <c r="E3537">
        <f>COUNTIF(ufc_fights5[duplicitní texty],ufc_fights5[[#This Row],[duplicitní texty]])</f>
        <v>1</v>
      </c>
    </row>
    <row r="3538" spans="1:5">
      <c r="A3538">
        <v>2237</v>
      </c>
      <c r="B3538">
        <v>553</v>
      </c>
      <c r="C3538" s="3">
        <v>42564</v>
      </c>
      <c r="D3538" s="5" t="str">
        <f>ufc_fights5[[#This Row],[r_fighter_id]]&amp;"/"&amp;ufc_fights5[[#This Row],[b_fighter_id]]&amp;ufc_fights5[[#This Row],[date]]</f>
        <v>2237/55342564</v>
      </c>
      <c r="E3538">
        <f>COUNTIF(ufc_fights5[duplicitní texty],ufc_fights5[[#This Row],[duplicitní texty]])</f>
        <v>1</v>
      </c>
    </row>
    <row r="3539" spans="1:5">
      <c r="A3539">
        <v>3525</v>
      </c>
      <c r="B3539">
        <v>1863</v>
      </c>
      <c r="C3539" s="3">
        <v>42564</v>
      </c>
      <c r="D3539" s="5" t="str">
        <f>ufc_fights5[[#This Row],[r_fighter_id]]&amp;"/"&amp;ufc_fights5[[#This Row],[b_fighter_id]]&amp;ufc_fights5[[#This Row],[date]]</f>
        <v>3525/186342564</v>
      </c>
      <c r="E3539">
        <f>COUNTIF(ufc_fights5[duplicitní texty],ufc_fights5[[#This Row],[duplicitní texty]])</f>
        <v>1</v>
      </c>
    </row>
    <row r="3540" spans="1:5">
      <c r="A3540">
        <v>3045</v>
      </c>
      <c r="B3540">
        <v>2305</v>
      </c>
      <c r="C3540" s="3">
        <v>42564</v>
      </c>
      <c r="D3540" s="5" t="str">
        <f>ufc_fights5[[#This Row],[r_fighter_id]]&amp;"/"&amp;ufc_fights5[[#This Row],[b_fighter_id]]&amp;ufc_fights5[[#This Row],[date]]</f>
        <v>3045/230542564</v>
      </c>
      <c r="E3540">
        <f>COUNTIF(ufc_fights5[duplicitní texty],ufc_fights5[[#This Row],[duplicitní texty]])</f>
        <v>1</v>
      </c>
    </row>
    <row r="3541" spans="1:5">
      <c r="A3541">
        <v>501</v>
      </c>
      <c r="B3541">
        <v>3101</v>
      </c>
      <c r="C3541" s="3">
        <v>42564</v>
      </c>
      <c r="D3541" s="5" t="str">
        <f>ufc_fights5[[#This Row],[r_fighter_id]]&amp;"/"&amp;ufc_fights5[[#This Row],[b_fighter_id]]&amp;ufc_fights5[[#This Row],[date]]</f>
        <v>501/310142564</v>
      </c>
      <c r="E3541">
        <f>COUNTIF(ufc_fights5[duplicitní texty],ufc_fights5[[#This Row],[duplicitní texty]])</f>
        <v>1</v>
      </c>
    </row>
    <row r="3542" spans="1:5">
      <c r="A3542">
        <v>1384</v>
      </c>
      <c r="B3542">
        <v>2523</v>
      </c>
      <c r="C3542" s="3">
        <v>42564</v>
      </c>
      <c r="D3542" s="5" t="str">
        <f>ufc_fights5[[#This Row],[r_fighter_id]]&amp;"/"&amp;ufc_fights5[[#This Row],[b_fighter_id]]&amp;ufc_fights5[[#This Row],[date]]</f>
        <v>1384/252342564</v>
      </c>
      <c r="E3542">
        <f>COUNTIF(ufc_fights5[duplicitní texty],ufc_fights5[[#This Row],[duplicitní texty]])</f>
        <v>1</v>
      </c>
    </row>
    <row r="3543" spans="1:5">
      <c r="A3543">
        <v>306</v>
      </c>
      <c r="B3543">
        <v>2822</v>
      </c>
      <c r="C3543" s="3">
        <v>42564</v>
      </c>
      <c r="D3543" s="5" t="str">
        <f>ufc_fights5[[#This Row],[r_fighter_id]]&amp;"/"&amp;ufc_fights5[[#This Row],[b_fighter_id]]&amp;ufc_fights5[[#This Row],[date]]</f>
        <v>306/282242564</v>
      </c>
      <c r="E3543">
        <f>COUNTIF(ufc_fights5[duplicitní texty],ufc_fights5[[#This Row],[duplicitní texty]])</f>
        <v>1</v>
      </c>
    </row>
    <row r="3544" spans="1:5">
      <c r="A3544">
        <v>2028</v>
      </c>
      <c r="B3544">
        <v>1834</v>
      </c>
      <c r="C3544" s="3">
        <v>42564</v>
      </c>
      <c r="D3544" s="5" t="str">
        <f>ufc_fights5[[#This Row],[r_fighter_id]]&amp;"/"&amp;ufc_fights5[[#This Row],[b_fighter_id]]&amp;ufc_fights5[[#This Row],[date]]</f>
        <v>2028/183442564</v>
      </c>
      <c r="E3544">
        <f>COUNTIF(ufc_fights5[duplicitní texty],ufc_fights5[[#This Row],[duplicitní texty]])</f>
        <v>1</v>
      </c>
    </row>
    <row r="3545" spans="1:5">
      <c r="A3545">
        <v>3092</v>
      </c>
      <c r="B3545">
        <v>90</v>
      </c>
      <c r="C3545" s="3">
        <v>42564</v>
      </c>
      <c r="D3545" s="5" t="str">
        <f>ufc_fights5[[#This Row],[r_fighter_id]]&amp;"/"&amp;ufc_fights5[[#This Row],[b_fighter_id]]&amp;ufc_fights5[[#This Row],[date]]</f>
        <v>3092/9042564</v>
      </c>
      <c r="E3545">
        <f>COUNTIF(ufc_fights5[duplicitní texty],ufc_fights5[[#This Row],[duplicitní texty]])</f>
        <v>1</v>
      </c>
    </row>
    <row r="3546" spans="1:5">
      <c r="A3546">
        <v>2331</v>
      </c>
      <c r="B3546">
        <v>2259</v>
      </c>
      <c r="C3546" s="3">
        <v>42564</v>
      </c>
      <c r="D3546" s="5" t="str">
        <f>ufc_fights5[[#This Row],[r_fighter_id]]&amp;"/"&amp;ufc_fights5[[#This Row],[b_fighter_id]]&amp;ufc_fights5[[#This Row],[date]]</f>
        <v>2331/225942564</v>
      </c>
      <c r="E3546">
        <f>COUNTIF(ufc_fights5[duplicitní texty],ufc_fights5[[#This Row],[duplicitní texty]])</f>
        <v>1</v>
      </c>
    </row>
    <row r="3547" spans="1:5">
      <c r="A3547">
        <v>2374</v>
      </c>
      <c r="B3547">
        <v>2388</v>
      </c>
      <c r="C3547" s="3">
        <v>42564</v>
      </c>
      <c r="D3547" s="5" t="str">
        <f>ufc_fights5[[#This Row],[r_fighter_id]]&amp;"/"&amp;ufc_fights5[[#This Row],[b_fighter_id]]&amp;ufc_fights5[[#This Row],[date]]</f>
        <v>2374/238842564</v>
      </c>
      <c r="E3547">
        <f>COUNTIF(ufc_fights5[duplicitní texty],ufc_fights5[[#This Row],[duplicitní texty]])</f>
        <v>1</v>
      </c>
    </row>
    <row r="3548" spans="1:5">
      <c r="A3548">
        <v>567</v>
      </c>
      <c r="B3548">
        <v>2306</v>
      </c>
      <c r="C3548" s="3">
        <v>42564</v>
      </c>
      <c r="D3548" s="5" t="str">
        <f>ufc_fights5[[#This Row],[r_fighter_id]]&amp;"/"&amp;ufc_fights5[[#This Row],[b_fighter_id]]&amp;ufc_fights5[[#This Row],[date]]</f>
        <v>567/230642564</v>
      </c>
      <c r="E3548">
        <f>COUNTIF(ufc_fights5[duplicitní texty],ufc_fights5[[#This Row],[duplicitní texty]])</f>
        <v>1</v>
      </c>
    </row>
    <row r="3549" spans="1:5">
      <c r="A3549">
        <v>2381</v>
      </c>
      <c r="B3549">
        <v>2171</v>
      </c>
      <c r="C3549" s="3">
        <v>42574</v>
      </c>
      <c r="D3549" s="5" t="str">
        <f>ufc_fights5[[#This Row],[r_fighter_id]]&amp;"/"&amp;ufc_fights5[[#This Row],[b_fighter_id]]&amp;ufc_fights5[[#This Row],[date]]</f>
        <v>2381/217142574</v>
      </c>
      <c r="E3549">
        <f>COUNTIF(ufc_fights5[duplicitní texty],ufc_fights5[[#This Row],[duplicitní texty]])</f>
        <v>1</v>
      </c>
    </row>
    <row r="3550" spans="1:5">
      <c r="A3550">
        <v>201</v>
      </c>
      <c r="B3550">
        <v>2076</v>
      </c>
      <c r="C3550" s="3">
        <v>42574</v>
      </c>
      <c r="D3550" s="5" t="str">
        <f>ufc_fights5[[#This Row],[r_fighter_id]]&amp;"/"&amp;ufc_fights5[[#This Row],[b_fighter_id]]&amp;ufc_fights5[[#This Row],[date]]</f>
        <v>201/207642574</v>
      </c>
      <c r="E3550">
        <f>COUNTIF(ufc_fights5[duplicitní texty],ufc_fights5[[#This Row],[duplicitní texty]])</f>
        <v>1</v>
      </c>
    </row>
    <row r="3551" spans="1:5">
      <c r="A3551">
        <v>2796</v>
      </c>
      <c r="B3551">
        <v>3496</v>
      </c>
      <c r="C3551" s="3">
        <v>42574</v>
      </c>
      <c r="D3551" s="5" t="str">
        <f>ufc_fights5[[#This Row],[r_fighter_id]]&amp;"/"&amp;ufc_fights5[[#This Row],[b_fighter_id]]&amp;ufc_fights5[[#This Row],[date]]</f>
        <v>2796/349642574</v>
      </c>
      <c r="E3551">
        <f>COUNTIF(ufc_fights5[duplicitní texty],ufc_fights5[[#This Row],[duplicitní texty]])</f>
        <v>1</v>
      </c>
    </row>
    <row r="3552" spans="1:5">
      <c r="A3552">
        <v>1378</v>
      </c>
      <c r="B3552">
        <v>2955</v>
      </c>
      <c r="C3552" s="3">
        <v>42574</v>
      </c>
      <c r="D3552" s="5" t="str">
        <f>ufc_fights5[[#This Row],[r_fighter_id]]&amp;"/"&amp;ufc_fights5[[#This Row],[b_fighter_id]]&amp;ufc_fights5[[#This Row],[date]]</f>
        <v>1378/295542574</v>
      </c>
      <c r="E3552">
        <f>COUNTIF(ufc_fights5[duplicitní texty],ufc_fights5[[#This Row],[duplicitní texty]])</f>
        <v>1</v>
      </c>
    </row>
    <row r="3553" spans="1:5">
      <c r="A3553">
        <v>3324</v>
      </c>
      <c r="B3553">
        <v>3526</v>
      </c>
      <c r="C3553" s="3">
        <v>42574</v>
      </c>
      <c r="D3553" s="5" t="str">
        <f>ufc_fights5[[#This Row],[r_fighter_id]]&amp;"/"&amp;ufc_fights5[[#This Row],[b_fighter_id]]&amp;ufc_fights5[[#This Row],[date]]</f>
        <v>3324/352642574</v>
      </c>
      <c r="E3553">
        <f>COUNTIF(ufc_fights5[duplicitní texty],ufc_fights5[[#This Row],[duplicitní texty]])</f>
        <v>1</v>
      </c>
    </row>
    <row r="3554" spans="1:5">
      <c r="A3554">
        <v>872</v>
      </c>
      <c r="B3554">
        <v>2491</v>
      </c>
      <c r="C3554" s="3">
        <v>42574</v>
      </c>
      <c r="D3554" s="5" t="str">
        <f>ufc_fights5[[#This Row],[r_fighter_id]]&amp;"/"&amp;ufc_fights5[[#This Row],[b_fighter_id]]&amp;ufc_fights5[[#This Row],[date]]</f>
        <v>872/249142574</v>
      </c>
      <c r="E3554">
        <f>COUNTIF(ufc_fights5[duplicitní texty],ufc_fights5[[#This Row],[duplicitní texty]])</f>
        <v>1</v>
      </c>
    </row>
    <row r="3555" spans="1:5">
      <c r="A3555">
        <v>1341</v>
      </c>
      <c r="B3555">
        <v>671</v>
      </c>
      <c r="C3555" s="3">
        <v>42574</v>
      </c>
      <c r="D3555" s="5" t="str">
        <f>ufc_fights5[[#This Row],[r_fighter_id]]&amp;"/"&amp;ufc_fights5[[#This Row],[b_fighter_id]]&amp;ufc_fights5[[#This Row],[date]]</f>
        <v>1341/67142574</v>
      </c>
      <c r="E3555">
        <f>COUNTIF(ufc_fights5[duplicitní texty],ufc_fights5[[#This Row],[duplicitní texty]])</f>
        <v>1</v>
      </c>
    </row>
    <row r="3556" spans="1:5">
      <c r="A3556">
        <v>1323</v>
      </c>
      <c r="B3556">
        <v>3044</v>
      </c>
      <c r="C3556" s="3">
        <v>42574</v>
      </c>
      <c r="D3556" s="5" t="str">
        <f>ufc_fights5[[#This Row],[r_fighter_id]]&amp;"/"&amp;ufc_fights5[[#This Row],[b_fighter_id]]&amp;ufc_fights5[[#This Row],[date]]</f>
        <v>1323/304442574</v>
      </c>
      <c r="E3556">
        <f>COUNTIF(ufc_fights5[duplicitní texty],ufc_fights5[[#This Row],[duplicitní texty]])</f>
        <v>1</v>
      </c>
    </row>
    <row r="3557" spans="1:5">
      <c r="A3557">
        <v>52</v>
      </c>
      <c r="B3557">
        <v>1671</v>
      </c>
      <c r="C3557" s="3">
        <v>42574</v>
      </c>
      <c r="D3557" s="5" t="str">
        <f>ufc_fights5[[#This Row],[r_fighter_id]]&amp;"/"&amp;ufc_fights5[[#This Row],[b_fighter_id]]&amp;ufc_fights5[[#This Row],[date]]</f>
        <v>52/167142574</v>
      </c>
      <c r="E3557">
        <f>COUNTIF(ufc_fights5[duplicitní texty],ufc_fights5[[#This Row],[duplicitní texty]])</f>
        <v>1</v>
      </c>
    </row>
    <row r="3558" spans="1:5">
      <c r="A3558">
        <v>2303</v>
      </c>
      <c r="B3558">
        <v>2103</v>
      </c>
      <c r="C3558" s="3">
        <v>42574</v>
      </c>
      <c r="D3558" s="5" t="str">
        <f>ufc_fights5[[#This Row],[r_fighter_id]]&amp;"/"&amp;ufc_fights5[[#This Row],[b_fighter_id]]&amp;ufc_fights5[[#This Row],[date]]</f>
        <v>2303/210342574</v>
      </c>
      <c r="E3558">
        <f>COUNTIF(ufc_fights5[duplicitní texty],ufc_fights5[[#This Row],[duplicitní texty]])</f>
        <v>1</v>
      </c>
    </row>
    <row r="3559" spans="1:5">
      <c r="A3559">
        <v>2571</v>
      </c>
      <c r="B3559">
        <v>634</v>
      </c>
      <c r="C3559" s="3">
        <v>42574</v>
      </c>
      <c r="D3559" s="5" t="str">
        <f>ufc_fights5[[#This Row],[r_fighter_id]]&amp;"/"&amp;ufc_fights5[[#This Row],[b_fighter_id]]&amp;ufc_fights5[[#This Row],[date]]</f>
        <v>2571/63442574</v>
      </c>
      <c r="E3559">
        <f>COUNTIF(ufc_fights5[duplicitní texty],ufc_fights5[[#This Row],[duplicitní texty]])</f>
        <v>1</v>
      </c>
    </row>
    <row r="3560" spans="1:5">
      <c r="A3560">
        <v>2473</v>
      </c>
      <c r="B3560">
        <v>1995</v>
      </c>
      <c r="C3560" s="3">
        <v>42581</v>
      </c>
      <c r="D3560" s="5" t="str">
        <f>ufc_fights5[[#This Row],[r_fighter_id]]&amp;"/"&amp;ufc_fights5[[#This Row],[b_fighter_id]]&amp;ufc_fights5[[#This Row],[date]]</f>
        <v>2473/199542581</v>
      </c>
      <c r="E3560">
        <f>COUNTIF(ufc_fights5[duplicitní texty],ufc_fights5[[#This Row],[duplicitní texty]])</f>
        <v>1</v>
      </c>
    </row>
    <row r="3561" spans="1:5">
      <c r="A3561">
        <v>2694</v>
      </c>
      <c r="B3561">
        <v>2500</v>
      </c>
      <c r="C3561" s="3">
        <v>42581</v>
      </c>
      <c r="D3561" s="5" t="str">
        <f>ufc_fights5[[#This Row],[r_fighter_id]]&amp;"/"&amp;ufc_fights5[[#This Row],[b_fighter_id]]&amp;ufc_fights5[[#This Row],[date]]</f>
        <v>2694/250042581</v>
      </c>
      <c r="E3561">
        <f>COUNTIF(ufc_fights5[duplicitní texty],ufc_fights5[[#This Row],[duplicitní texty]])</f>
        <v>1</v>
      </c>
    </row>
    <row r="3562" spans="1:5">
      <c r="A3562">
        <v>1760</v>
      </c>
      <c r="B3562">
        <v>3509</v>
      </c>
      <c r="C3562" s="3">
        <v>42581</v>
      </c>
      <c r="D3562" s="5" t="str">
        <f>ufc_fights5[[#This Row],[r_fighter_id]]&amp;"/"&amp;ufc_fights5[[#This Row],[b_fighter_id]]&amp;ufc_fights5[[#This Row],[date]]</f>
        <v>1760/350942581</v>
      </c>
      <c r="E3562">
        <f>COUNTIF(ufc_fights5[duplicitní texty],ufc_fights5[[#This Row],[duplicitní texty]])</f>
        <v>1</v>
      </c>
    </row>
    <row r="3563" spans="1:5">
      <c r="A3563">
        <v>375</v>
      </c>
      <c r="B3563">
        <v>871</v>
      </c>
      <c r="C3563" s="3">
        <v>42581</v>
      </c>
      <c r="D3563" s="5" t="str">
        <f>ufc_fights5[[#This Row],[r_fighter_id]]&amp;"/"&amp;ufc_fights5[[#This Row],[b_fighter_id]]&amp;ufc_fights5[[#This Row],[date]]</f>
        <v>375/87142581</v>
      </c>
      <c r="E3563">
        <f>COUNTIF(ufc_fights5[duplicitní texty],ufc_fights5[[#This Row],[duplicitní texty]])</f>
        <v>1</v>
      </c>
    </row>
    <row r="3564" spans="1:5">
      <c r="A3564">
        <v>1698</v>
      </c>
      <c r="B3564">
        <v>1327</v>
      </c>
      <c r="C3564" s="3">
        <v>42581</v>
      </c>
      <c r="D3564" s="5" t="str">
        <f>ufc_fights5[[#This Row],[r_fighter_id]]&amp;"/"&amp;ufc_fights5[[#This Row],[b_fighter_id]]&amp;ufc_fights5[[#This Row],[date]]</f>
        <v>1698/132742581</v>
      </c>
      <c r="E3564">
        <f>COUNTIF(ufc_fights5[duplicitní texty],ufc_fights5[[#This Row],[duplicitní texty]])</f>
        <v>1</v>
      </c>
    </row>
    <row r="3565" spans="1:5">
      <c r="A3565">
        <v>2650</v>
      </c>
      <c r="B3565">
        <v>2841</v>
      </c>
      <c r="C3565" s="3">
        <v>42581</v>
      </c>
      <c r="D3565" s="5" t="str">
        <f>ufc_fights5[[#This Row],[r_fighter_id]]&amp;"/"&amp;ufc_fights5[[#This Row],[b_fighter_id]]&amp;ufc_fights5[[#This Row],[date]]</f>
        <v>2650/284142581</v>
      </c>
      <c r="E3565">
        <f>COUNTIF(ufc_fights5[duplicitní texty],ufc_fights5[[#This Row],[duplicitní texty]])</f>
        <v>1</v>
      </c>
    </row>
    <row r="3566" spans="1:5">
      <c r="A3566">
        <v>144</v>
      </c>
      <c r="B3566">
        <v>378</v>
      </c>
      <c r="C3566" s="3">
        <v>42581</v>
      </c>
      <c r="D3566" s="5" t="str">
        <f>ufc_fights5[[#This Row],[r_fighter_id]]&amp;"/"&amp;ufc_fights5[[#This Row],[b_fighter_id]]&amp;ufc_fights5[[#This Row],[date]]</f>
        <v>144/37842581</v>
      </c>
      <c r="E3566">
        <f>COUNTIF(ufc_fights5[duplicitní texty],ufc_fights5[[#This Row],[duplicitní texty]])</f>
        <v>1</v>
      </c>
    </row>
    <row r="3567" spans="1:5">
      <c r="A3567">
        <v>2269</v>
      </c>
      <c r="B3567">
        <v>1691</v>
      </c>
      <c r="C3567" s="3">
        <v>42581</v>
      </c>
      <c r="D3567" s="5" t="str">
        <f>ufc_fights5[[#This Row],[r_fighter_id]]&amp;"/"&amp;ufc_fights5[[#This Row],[b_fighter_id]]&amp;ufc_fights5[[#This Row],[date]]</f>
        <v>2269/169142581</v>
      </c>
      <c r="E3567">
        <f>COUNTIF(ufc_fights5[duplicitní texty],ufc_fights5[[#This Row],[duplicitní texty]])</f>
        <v>1</v>
      </c>
    </row>
    <row r="3568" spans="1:5">
      <c r="A3568">
        <v>1260</v>
      </c>
      <c r="B3568">
        <v>1172</v>
      </c>
      <c r="C3568" s="3">
        <v>42581</v>
      </c>
      <c r="D3568" s="5" t="str">
        <f>ufc_fights5[[#This Row],[r_fighter_id]]&amp;"/"&amp;ufc_fights5[[#This Row],[b_fighter_id]]&amp;ufc_fights5[[#This Row],[date]]</f>
        <v>1260/117242581</v>
      </c>
      <c r="E3568">
        <f>COUNTIF(ufc_fights5[duplicitní texty],ufc_fights5[[#This Row],[duplicitní texty]])</f>
        <v>1</v>
      </c>
    </row>
    <row r="3569" spans="1:5">
      <c r="A3569">
        <v>257</v>
      </c>
      <c r="B3569">
        <v>2937</v>
      </c>
      <c r="C3569" s="3">
        <v>42581</v>
      </c>
      <c r="D3569" s="5" t="str">
        <f>ufc_fights5[[#This Row],[r_fighter_id]]&amp;"/"&amp;ufc_fights5[[#This Row],[b_fighter_id]]&amp;ufc_fights5[[#This Row],[date]]</f>
        <v>257/293742581</v>
      </c>
      <c r="E3569">
        <f>COUNTIF(ufc_fights5[duplicitní texty],ufc_fights5[[#This Row],[duplicitní texty]])</f>
        <v>1</v>
      </c>
    </row>
    <row r="3570" spans="1:5">
      <c r="A3570">
        <v>2730</v>
      </c>
      <c r="B3570">
        <v>435</v>
      </c>
      <c r="C3570" s="3">
        <v>42588</v>
      </c>
      <c r="D3570" s="5" t="str">
        <f>ufc_fights5[[#This Row],[r_fighter_id]]&amp;"/"&amp;ufc_fights5[[#This Row],[b_fighter_id]]&amp;ufc_fights5[[#This Row],[date]]</f>
        <v>2730/43542588</v>
      </c>
      <c r="E3570">
        <f>COUNTIF(ufc_fights5[duplicitní texty],ufc_fights5[[#This Row],[duplicitní texty]])</f>
        <v>1</v>
      </c>
    </row>
    <row r="3571" spans="1:5">
      <c r="A3571">
        <v>3033</v>
      </c>
      <c r="B3571">
        <v>1118</v>
      </c>
      <c r="C3571" s="3">
        <v>42588</v>
      </c>
      <c r="D3571" s="5" t="str">
        <f>ufc_fights5[[#This Row],[r_fighter_id]]&amp;"/"&amp;ufc_fights5[[#This Row],[b_fighter_id]]&amp;ufc_fights5[[#This Row],[date]]</f>
        <v>3033/111842588</v>
      </c>
      <c r="E3571">
        <f>COUNTIF(ufc_fights5[duplicitní texty],ufc_fights5[[#This Row],[duplicitní texty]])</f>
        <v>1</v>
      </c>
    </row>
    <row r="3572" spans="1:5">
      <c r="A3572">
        <v>263</v>
      </c>
      <c r="B3572">
        <v>1499</v>
      </c>
      <c r="C3572" s="3">
        <v>42588</v>
      </c>
      <c r="D3572" s="5" t="str">
        <f>ufc_fights5[[#This Row],[r_fighter_id]]&amp;"/"&amp;ufc_fights5[[#This Row],[b_fighter_id]]&amp;ufc_fights5[[#This Row],[date]]</f>
        <v>263/149942588</v>
      </c>
      <c r="E3572">
        <f>COUNTIF(ufc_fights5[duplicitní texty],ufc_fights5[[#This Row],[duplicitní texty]])</f>
        <v>1</v>
      </c>
    </row>
    <row r="3573" spans="1:5">
      <c r="A3573">
        <v>3230</v>
      </c>
      <c r="B3573">
        <v>2336</v>
      </c>
      <c r="C3573" s="3">
        <v>42588</v>
      </c>
      <c r="D3573" s="5" t="str">
        <f>ufc_fights5[[#This Row],[r_fighter_id]]&amp;"/"&amp;ufc_fights5[[#This Row],[b_fighter_id]]&amp;ufc_fights5[[#This Row],[date]]</f>
        <v>3230/233642588</v>
      </c>
      <c r="E3573">
        <f>COUNTIF(ufc_fights5[duplicitní texty],ufc_fights5[[#This Row],[duplicitní texty]])</f>
        <v>1</v>
      </c>
    </row>
    <row r="3574" spans="1:5">
      <c r="A3574">
        <v>2558</v>
      </c>
      <c r="B3574">
        <v>682</v>
      </c>
      <c r="C3574" s="3">
        <v>42588</v>
      </c>
      <c r="D3574" s="5" t="str">
        <f>ufc_fights5[[#This Row],[r_fighter_id]]&amp;"/"&amp;ufc_fights5[[#This Row],[b_fighter_id]]&amp;ufc_fights5[[#This Row],[date]]</f>
        <v>2558/68242588</v>
      </c>
      <c r="E3574">
        <f>COUNTIF(ufc_fights5[duplicitní texty],ufc_fights5[[#This Row],[duplicitní texty]])</f>
        <v>1</v>
      </c>
    </row>
    <row r="3575" spans="1:5">
      <c r="A3575">
        <v>2513</v>
      </c>
      <c r="B3575">
        <v>3308</v>
      </c>
      <c r="C3575" s="3">
        <v>42588</v>
      </c>
      <c r="D3575" s="5" t="str">
        <f>ufc_fights5[[#This Row],[r_fighter_id]]&amp;"/"&amp;ufc_fights5[[#This Row],[b_fighter_id]]&amp;ufc_fights5[[#This Row],[date]]</f>
        <v>2513/330842588</v>
      </c>
      <c r="E3575">
        <f>COUNTIF(ufc_fights5[duplicitní texty],ufc_fights5[[#This Row],[duplicitní texty]])</f>
        <v>1</v>
      </c>
    </row>
    <row r="3576" spans="1:5">
      <c r="A3576">
        <v>3170</v>
      </c>
      <c r="B3576">
        <v>1611</v>
      </c>
      <c r="C3576" s="3">
        <v>42588</v>
      </c>
      <c r="D3576" s="5" t="str">
        <f>ufc_fights5[[#This Row],[r_fighter_id]]&amp;"/"&amp;ufc_fights5[[#This Row],[b_fighter_id]]&amp;ufc_fights5[[#This Row],[date]]</f>
        <v>3170/161142588</v>
      </c>
      <c r="E3576">
        <f>COUNTIF(ufc_fights5[duplicitní texty],ufc_fights5[[#This Row],[duplicitní texty]])</f>
        <v>1</v>
      </c>
    </row>
    <row r="3577" spans="1:5">
      <c r="A3577">
        <v>1790</v>
      </c>
      <c r="B3577">
        <v>447</v>
      </c>
      <c r="C3577" s="3">
        <v>42588</v>
      </c>
      <c r="D3577" s="5" t="str">
        <f>ufc_fights5[[#This Row],[r_fighter_id]]&amp;"/"&amp;ufc_fights5[[#This Row],[b_fighter_id]]&amp;ufc_fights5[[#This Row],[date]]</f>
        <v>1790/44742588</v>
      </c>
      <c r="E3577">
        <f>COUNTIF(ufc_fights5[duplicitní texty],ufc_fights5[[#This Row],[duplicitní texty]])</f>
        <v>1</v>
      </c>
    </row>
    <row r="3578" spans="1:5">
      <c r="A3578">
        <v>2038</v>
      </c>
      <c r="B3578">
        <v>3113</v>
      </c>
      <c r="C3578" s="3">
        <v>42588</v>
      </c>
      <c r="D3578" s="5" t="str">
        <f>ufc_fights5[[#This Row],[r_fighter_id]]&amp;"/"&amp;ufc_fights5[[#This Row],[b_fighter_id]]&amp;ufc_fights5[[#This Row],[date]]</f>
        <v>2038/311342588</v>
      </c>
      <c r="E3578">
        <f>COUNTIF(ufc_fights5[duplicitní texty],ufc_fights5[[#This Row],[duplicitní texty]])</f>
        <v>1</v>
      </c>
    </row>
    <row r="3579" spans="1:5">
      <c r="A3579">
        <v>1460</v>
      </c>
      <c r="B3579">
        <v>1237</v>
      </c>
      <c r="C3579" s="3">
        <v>42588</v>
      </c>
      <c r="D3579" s="5" t="str">
        <f>ufc_fights5[[#This Row],[r_fighter_id]]&amp;"/"&amp;ufc_fights5[[#This Row],[b_fighter_id]]&amp;ufc_fights5[[#This Row],[date]]</f>
        <v>1460/123742588</v>
      </c>
      <c r="E3579">
        <f>COUNTIF(ufc_fights5[duplicitní texty],ufc_fights5[[#This Row],[duplicitní texty]])</f>
        <v>1</v>
      </c>
    </row>
    <row r="3580" spans="1:5">
      <c r="A3580">
        <v>2201</v>
      </c>
      <c r="B3580">
        <v>3216</v>
      </c>
      <c r="C3580" s="3">
        <v>42588</v>
      </c>
      <c r="D3580" s="5" t="str">
        <f>ufc_fights5[[#This Row],[r_fighter_id]]&amp;"/"&amp;ufc_fights5[[#This Row],[b_fighter_id]]&amp;ufc_fights5[[#This Row],[date]]</f>
        <v>2201/321642588</v>
      </c>
      <c r="E3580">
        <f>COUNTIF(ufc_fights5[duplicitní texty],ufc_fights5[[#This Row],[duplicitní texty]])</f>
        <v>1</v>
      </c>
    </row>
    <row r="3581" spans="1:5">
      <c r="A3581">
        <v>2951</v>
      </c>
      <c r="B3581">
        <v>1774</v>
      </c>
      <c r="C3581" s="3">
        <v>42588</v>
      </c>
      <c r="D3581" s="5" t="str">
        <f>ufc_fights5[[#This Row],[r_fighter_id]]&amp;"/"&amp;ufc_fights5[[#This Row],[b_fighter_id]]&amp;ufc_fights5[[#This Row],[date]]</f>
        <v>2951/177442588</v>
      </c>
      <c r="E3581">
        <f>COUNTIF(ufc_fights5[duplicitní texty],ufc_fights5[[#This Row],[duplicitní texty]])</f>
        <v>1</v>
      </c>
    </row>
    <row r="3582" spans="1:5">
      <c r="A3582">
        <v>2489</v>
      </c>
      <c r="B3582">
        <v>2531</v>
      </c>
      <c r="C3582" s="3">
        <v>42602</v>
      </c>
      <c r="D3582" s="5" t="str">
        <f>ufc_fights5[[#This Row],[r_fighter_id]]&amp;"/"&amp;ufc_fights5[[#This Row],[b_fighter_id]]&amp;ufc_fights5[[#This Row],[date]]</f>
        <v>2489/253142602</v>
      </c>
      <c r="E3582">
        <f>COUNTIF(ufc_fights5[duplicitní texty],ufc_fights5[[#This Row],[duplicitní texty]])</f>
        <v>1</v>
      </c>
    </row>
    <row r="3583" spans="1:5">
      <c r="A3583">
        <v>641</v>
      </c>
      <c r="B3583">
        <v>1199</v>
      </c>
      <c r="C3583" s="3">
        <v>42602</v>
      </c>
      <c r="D3583" s="5" t="str">
        <f>ufc_fights5[[#This Row],[r_fighter_id]]&amp;"/"&amp;ufc_fights5[[#This Row],[b_fighter_id]]&amp;ufc_fights5[[#This Row],[date]]</f>
        <v>641/119942602</v>
      </c>
      <c r="E3583">
        <f>COUNTIF(ufc_fights5[duplicitní texty],ufc_fights5[[#This Row],[duplicitní texty]])</f>
        <v>1</v>
      </c>
    </row>
    <row r="3584" spans="1:5">
      <c r="A3584">
        <v>1068</v>
      </c>
      <c r="B3584">
        <v>2150</v>
      </c>
      <c r="C3584" s="3">
        <v>42602</v>
      </c>
      <c r="D3584" s="5" t="str">
        <f>ufc_fights5[[#This Row],[r_fighter_id]]&amp;"/"&amp;ufc_fights5[[#This Row],[b_fighter_id]]&amp;ufc_fights5[[#This Row],[date]]</f>
        <v>1068/215042602</v>
      </c>
      <c r="E3584">
        <f>COUNTIF(ufc_fights5[duplicitní texty],ufc_fights5[[#This Row],[duplicitní texty]])</f>
        <v>1</v>
      </c>
    </row>
    <row r="3585" spans="1:5">
      <c r="A3585">
        <v>1533</v>
      </c>
      <c r="B3585">
        <v>3224</v>
      </c>
      <c r="C3585" s="3">
        <v>42602</v>
      </c>
      <c r="D3585" s="5" t="str">
        <f>ufc_fights5[[#This Row],[r_fighter_id]]&amp;"/"&amp;ufc_fights5[[#This Row],[b_fighter_id]]&amp;ufc_fights5[[#This Row],[date]]</f>
        <v>1533/322442602</v>
      </c>
      <c r="E3585">
        <f>COUNTIF(ufc_fights5[duplicitní texty],ufc_fights5[[#This Row],[duplicitní texty]])</f>
        <v>1</v>
      </c>
    </row>
    <row r="3586" spans="1:5">
      <c r="A3586">
        <v>770</v>
      </c>
      <c r="B3586">
        <v>2041</v>
      </c>
      <c r="C3586" s="3">
        <v>42602</v>
      </c>
      <c r="D3586" s="5" t="str">
        <f>ufc_fights5[[#This Row],[r_fighter_id]]&amp;"/"&amp;ufc_fights5[[#This Row],[b_fighter_id]]&amp;ufc_fights5[[#This Row],[date]]</f>
        <v>770/204142602</v>
      </c>
      <c r="E3586">
        <f>COUNTIF(ufc_fights5[duplicitní texty],ufc_fights5[[#This Row],[duplicitní texty]])</f>
        <v>1</v>
      </c>
    </row>
    <row r="3587" spans="1:5">
      <c r="A3587">
        <v>3138</v>
      </c>
      <c r="B3587">
        <v>523</v>
      </c>
      <c r="C3587" s="3">
        <v>42602</v>
      </c>
      <c r="D3587" s="5" t="str">
        <f>ufc_fights5[[#This Row],[r_fighter_id]]&amp;"/"&amp;ufc_fights5[[#This Row],[b_fighter_id]]&amp;ufc_fights5[[#This Row],[date]]</f>
        <v>3138/52342602</v>
      </c>
      <c r="E3587">
        <f>COUNTIF(ufc_fights5[duplicitní texty],ufc_fights5[[#This Row],[duplicitní texty]])</f>
        <v>1</v>
      </c>
    </row>
    <row r="3588" spans="1:5">
      <c r="A3588">
        <v>1825</v>
      </c>
      <c r="B3588">
        <v>2515</v>
      </c>
      <c r="C3588" s="3">
        <v>42602</v>
      </c>
      <c r="D3588" s="5" t="str">
        <f>ufc_fights5[[#This Row],[r_fighter_id]]&amp;"/"&amp;ufc_fights5[[#This Row],[b_fighter_id]]&amp;ufc_fights5[[#This Row],[date]]</f>
        <v>1825/251542602</v>
      </c>
      <c r="E3588">
        <f>COUNTIF(ufc_fights5[duplicitní texty],ufc_fights5[[#This Row],[duplicitní texty]])</f>
        <v>1</v>
      </c>
    </row>
    <row r="3589" spans="1:5">
      <c r="A3589">
        <v>1914</v>
      </c>
      <c r="B3589">
        <v>1761</v>
      </c>
      <c r="C3589" s="3">
        <v>42602</v>
      </c>
      <c r="D3589" s="5" t="str">
        <f>ufc_fights5[[#This Row],[r_fighter_id]]&amp;"/"&amp;ufc_fights5[[#This Row],[b_fighter_id]]&amp;ufc_fights5[[#This Row],[date]]</f>
        <v>1914/176142602</v>
      </c>
      <c r="E3589">
        <f>COUNTIF(ufc_fights5[duplicitní texty],ufc_fights5[[#This Row],[duplicitní texty]])</f>
        <v>1</v>
      </c>
    </row>
    <row r="3590" spans="1:5">
      <c r="A3590">
        <v>3307</v>
      </c>
      <c r="B3590">
        <v>3370</v>
      </c>
      <c r="C3590" s="3">
        <v>42602</v>
      </c>
      <c r="D3590" s="5" t="str">
        <f>ufc_fights5[[#This Row],[r_fighter_id]]&amp;"/"&amp;ufc_fights5[[#This Row],[b_fighter_id]]&amp;ufc_fights5[[#This Row],[date]]</f>
        <v>3307/337042602</v>
      </c>
      <c r="E3590">
        <f>COUNTIF(ufc_fights5[duplicitní texty],ufc_fights5[[#This Row],[duplicitní texty]])</f>
        <v>1</v>
      </c>
    </row>
    <row r="3591" spans="1:5">
      <c r="A3591">
        <v>2058</v>
      </c>
      <c r="B3591">
        <v>1385</v>
      </c>
      <c r="C3591" s="3">
        <v>42602</v>
      </c>
      <c r="D3591" s="5" t="str">
        <f>ufc_fights5[[#This Row],[r_fighter_id]]&amp;"/"&amp;ufc_fights5[[#This Row],[b_fighter_id]]&amp;ufc_fights5[[#This Row],[date]]</f>
        <v>2058/138542602</v>
      </c>
      <c r="E3591">
        <f>COUNTIF(ufc_fights5[duplicitní texty],ufc_fights5[[#This Row],[duplicitní texty]])</f>
        <v>1</v>
      </c>
    </row>
    <row r="3592" spans="1:5">
      <c r="A3592">
        <v>1957</v>
      </c>
      <c r="B3592">
        <v>501</v>
      </c>
      <c r="C3592" s="3">
        <v>42602</v>
      </c>
      <c r="D3592" s="5" t="str">
        <f>ufc_fights5[[#This Row],[r_fighter_id]]&amp;"/"&amp;ufc_fights5[[#This Row],[b_fighter_id]]&amp;ufc_fights5[[#This Row],[date]]</f>
        <v>1957/50142602</v>
      </c>
      <c r="E3592">
        <f>COUNTIF(ufc_fights5[duplicitní texty],ufc_fights5[[#This Row],[duplicitní texty]])</f>
        <v>1</v>
      </c>
    </row>
    <row r="3593" spans="1:5">
      <c r="A3593">
        <v>1844</v>
      </c>
      <c r="B3593">
        <v>167</v>
      </c>
      <c r="C3593" s="3">
        <v>42602</v>
      </c>
      <c r="D3593" s="5" t="str">
        <f>ufc_fights5[[#This Row],[r_fighter_id]]&amp;"/"&amp;ufc_fights5[[#This Row],[b_fighter_id]]&amp;ufc_fights5[[#This Row],[date]]</f>
        <v>1844/16742602</v>
      </c>
      <c r="E3593">
        <f>COUNTIF(ufc_fights5[duplicitní texty],ufc_fights5[[#This Row],[duplicitní texty]])</f>
        <v>1</v>
      </c>
    </row>
    <row r="3594" spans="1:5">
      <c r="A3594">
        <v>2520</v>
      </c>
      <c r="B3594">
        <v>2376</v>
      </c>
      <c r="C3594" s="3">
        <v>42609</v>
      </c>
      <c r="D3594" s="5" t="str">
        <f>ufc_fights5[[#This Row],[r_fighter_id]]&amp;"/"&amp;ufc_fights5[[#This Row],[b_fighter_id]]&amp;ufc_fights5[[#This Row],[date]]</f>
        <v>2520/237642609</v>
      </c>
      <c r="E3594">
        <f>COUNTIF(ufc_fights5[duplicitní texty],ufc_fights5[[#This Row],[duplicitní texty]])</f>
        <v>1</v>
      </c>
    </row>
    <row r="3595" spans="1:5">
      <c r="A3595">
        <v>1928</v>
      </c>
      <c r="B3595">
        <v>596</v>
      </c>
      <c r="C3595" s="3">
        <v>42609</v>
      </c>
      <c r="D3595" s="5" t="str">
        <f>ufc_fights5[[#This Row],[r_fighter_id]]&amp;"/"&amp;ufc_fights5[[#This Row],[b_fighter_id]]&amp;ufc_fights5[[#This Row],[date]]</f>
        <v>1928/59642609</v>
      </c>
      <c r="E3595">
        <f>COUNTIF(ufc_fights5[duplicitní texty],ufc_fights5[[#This Row],[duplicitní texty]])</f>
        <v>1</v>
      </c>
    </row>
    <row r="3596" spans="1:5">
      <c r="A3596">
        <v>3344</v>
      </c>
      <c r="B3596">
        <v>2630</v>
      </c>
      <c r="C3596" s="3">
        <v>42609</v>
      </c>
      <c r="D3596" s="5" t="str">
        <f>ufc_fights5[[#This Row],[r_fighter_id]]&amp;"/"&amp;ufc_fights5[[#This Row],[b_fighter_id]]&amp;ufc_fights5[[#This Row],[date]]</f>
        <v>3344/263042609</v>
      </c>
      <c r="E3596">
        <f>COUNTIF(ufc_fights5[duplicitní texty],ufc_fights5[[#This Row],[duplicitní texty]])</f>
        <v>1</v>
      </c>
    </row>
    <row r="3597" spans="1:5">
      <c r="A3597">
        <v>2053</v>
      </c>
      <c r="B3597">
        <v>758</v>
      </c>
      <c r="C3597" s="3">
        <v>42609</v>
      </c>
      <c r="D3597" s="5" t="str">
        <f>ufc_fights5[[#This Row],[r_fighter_id]]&amp;"/"&amp;ufc_fights5[[#This Row],[b_fighter_id]]&amp;ufc_fights5[[#This Row],[date]]</f>
        <v>2053/75842609</v>
      </c>
      <c r="E3597">
        <f>COUNTIF(ufc_fights5[duplicitní texty],ufc_fights5[[#This Row],[duplicitní texty]])</f>
        <v>1</v>
      </c>
    </row>
    <row r="3598" spans="1:5">
      <c r="A3598">
        <v>1753</v>
      </c>
      <c r="B3598">
        <v>2113</v>
      </c>
      <c r="C3598" s="3">
        <v>42609</v>
      </c>
      <c r="D3598" s="5" t="str">
        <f>ufc_fights5[[#This Row],[r_fighter_id]]&amp;"/"&amp;ufc_fights5[[#This Row],[b_fighter_id]]&amp;ufc_fights5[[#This Row],[date]]</f>
        <v>1753/211342609</v>
      </c>
      <c r="E3598">
        <f>COUNTIF(ufc_fights5[duplicitní texty],ufc_fights5[[#This Row],[duplicitní texty]])</f>
        <v>1</v>
      </c>
    </row>
    <row r="3599" spans="1:5">
      <c r="A3599">
        <v>1741</v>
      </c>
      <c r="B3599">
        <v>1162</v>
      </c>
      <c r="C3599" s="3">
        <v>42609</v>
      </c>
      <c r="D3599" s="5" t="str">
        <f>ufc_fights5[[#This Row],[r_fighter_id]]&amp;"/"&amp;ufc_fights5[[#This Row],[b_fighter_id]]&amp;ufc_fights5[[#This Row],[date]]</f>
        <v>1741/116242609</v>
      </c>
      <c r="E3599">
        <f>COUNTIF(ufc_fights5[duplicitní texty],ufc_fights5[[#This Row],[duplicitní texty]])</f>
        <v>1</v>
      </c>
    </row>
    <row r="3600" spans="1:5">
      <c r="A3600">
        <v>90</v>
      </c>
      <c r="B3600">
        <v>500</v>
      </c>
      <c r="C3600" s="3">
        <v>42609</v>
      </c>
      <c r="D3600" s="5" t="str">
        <f>ufc_fights5[[#This Row],[r_fighter_id]]&amp;"/"&amp;ufc_fights5[[#This Row],[b_fighter_id]]&amp;ufc_fights5[[#This Row],[date]]</f>
        <v>90/50042609</v>
      </c>
      <c r="E3600">
        <f>COUNTIF(ufc_fights5[duplicitní texty],ufc_fights5[[#This Row],[duplicitní texty]])</f>
        <v>1</v>
      </c>
    </row>
    <row r="3601" spans="1:5">
      <c r="A3601">
        <v>1621</v>
      </c>
      <c r="B3601">
        <v>2669</v>
      </c>
      <c r="C3601" s="3">
        <v>42609</v>
      </c>
      <c r="D3601" s="5" t="str">
        <f>ufc_fights5[[#This Row],[r_fighter_id]]&amp;"/"&amp;ufc_fights5[[#This Row],[b_fighter_id]]&amp;ufc_fights5[[#This Row],[date]]</f>
        <v>1621/266942609</v>
      </c>
      <c r="E3601">
        <f>COUNTIF(ufc_fights5[duplicitní texty],ufc_fights5[[#This Row],[duplicitní texty]])</f>
        <v>1</v>
      </c>
    </row>
    <row r="3602" spans="1:5">
      <c r="A3602">
        <v>220</v>
      </c>
      <c r="B3602">
        <v>300</v>
      </c>
      <c r="C3602" s="3">
        <v>42609</v>
      </c>
      <c r="D3602" s="5" t="str">
        <f>ufc_fights5[[#This Row],[r_fighter_id]]&amp;"/"&amp;ufc_fights5[[#This Row],[b_fighter_id]]&amp;ufc_fights5[[#This Row],[date]]</f>
        <v>220/30042609</v>
      </c>
      <c r="E3602">
        <f>COUNTIF(ufc_fights5[duplicitní texty],ufc_fights5[[#This Row],[duplicitní texty]])</f>
        <v>1</v>
      </c>
    </row>
    <row r="3603" spans="1:5">
      <c r="A3603">
        <v>451</v>
      </c>
      <c r="B3603">
        <v>2993</v>
      </c>
      <c r="C3603" s="3">
        <v>42609</v>
      </c>
      <c r="D3603" s="5" t="str">
        <f>ufc_fights5[[#This Row],[r_fighter_id]]&amp;"/"&amp;ufc_fights5[[#This Row],[b_fighter_id]]&amp;ufc_fights5[[#This Row],[date]]</f>
        <v>451/299342609</v>
      </c>
      <c r="E3603">
        <f>COUNTIF(ufc_fights5[duplicitní texty],ufc_fights5[[#This Row],[duplicitní texty]])</f>
        <v>1</v>
      </c>
    </row>
    <row r="3604" spans="1:5">
      <c r="A3604">
        <v>1235</v>
      </c>
      <c r="B3604">
        <v>287</v>
      </c>
      <c r="C3604" s="3">
        <v>42616</v>
      </c>
      <c r="D3604" s="5" t="str">
        <f>ufc_fights5[[#This Row],[r_fighter_id]]&amp;"/"&amp;ufc_fights5[[#This Row],[b_fighter_id]]&amp;ufc_fights5[[#This Row],[date]]</f>
        <v>1235/28742616</v>
      </c>
      <c r="E3604">
        <f>COUNTIF(ufc_fights5[duplicitní texty],ufc_fights5[[#This Row],[duplicitní texty]])</f>
        <v>1</v>
      </c>
    </row>
    <row r="3605" spans="1:5">
      <c r="A3605">
        <v>1632</v>
      </c>
      <c r="B3605">
        <v>2986</v>
      </c>
      <c r="C3605" s="3">
        <v>42616</v>
      </c>
      <c r="D3605" s="5" t="str">
        <f>ufc_fights5[[#This Row],[r_fighter_id]]&amp;"/"&amp;ufc_fights5[[#This Row],[b_fighter_id]]&amp;ufc_fights5[[#This Row],[date]]</f>
        <v>1632/298642616</v>
      </c>
      <c r="E3605">
        <f>COUNTIF(ufc_fights5[duplicitní texty],ufc_fights5[[#This Row],[duplicitní texty]])</f>
        <v>1</v>
      </c>
    </row>
    <row r="3606" spans="1:5">
      <c r="A3606">
        <v>134</v>
      </c>
      <c r="B3606">
        <v>209</v>
      </c>
      <c r="C3606" s="3">
        <v>42616</v>
      </c>
      <c r="D3606" s="5" t="str">
        <f>ufc_fights5[[#This Row],[r_fighter_id]]&amp;"/"&amp;ufc_fights5[[#This Row],[b_fighter_id]]&amp;ufc_fights5[[#This Row],[date]]</f>
        <v>134/20942616</v>
      </c>
      <c r="E3606">
        <f>COUNTIF(ufc_fights5[duplicitní texty],ufc_fights5[[#This Row],[duplicitní texty]])</f>
        <v>1</v>
      </c>
    </row>
    <row r="3607" spans="1:5">
      <c r="A3607">
        <v>181</v>
      </c>
      <c r="B3607">
        <v>1751</v>
      </c>
      <c r="C3607" s="3">
        <v>42616</v>
      </c>
      <c r="D3607" s="5" t="str">
        <f>ufc_fights5[[#This Row],[r_fighter_id]]&amp;"/"&amp;ufc_fights5[[#This Row],[b_fighter_id]]&amp;ufc_fights5[[#This Row],[date]]</f>
        <v>181/175142616</v>
      </c>
      <c r="E3607">
        <f>COUNTIF(ufc_fights5[duplicitní texty],ufc_fights5[[#This Row],[duplicitní texty]])</f>
        <v>1</v>
      </c>
    </row>
    <row r="3608" spans="1:5">
      <c r="A3608">
        <v>149</v>
      </c>
      <c r="B3608">
        <v>1330</v>
      </c>
      <c r="C3608" s="3">
        <v>42616</v>
      </c>
      <c r="D3608" s="5" t="str">
        <f>ufc_fights5[[#This Row],[r_fighter_id]]&amp;"/"&amp;ufc_fights5[[#This Row],[b_fighter_id]]&amp;ufc_fights5[[#This Row],[date]]</f>
        <v>149/133042616</v>
      </c>
      <c r="E3608">
        <f>COUNTIF(ufc_fights5[duplicitní texty],ufc_fights5[[#This Row],[duplicitní texty]])</f>
        <v>1</v>
      </c>
    </row>
    <row r="3609" spans="1:5">
      <c r="A3609">
        <v>918</v>
      </c>
      <c r="B3609">
        <v>1894</v>
      </c>
      <c r="C3609" s="3">
        <v>42616</v>
      </c>
      <c r="D3609" s="5" t="str">
        <f>ufc_fights5[[#This Row],[r_fighter_id]]&amp;"/"&amp;ufc_fights5[[#This Row],[b_fighter_id]]&amp;ufc_fights5[[#This Row],[date]]</f>
        <v>918/189442616</v>
      </c>
      <c r="E3609">
        <f>COUNTIF(ufc_fights5[duplicitní texty],ufc_fights5[[#This Row],[duplicitní texty]])</f>
        <v>1</v>
      </c>
    </row>
    <row r="3610" spans="1:5">
      <c r="A3610">
        <v>3050</v>
      </c>
      <c r="B3610">
        <v>684</v>
      </c>
      <c r="C3610" s="3">
        <v>42616</v>
      </c>
      <c r="D3610" s="5" t="str">
        <f>ufc_fights5[[#This Row],[r_fighter_id]]&amp;"/"&amp;ufc_fights5[[#This Row],[b_fighter_id]]&amp;ufc_fights5[[#This Row],[date]]</f>
        <v>3050/68442616</v>
      </c>
      <c r="E3610">
        <f>COUNTIF(ufc_fights5[duplicitní texty],ufc_fights5[[#This Row],[duplicitní texty]])</f>
        <v>1</v>
      </c>
    </row>
    <row r="3611" spans="1:5">
      <c r="A3611">
        <v>1312</v>
      </c>
      <c r="B3611">
        <v>194</v>
      </c>
      <c r="C3611" s="3">
        <v>42616</v>
      </c>
      <c r="D3611" s="5" t="str">
        <f>ufc_fights5[[#This Row],[r_fighter_id]]&amp;"/"&amp;ufc_fights5[[#This Row],[b_fighter_id]]&amp;ufc_fights5[[#This Row],[date]]</f>
        <v>1312/19442616</v>
      </c>
      <c r="E3611">
        <f>COUNTIF(ufc_fights5[duplicitní texty],ufc_fights5[[#This Row],[duplicitní texty]])</f>
        <v>1</v>
      </c>
    </row>
    <row r="3612" spans="1:5">
      <c r="A3612">
        <v>1742</v>
      </c>
      <c r="B3612">
        <v>1467</v>
      </c>
      <c r="C3612" s="3">
        <v>42616</v>
      </c>
      <c r="D3612" s="5" t="str">
        <f>ufc_fights5[[#This Row],[r_fighter_id]]&amp;"/"&amp;ufc_fights5[[#This Row],[b_fighter_id]]&amp;ufc_fights5[[#This Row],[date]]</f>
        <v>1742/146742616</v>
      </c>
      <c r="E3612">
        <f>COUNTIF(ufc_fights5[duplicitní texty],ufc_fights5[[#This Row],[duplicitní texty]])</f>
        <v>1</v>
      </c>
    </row>
    <row r="3613" spans="1:5">
      <c r="A3613">
        <v>171</v>
      </c>
      <c r="B3613">
        <v>3417</v>
      </c>
      <c r="C3613" s="3">
        <v>42616</v>
      </c>
      <c r="D3613" s="5" t="str">
        <f>ufc_fights5[[#This Row],[r_fighter_id]]&amp;"/"&amp;ufc_fights5[[#This Row],[b_fighter_id]]&amp;ufc_fights5[[#This Row],[date]]</f>
        <v>171/341742616</v>
      </c>
      <c r="E3613">
        <f>COUNTIF(ufc_fights5[duplicitní texty],ufc_fights5[[#This Row],[duplicitní texty]])</f>
        <v>1</v>
      </c>
    </row>
    <row r="3614" spans="1:5">
      <c r="A3614">
        <v>3211</v>
      </c>
      <c r="B3614">
        <v>1910</v>
      </c>
      <c r="C3614" s="3">
        <v>42623</v>
      </c>
      <c r="D3614" s="5" t="str">
        <f>ufc_fights5[[#This Row],[r_fighter_id]]&amp;"/"&amp;ufc_fights5[[#This Row],[b_fighter_id]]&amp;ufc_fights5[[#This Row],[date]]</f>
        <v>3211/191042623</v>
      </c>
      <c r="E3614">
        <f>COUNTIF(ufc_fights5[duplicitní texty],ufc_fights5[[#This Row],[duplicitní texty]])</f>
        <v>1</v>
      </c>
    </row>
    <row r="3615" spans="1:5">
      <c r="A3615">
        <v>789</v>
      </c>
      <c r="B3615">
        <v>1147</v>
      </c>
      <c r="C3615" s="3">
        <v>42623</v>
      </c>
      <c r="D3615" s="5" t="str">
        <f>ufc_fights5[[#This Row],[r_fighter_id]]&amp;"/"&amp;ufc_fights5[[#This Row],[b_fighter_id]]&amp;ufc_fights5[[#This Row],[date]]</f>
        <v>789/114742623</v>
      </c>
      <c r="E3615">
        <f>COUNTIF(ufc_fights5[duplicitní texty],ufc_fights5[[#This Row],[duplicitní texty]])</f>
        <v>1</v>
      </c>
    </row>
    <row r="3616" spans="1:5">
      <c r="A3616">
        <v>3458</v>
      </c>
      <c r="B3616">
        <v>382</v>
      </c>
      <c r="C3616" s="3">
        <v>42623</v>
      </c>
      <c r="D3616" s="5" t="str">
        <f>ufc_fights5[[#This Row],[r_fighter_id]]&amp;"/"&amp;ufc_fights5[[#This Row],[b_fighter_id]]&amp;ufc_fights5[[#This Row],[date]]</f>
        <v>3458/38242623</v>
      </c>
      <c r="E3616">
        <f>COUNTIF(ufc_fights5[duplicitní texty],ufc_fights5[[#This Row],[duplicitní texty]])</f>
        <v>1</v>
      </c>
    </row>
    <row r="3617" spans="1:5">
      <c r="A3617">
        <v>2121</v>
      </c>
      <c r="B3617">
        <v>2411</v>
      </c>
      <c r="C3617" s="3">
        <v>42623</v>
      </c>
      <c r="D3617" s="5" t="str">
        <f>ufc_fights5[[#This Row],[r_fighter_id]]&amp;"/"&amp;ufc_fights5[[#This Row],[b_fighter_id]]&amp;ufc_fights5[[#This Row],[date]]</f>
        <v>2121/241142623</v>
      </c>
      <c r="E3617">
        <f>COUNTIF(ufc_fights5[duplicitní texty],ufc_fights5[[#This Row],[duplicitní texty]])</f>
        <v>1</v>
      </c>
    </row>
    <row r="3618" spans="1:5">
      <c r="A3618">
        <v>2061</v>
      </c>
      <c r="B3618">
        <v>3085</v>
      </c>
      <c r="C3618" s="3">
        <v>42623</v>
      </c>
      <c r="D3618" s="5" t="str">
        <f>ufc_fights5[[#This Row],[r_fighter_id]]&amp;"/"&amp;ufc_fights5[[#This Row],[b_fighter_id]]&amp;ufc_fights5[[#This Row],[date]]</f>
        <v>2061/308542623</v>
      </c>
      <c r="E3618">
        <f>COUNTIF(ufc_fights5[duplicitní texty],ufc_fights5[[#This Row],[duplicitní texty]])</f>
        <v>1</v>
      </c>
    </row>
    <row r="3619" spans="1:5">
      <c r="A3619">
        <v>1798</v>
      </c>
      <c r="B3619">
        <v>2019</v>
      </c>
      <c r="C3619" s="3">
        <v>42623</v>
      </c>
      <c r="D3619" s="5" t="str">
        <f>ufc_fights5[[#This Row],[r_fighter_id]]&amp;"/"&amp;ufc_fights5[[#This Row],[b_fighter_id]]&amp;ufc_fights5[[#This Row],[date]]</f>
        <v>1798/201942623</v>
      </c>
      <c r="E3619">
        <f>COUNTIF(ufc_fights5[duplicitní texty],ufc_fights5[[#This Row],[duplicitní texty]])</f>
        <v>1</v>
      </c>
    </row>
    <row r="3620" spans="1:5">
      <c r="A3620">
        <v>2591</v>
      </c>
      <c r="B3620">
        <v>1050</v>
      </c>
      <c r="C3620" s="3">
        <v>42623</v>
      </c>
      <c r="D3620" s="5" t="str">
        <f>ufc_fights5[[#This Row],[r_fighter_id]]&amp;"/"&amp;ufc_fights5[[#This Row],[b_fighter_id]]&amp;ufc_fights5[[#This Row],[date]]</f>
        <v>2591/105042623</v>
      </c>
      <c r="E3620">
        <f>COUNTIF(ufc_fights5[duplicitní texty],ufc_fights5[[#This Row],[duplicitní texty]])</f>
        <v>1</v>
      </c>
    </row>
    <row r="3621" spans="1:5">
      <c r="A3621">
        <v>108</v>
      </c>
      <c r="B3621">
        <v>441</v>
      </c>
      <c r="C3621" s="3">
        <v>42623</v>
      </c>
      <c r="D3621" s="5" t="str">
        <f>ufc_fights5[[#This Row],[r_fighter_id]]&amp;"/"&amp;ufc_fights5[[#This Row],[b_fighter_id]]&amp;ufc_fights5[[#This Row],[date]]</f>
        <v>108/44142623</v>
      </c>
      <c r="E3621">
        <f>COUNTIF(ufc_fights5[duplicitní texty],ufc_fights5[[#This Row],[duplicitní texty]])</f>
        <v>1</v>
      </c>
    </row>
    <row r="3622" spans="1:5">
      <c r="A3622">
        <v>928</v>
      </c>
      <c r="B3622">
        <v>2696</v>
      </c>
      <c r="C3622" s="3">
        <v>42623</v>
      </c>
      <c r="D3622" s="5" t="str">
        <f>ufc_fights5[[#This Row],[r_fighter_id]]&amp;"/"&amp;ufc_fights5[[#This Row],[b_fighter_id]]&amp;ufc_fights5[[#This Row],[date]]</f>
        <v>928/269642623</v>
      </c>
      <c r="E3622">
        <f>COUNTIF(ufc_fights5[duplicitní texty],ufc_fights5[[#This Row],[duplicitní texty]])</f>
        <v>1</v>
      </c>
    </row>
    <row r="3623" spans="1:5">
      <c r="A3623">
        <v>925</v>
      </c>
      <c r="B3623">
        <v>622</v>
      </c>
      <c r="C3623" s="3">
        <v>42623</v>
      </c>
      <c r="D3623" s="5" t="str">
        <f>ufc_fights5[[#This Row],[r_fighter_id]]&amp;"/"&amp;ufc_fights5[[#This Row],[b_fighter_id]]&amp;ufc_fights5[[#This Row],[date]]</f>
        <v>925/62242623</v>
      </c>
      <c r="E3623">
        <f>COUNTIF(ufc_fights5[duplicitní texty],ufc_fights5[[#This Row],[duplicitní texty]])</f>
        <v>1</v>
      </c>
    </row>
    <row r="3624" spans="1:5">
      <c r="A3624">
        <v>1252</v>
      </c>
      <c r="B3624">
        <v>389</v>
      </c>
      <c r="C3624" s="3">
        <v>42630</v>
      </c>
      <c r="D3624" s="5" t="str">
        <f>ufc_fights5[[#This Row],[r_fighter_id]]&amp;"/"&amp;ufc_fights5[[#This Row],[b_fighter_id]]&amp;ufc_fights5[[#This Row],[date]]</f>
        <v>1252/38942630</v>
      </c>
      <c r="E3624">
        <f>COUNTIF(ufc_fights5[duplicitní texty],ufc_fights5[[#This Row],[duplicitní texty]])</f>
        <v>1</v>
      </c>
    </row>
    <row r="3625" spans="1:5">
      <c r="A3625">
        <v>2170</v>
      </c>
      <c r="B3625">
        <v>2217</v>
      </c>
      <c r="C3625" s="3">
        <v>42630</v>
      </c>
      <c r="D3625" s="5" t="str">
        <f>ufc_fights5[[#This Row],[r_fighter_id]]&amp;"/"&amp;ufc_fights5[[#This Row],[b_fighter_id]]&amp;ufc_fights5[[#This Row],[date]]</f>
        <v>2170/221742630</v>
      </c>
      <c r="E3625">
        <f>COUNTIF(ufc_fights5[duplicitní texty],ufc_fights5[[#This Row],[duplicitní texty]])</f>
        <v>1</v>
      </c>
    </row>
    <row r="3626" spans="1:5">
      <c r="A3626">
        <v>3404</v>
      </c>
      <c r="B3626">
        <v>1930</v>
      </c>
      <c r="C3626" s="3">
        <v>42630</v>
      </c>
      <c r="D3626" s="5" t="str">
        <f>ufc_fights5[[#This Row],[r_fighter_id]]&amp;"/"&amp;ufc_fights5[[#This Row],[b_fighter_id]]&amp;ufc_fights5[[#This Row],[date]]</f>
        <v>3404/193042630</v>
      </c>
      <c r="E3626">
        <f>COUNTIF(ufc_fights5[duplicitní texty],ufc_fights5[[#This Row],[duplicitní texty]])</f>
        <v>1</v>
      </c>
    </row>
    <row r="3627" spans="1:5">
      <c r="A3627">
        <v>250</v>
      </c>
      <c r="B3627">
        <v>2972</v>
      </c>
      <c r="C3627" s="3">
        <v>42630</v>
      </c>
      <c r="D3627" s="5" t="str">
        <f>ufc_fights5[[#This Row],[r_fighter_id]]&amp;"/"&amp;ufc_fights5[[#This Row],[b_fighter_id]]&amp;ufc_fights5[[#This Row],[date]]</f>
        <v>250/297242630</v>
      </c>
      <c r="E3627">
        <f>COUNTIF(ufc_fights5[duplicitní texty],ufc_fights5[[#This Row],[duplicitní texty]])</f>
        <v>1</v>
      </c>
    </row>
    <row r="3628" spans="1:5">
      <c r="A3628">
        <v>2556</v>
      </c>
      <c r="B3628">
        <v>1528</v>
      </c>
      <c r="C3628" s="3">
        <v>42630</v>
      </c>
      <c r="D3628" s="5" t="str">
        <f>ufc_fights5[[#This Row],[r_fighter_id]]&amp;"/"&amp;ufc_fights5[[#This Row],[b_fighter_id]]&amp;ufc_fights5[[#This Row],[date]]</f>
        <v>2556/152842630</v>
      </c>
      <c r="E3628">
        <f>COUNTIF(ufc_fights5[duplicitní texty],ufc_fights5[[#This Row],[duplicitní texty]])</f>
        <v>1</v>
      </c>
    </row>
    <row r="3629" spans="1:5">
      <c r="A3629">
        <v>480</v>
      </c>
      <c r="B3629">
        <v>1223</v>
      </c>
      <c r="C3629" s="3">
        <v>42630</v>
      </c>
      <c r="D3629" s="5" t="str">
        <f>ufc_fights5[[#This Row],[r_fighter_id]]&amp;"/"&amp;ufc_fights5[[#This Row],[b_fighter_id]]&amp;ufc_fights5[[#This Row],[date]]</f>
        <v>480/122342630</v>
      </c>
      <c r="E3629">
        <f>COUNTIF(ufc_fights5[duplicitní texty],ufc_fights5[[#This Row],[duplicitní texty]])</f>
        <v>1</v>
      </c>
    </row>
    <row r="3630" spans="1:5">
      <c r="A3630">
        <v>839</v>
      </c>
      <c r="B3630">
        <v>1121</v>
      </c>
      <c r="C3630" s="3">
        <v>42630</v>
      </c>
      <c r="D3630" s="5" t="str">
        <f>ufc_fights5[[#This Row],[r_fighter_id]]&amp;"/"&amp;ufc_fights5[[#This Row],[b_fighter_id]]&amp;ufc_fights5[[#This Row],[date]]</f>
        <v>839/112142630</v>
      </c>
      <c r="E3630">
        <f>COUNTIF(ufc_fights5[duplicitní texty],ufc_fights5[[#This Row],[duplicitní texty]])</f>
        <v>1</v>
      </c>
    </row>
    <row r="3631" spans="1:5">
      <c r="A3631">
        <v>485</v>
      </c>
      <c r="B3631">
        <v>2713</v>
      </c>
      <c r="C3631" s="3">
        <v>42630</v>
      </c>
      <c r="D3631" s="5" t="str">
        <f>ufc_fights5[[#This Row],[r_fighter_id]]&amp;"/"&amp;ufc_fights5[[#This Row],[b_fighter_id]]&amp;ufc_fights5[[#This Row],[date]]</f>
        <v>485/271342630</v>
      </c>
      <c r="E3631">
        <f>COUNTIF(ufc_fights5[duplicitní texty],ufc_fights5[[#This Row],[duplicitní texty]])</f>
        <v>1</v>
      </c>
    </row>
    <row r="3632" spans="1:5">
      <c r="A3632">
        <v>3019</v>
      </c>
      <c r="B3632">
        <v>292</v>
      </c>
      <c r="C3632" s="3">
        <v>42630</v>
      </c>
      <c r="D3632" s="5" t="str">
        <f>ufc_fights5[[#This Row],[r_fighter_id]]&amp;"/"&amp;ufc_fights5[[#This Row],[b_fighter_id]]&amp;ufc_fights5[[#This Row],[date]]</f>
        <v>3019/29242630</v>
      </c>
      <c r="E3632">
        <f>COUNTIF(ufc_fights5[duplicitní texty],ufc_fights5[[#This Row],[duplicitní texty]])</f>
        <v>1</v>
      </c>
    </row>
    <row r="3633" spans="1:5">
      <c r="A3633">
        <v>2168</v>
      </c>
      <c r="B3633">
        <v>379</v>
      </c>
      <c r="C3633" s="3">
        <v>42630</v>
      </c>
      <c r="D3633" s="5" t="str">
        <f>ufc_fights5[[#This Row],[r_fighter_id]]&amp;"/"&amp;ufc_fights5[[#This Row],[b_fighter_id]]&amp;ufc_fights5[[#This Row],[date]]</f>
        <v>2168/37942630</v>
      </c>
      <c r="E3633">
        <f>COUNTIF(ufc_fights5[duplicitní texty],ufc_fights5[[#This Row],[duplicitní texty]])</f>
        <v>1</v>
      </c>
    </row>
    <row r="3634" spans="1:5">
      <c r="A3634">
        <v>2603</v>
      </c>
      <c r="B3634">
        <v>1135</v>
      </c>
      <c r="C3634" s="3">
        <v>42630</v>
      </c>
      <c r="D3634" s="5" t="str">
        <f>ufc_fights5[[#This Row],[r_fighter_id]]&amp;"/"&amp;ufc_fights5[[#This Row],[b_fighter_id]]&amp;ufc_fights5[[#This Row],[date]]</f>
        <v>2603/113542630</v>
      </c>
      <c r="E3634">
        <f>COUNTIF(ufc_fights5[duplicitní texty],ufc_fights5[[#This Row],[duplicitní texty]])</f>
        <v>1</v>
      </c>
    </row>
    <row r="3635" spans="1:5">
      <c r="A3635">
        <v>1580</v>
      </c>
      <c r="B3635">
        <v>1745</v>
      </c>
      <c r="C3635" s="3">
        <v>42637</v>
      </c>
      <c r="D3635" s="5" t="str">
        <f>ufc_fights5[[#This Row],[r_fighter_id]]&amp;"/"&amp;ufc_fights5[[#This Row],[b_fighter_id]]&amp;ufc_fights5[[#This Row],[date]]</f>
        <v>1580/174542637</v>
      </c>
      <c r="E3635">
        <f>COUNTIF(ufc_fights5[duplicitní texty],ufc_fights5[[#This Row],[duplicitní texty]])</f>
        <v>1</v>
      </c>
    </row>
    <row r="3636" spans="1:5">
      <c r="A3636">
        <v>3525</v>
      </c>
      <c r="B3636">
        <v>3199</v>
      </c>
      <c r="C3636" s="3">
        <v>42637</v>
      </c>
      <c r="D3636" s="5" t="str">
        <f>ufc_fights5[[#This Row],[r_fighter_id]]&amp;"/"&amp;ufc_fights5[[#This Row],[b_fighter_id]]&amp;ufc_fights5[[#This Row],[date]]</f>
        <v>3525/319942637</v>
      </c>
      <c r="E3636">
        <f>COUNTIF(ufc_fights5[duplicitní texty],ufc_fights5[[#This Row],[duplicitní texty]])</f>
        <v>1</v>
      </c>
    </row>
    <row r="3637" spans="1:5">
      <c r="A3637">
        <v>996</v>
      </c>
      <c r="B3637">
        <v>2401</v>
      </c>
      <c r="C3637" s="3">
        <v>42637</v>
      </c>
      <c r="D3637" s="5" t="str">
        <f>ufc_fights5[[#This Row],[r_fighter_id]]&amp;"/"&amp;ufc_fights5[[#This Row],[b_fighter_id]]&amp;ufc_fights5[[#This Row],[date]]</f>
        <v>996/240142637</v>
      </c>
      <c r="E3637">
        <f>COUNTIF(ufc_fights5[duplicitní texty],ufc_fights5[[#This Row],[duplicitní texty]])</f>
        <v>1</v>
      </c>
    </row>
    <row r="3638" spans="1:5">
      <c r="A3638">
        <v>200</v>
      </c>
      <c r="B3638">
        <v>2338</v>
      </c>
      <c r="C3638" s="3">
        <v>42637</v>
      </c>
      <c r="D3638" s="5" t="str">
        <f>ufc_fights5[[#This Row],[r_fighter_id]]&amp;"/"&amp;ufc_fights5[[#This Row],[b_fighter_id]]&amp;ufc_fights5[[#This Row],[date]]</f>
        <v>200/233842637</v>
      </c>
      <c r="E3638">
        <f>COUNTIF(ufc_fights5[duplicitní texty],ufc_fights5[[#This Row],[duplicitní texty]])</f>
        <v>1</v>
      </c>
    </row>
    <row r="3639" spans="1:5">
      <c r="A3639">
        <v>2294</v>
      </c>
      <c r="B3639">
        <v>2989</v>
      </c>
      <c r="C3639" s="3">
        <v>42637</v>
      </c>
      <c r="D3639" s="5" t="str">
        <f>ufc_fights5[[#This Row],[r_fighter_id]]&amp;"/"&amp;ufc_fights5[[#This Row],[b_fighter_id]]&amp;ufc_fights5[[#This Row],[date]]</f>
        <v>2294/298942637</v>
      </c>
      <c r="E3639">
        <f>COUNTIF(ufc_fights5[duplicitní texty],ufc_fights5[[#This Row],[duplicitní texty]])</f>
        <v>1</v>
      </c>
    </row>
    <row r="3640" spans="1:5">
      <c r="A3640">
        <v>1883</v>
      </c>
      <c r="B3640">
        <v>3320</v>
      </c>
      <c r="C3640" s="3">
        <v>42637</v>
      </c>
      <c r="D3640" s="5" t="str">
        <f>ufc_fights5[[#This Row],[r_fighter_id]]&amp;"/"&amp;ufc_fights5[[#This Row],[b_fighter_id]]&amp;ufc_fights5[[#This Row],[date]]</f>
        <v>1883/332042637</v>
      </c>
      <c r="E3640">
        <f>COUNTIF(ufc_fights5[duplicitní texty],ufc_fights5[[#This Row],[duplicitní texty]])</f>
        <v>1</v>
      </c>
    </row>
    <row r="3641" spans="1:5">
      <c r="A3641">
        <v>3289</v>
      </c>
      <c r="B3641">
        <v>943</v>
      </c>
      <c r="C3641" s="3">
        <v>42637</v>
      </c>
      <c r="D3641" s="5" t="str">
        <f>ufc_fights5[[#This Row],[r_fighter_id]]&amp;"/"&amp;ufc_fights5[[#This Row],[b_fighter_id]]&amp;ufc_fights5[[#This Row],[date]]</f>
        <v>3289/94342637</v>
      </c>
      <c r="E3641">
        <f>COUNTIF(ufc_fights5[duplicitní texty],ufc_fights5[[#This Row],[duplicitní texty]])</f>
        <v>1</v>
      </c>
    </row>
    <row r="3642" spans="1:5">
      <c r="A3642">
        <v>413</v>
      </c>
      <c r="B3642">
        <v>2571</v>
      </c>
      <c r="C3642" s="3">
        <v>42637</v>
      </c>
      <c r="D3642" s="5" t="str">
        <f>ufc_fights5[[#This Row],[r_fighter_id]]&amp;"/"&amp;ufc_fights5[[#This Row],[b_fighter_id]]&amp;ufc_fights5[[#This Row],[date]]</f>
        <v>413/257142637</v>
      </c>
      <c r="E3642">
        <f>COUNTIF(ufc_fights5[duplicitní texty],ufc_fights5[[#This Row],[duplicitní texty]])</f>
        <v>1</v>
      </c>
    </row>
    <row r="3643" spans="1:5">
      <c r="A3643">
        <v>2460</v>
      </c>
      <c r="B3643">
        <v>2631</v>
      </c>
      <c r="C3643" s="3">
        <v>42637</v>
      </c>
      <c r="D3643" s="5" t="str">
        <f>ufc_fights5[[#This Row],[r_fighter_id]]&amp;"/"&amp;ufc_fights5[[#This Row],[b_fighter_id]]&amp;ufc_fights5[[#This Row],[date]]</f>
        <v>2460/263142637</v>
      </c>
      <c r="E3643">
        <f>COUNTIF(ufc_fights5[duplicitní texty],ufc_fights5[[#This Row],[duplicitní texty]])</f>
        <v>1</v>
      </c>
    </row>
    <row r="3644" spans="1:5">
      <c r="A3644">
        <v>1004</v>
      </c>
      <c r="B3644">
        <v>1107</v>
      </c>
      <c r="C3644" s="3">
        <v>42637</v>
      </c>
      <c r="D3644" s="5" t="str">
        <f>ufc_fights5[[#This Row],[r_fighter_id]]&amp;"/"&amp;ufc_fights5[[#This Row],[b_fighter_id]]&amp;ufc_fights5[[#This Row],[date]]</f>
        <v>1004/110742637</v>
      </c>
      <c r="E3644">
        <f>COUNTIF(ufc_fights5[duplicitní texty],ufc_fights5[[#This Row],[duplicitní texty]])</f>
        <v>1</v>
      </c>
    </row>
    <row r="3645" spans="1:5">
      <c r="A3645">
        <v>2990</v>
      </c>
      <c r="B3645">
        <v>522</v>
      </c>
      <c r="C3645" s="3">
        <v>42637</v>
      </c>
      <c r="D3645" s="5" t="str">
        <f>ufc_fights5[[#This Row],[r_fighter_id]]&amp;"/"&amp;ufc_fights5[[#This Row],[b_fighter_id]]&amp;ufc_fights5[[#This Row],[date]]</f>
        <v>2990/52242637</v>
      </c>
      <c r="E3645">
        <f>COUNTIF(ufc_fights5[duplicitní texty],ufc_fights5[[#This Row],[duplicitní texty]])</f>
        <v>1</v>
      </c>
    </row>
    <row r="3646" spans="1:5">
      <c r="A3646">
        <v>2491</v>
      </c>
      <c r="B3646">
        <v>727</v>
      </c>
      <c r="C3646" s="3">
        <v>42637</v>
      </c>
      <c r="D3646" s="5" t="str">
        <f>ufc_fights5[[#This Row],[r_fighter_id]]&amp;"/"&amp;ufc_fights5[[#This Row],[b_fighter_id]]&amp;ufc_fights5[[#This Row],[date]]</f>
        <v>2491/72742637</v>
      </c>
      <c r="E3646">
        <f>COUNTIF(ufc_fights5[duplicitní texty],ufc_fights5[[#This Row],[duplicitní texty]])</f>
        <v>1</v>
      </c>
    </row>
    <row r="3647" spans="1:5">
      <c r="A3647">
        <v>2860</v>
      </c>
      <c r="B3647">
        <v>3092</v>
      </c>
      <c r="C3647" s="3">
        <v>42637</v>
      </c>
      <c r="D3647" s="5" t="str">
        <f>ufc_fights5[[#This Row],[r_fighter_id]]&amp;"/"&amp;ufc_fights5[[#This Row],[b_fighter_id]]&amp;ufc_fights5[[#This Row],[date]]</f>
        <v>2860/309242637</v>
      </c>
      <c r="E3647">
        <f>COUNTIF(ufc_fights5[duplicitní texty],ufc_fights5[[#This Row],[duplicitní texty]])</f>
        <v>1</v>
      </c>
    </row>
    <row r="3648" spans="1:5">
      <c r="A3648">
        <v>367</v>
      </c>
      <c r="B3648">
        <v>2381</v>
      </c>
      <c r="C3648" s="3">
        <v>42644</v>
      </c>
      <c r="D3648" s="5" t="str">
        <f>ufc_fights5[[#This Row],[r_fighter_id]]&amp;"/"&amp;ufc_fights5[[#This Row],[b_fighter_id]]&amp;ufc_fights5[[#This Row],[date]]</f>
        <v>367/238142644</v>
      </c>
      <c r="E3648">
        <f>COUNTIF(ufc_fights5[duplicitní texty],ufc_fights5[[#This Row],[duplicitní texty]])</f>
        <v>1</v>
      </c>
    </row>
    <row r="3649" spans="1:5">
      <c r="A3649">
        <v>3045</v>
      </c>
      <c r="B3649">
        <v>2195</v>
      </c>
      <c r="C3649" s="3">
        <v>42644</v>
      </c>
      <c r="D3649" s="5" t="str">
        <f>ufc_fights5[[#This Row],[r_fighter_id]]&amp;"/"&amp;ufc_fights5[[#This Row],[b_fighter_id]]&amp;ufc_fights5[[#This Row],[date]]</f>
        <v>3045/219542644</v>
      </c>
      <c r="E3649">
        <f>COUNTIF(ufc_fights5[duplicitní texty],ufc_fights5[[#This Row],[duplicitní texty]])</f>
        <v>1</v>
      </c>
    </row>
    <row r="3650" spans="1:5">
      <c r="A3650">
        <v>846</v>
      </c>
      <c r="B3650">
        <v>295</v>
      </c>
      <c r="C3650" s="3">
        <v>42644</v>
      </c>
      <c r="D3650" s="5" t="str">
        <f>ufc_fights5[[#This Row],[r_fighter_id]]&amp;"/"&amp;ufc_fights5[[#This Row],[b_fighter_id]]&amp;ufc_fights5[[#This Row],[date]]</f>
        <v>846/29542644</v>
      </c>
      <c r="E3650">
        <f>COUNTIF(ufc_fights5[duplicitní texty],ufc_fights5[[#This Row],[duplicitní texty]])</f>
        <v>1</v>
      </c>
    </row>
    <row r="3651" spans="1:5">
      <c r="A3651">
        <v>940</v>
      </c>
      <c r="B3651">
        <v>3376</v>
      </c>
      <c r="C3651" s="3">
        <v>42644</v>
      </c>
      <c r="D3651" s="5" t="str">
        <f>ufc_fights5[[#This Row],[r_fighter_id]]&amp;"/"&amp;ufc_fights5[[#This Row],[b_fighter_id]]&amp;ufc_fights5[[#This Row],[date]]</f>
        <v>940/337642644</v>
      </c>
      <c r="E3651">
        <f>COUNTIF(ufc_fights5[duplicitní texty],ufc_fights5[[#This Row],[duplicitní texty]])</f>
        <v>1</v>
      </c>
    </row>
    <row r="3652" spans="1:5">
      <c r="A3652">
        <v>407</v>
      </c>
      <c r="B3652">
        <v>2405</v>
      </c>
      <c r="C3652" s="3">
        <v>42644</v>
      </c>
      <c r="D3652" s="5" t="str">
        <f>ufc_fights5[[#This Row],[r_fighter_id]]&amp;"/"&amp;ufc_fights5[[#This Row],[b_fighter_id]]&amp;ufc_fights5[[#This Row],[date]]</f>
        <v>407/240542644</v>
      </c>
      <c r="E3652">
        <f>COUNTIF(ufc_fights5[duplicitní texty],ufc_fights5[[#This Row],[duplicitní texty]])</f>
        <v>1</v>
      </c>
    </row>
    <row r="3653" spans="1:5">
      <c r="A3653">
        <v>1958</v>
      </c>
      <c r="B3653">
        <v>2026</v>
      </c>
      <c r="C3653" s="3">
        <v>42644</v>
      </c>
      <c r="D3653" s="5" t="str">
        <f>ufc_fights5[[#This Row],[r_fighter_id]]&amp;"/"&amp;ufc_fights5[[#This Row],[b_fighter_id]]&amp;ufc_fights5[[#This Row],[date]]</f>
        <v>1958/202642644</v>
      </c>
      <c r="E3653">
        <f>COUNTIF(ufc_fights5[duplicitní texty],ufc_fights5[[#This Row],[duplicitní texty]])</f>
        <v>1</v>
      </c>
    </row>
    <row r="3654" spans="1:5">
      <c r="A3654">
        <v>768</v>
      </c>
      <c r="B3654">
        <v>964</v>
      </c>
      <c r="C3654" s="3">
        <v>42644</v>
      </c>
      <c r="D3654" s="5" t="str">
        <f>ufc_fights5[[#This Row],[r_fighter_id]]&amp;"/"&amp;ufc_fights5[[#This Row],[b_fighter_id]]&amp;ufc_fights5[[#This Row],[date]]</f>
        <v>768/96442644</v>
      </c>
      <c r="E3654">
        <f>COUNTIF(ufc_fights5[duplicitní texty],ufc_fights5[[#This Row],[duplicitní texty]])</f>
        <v>1</v>
      </c>
    </row>
    <row r="3655" spans="1:5">
      <c r="A3655">
        <v>1834</v>
      </c>
      <c r="B3655">
        <v>793</v>
      </c>
      <c r="C3655" s="3">
        <v>42644</v>
      </c>
      <c r="D3655" s="5" t="str">
        <f>ufc_fights5[[#This Row],[r_fighter_id]]&amp;"/"&amp;ufc_fights5[[#This Row],[b_fighter_id]]&amp;ufc_fights5[[#This Row],[date]]</f>
        <v>1834/79342644</v>
      </c>
      <c r="E3655">
        <f>COUNTIF(ufc_fights5[duplicitní texty],ufc_fights5[[#This Row],[duplicitní texty]])</f>
        <v>1</v>
      </c>
    </row>
    <row r="3656" spans="1:5">
      <c r="A3656">
        <v>679</v>
      </c>
      <c r="B3656">
        <v>548</v>
      </c>
      <c r="C3656" s="3">
        <v>42644</v>
      </c>
      <c r="D3656" s="5" t="str">
        <f>ufc_fights5[[#This Row],[r_fighter_id]]&amp;"/"&amp;ufc_fights5[[#This Row],[b_fighter_id]]&amp;ufc_fights5[[#This Row],[date]]</f>
        <v>679/54842644</v>
      </c>
      <c r="E3656">
        <f>COUNTIF(ufc_fights5[duplicitní texty],ufc_fights5[[#This Row],[duplicitní texty]])</f>
        <v>1</v>
      </c>
    </row>
    <row r="3657" spans="1:5">
      <c r="A3657">
        <v>2259</v>
      </c>
      <c r="B3657">
        <v>3571</v>
      </c>
      <c r="C3657" s="3">
        <v>42644</v>
      </c>
      <c r="D3657" s="5" t="str">
        <f>ufc_fights5[[#This Row],[r_fighter_id]]&amp;"/"&amp;ufc_fights5[[#This Row],[b_fighter_id]]&amp;ufc_fights5[[#This Row],[date]]</f>
        <v>2259/357142644</v>
      </c>
      <c r="E3657">
        <f>COUNTIF(ufc_fights5[duplicitní texty],ufc_fights5[[#This Row],[duplicitní texty]])</f>
        <v>1</v>
      </c>
    </row>
    <row r="3658" spans="1:5">
      <c r="A3658">
        <v>3</v>
      </c>
      <c r="B3658">
        <v>1282</v>
      </c>
      <c r="C3658" s="3">
        <v>42644</v>
      </c>
      <c r="D3658" s="5" t="str">
        <f>ufc_fights5[[#This Row],[r_fighter_id]]&amp;"/"&amp;ufc_fights5[[#This Row],[b_fighter_id]]&amp;ufc_fights5[[#This Row],[date]]</f>
        <v>3/128242644</v>
      </c>
      <c r="E3658">
        <f>COUNTIF(ufc_fights5[duplicitní texty],ufc_fights5[[#This Row],[duplicitní texty]])</f>
        <v>1</v>
      </c>
    </row>
    <row r="3659" spans="1:5">
      <c r="A3659">
        <v>3493</v>
      </c>
      <c r="B3659">
        <v>676</v>
      </c>
      <c r="C3659" s="3">
        <v>42644</v>
      </c>
      <c r="D3659" s="5" t="str">
        <f>ufc_fights5[[#This Row],[r_fighter_id]]&amp;"/"&amp;ufc_fights5[[#This Row],[b_fighter_id]]&amp;ufc_fights5[[#This Row],[date]]</f>
        <v>3493/67642644</v>
      </c>
      <c r="E3659">
        <f>COUNTIF(ufc_fights5[duplicitní texty],ufc_fights5[[#This Row],[duplicitní texty]])</f>
        <v>1</v>
      </c>
    </row>
    <row r="3660" spans="1:5">
      <c r="A3660">
        <v>2862</v>
      </c>
      <c r="B3660">
        <v>1988</v>
      </c>
      <c r="C3660" s="3">
        <v>42651</v>
      </c>
      <c r="D3660" s="5" t="str">
        <f>ufc_fights5[[#This Row],[r_fighter_id]]&amp;"/"&amp;ufc_fights5[[#This Row],[b_fighter_id]]&amp;ufc_fights5[[#This Row],[date]]</f>
        <v>2862/198842651</v>
      </c>
      <c r="E3660">
        <f>COUNTIF(ufc_fights5[duplicitní texty],ufc_fights5[[#This Row],[duplicitní texty]])</f>
        <v>1</v>
      </c>
    </row>
    <row r="3661" spans="1:5">
      <c r="A3661">
        <v>2540</v>
      </c>
      <c r="B3661">
        <v>45</v>
      </c>
      <c r="C3661" s="3">
        <v>42651</v>
      </c>
      <c r="D3661" s="5" t="str">
        <f>ufc_fights5[[#This Row],[r_fighter_id]]&amp;"/"&amp;ufc_fights5[[#This Row],[b_fighter_id]]&amp;ufc_fights5[[#This Row],[date]]</f>
        <v>2540/4542651</v>
      </c>
      <c r="E3661">
        <f>COUNTIF(ufc_fights5[duplicitní texty],ufc_fights5[[#This Row],[duplicitní texty]])</f>
        <v>1</v>
      </c>
    </row>
    <row r="3662" spans="1:5">
      <c r="A3662">
        <v>243</v>
      </c>
      <c r="B3662">
        <v>2213</v>
      </c>
      <c r="C3662" s="3">
        <v>42651</v>
      </c>
      <c r="D3662" s="5" t="str">
        <f>ufc_fights5[[#This Row],[r_fighter_id]]&amp;"/"&amp;ufc_fights5[[#This Row],[b_fighter_id]]&amp;ufc_fights5[[#This Row],[date]]</f>
        <v>243/221342651</v>
      </c>
      <c r="E3662">
        <f>COUNTIF(ufc_fights5[duplicitní texty],ufc_fights5[[#This Row],[duplicitní texty]])</f>
        <v>1</v>
      </c>
    </row>
    <row r="3663" spans="1:5">
      <c r="A3663">
        <v>2710</v>
      </c>
      <c r="B3663">
        <v>2515</v>
      </c>
      <c r="C3663" s="3">
        <v>42651</v>
      </c>
      <c r="D3663" s="5" t="str">
        <f>ufc_fights5[[#This Row],[r_fighter_id]]&amp;"/"&amp;ufc_fights5[[#This Row],[b_fighter_id]]&amp;ufc_fights5[[#This Row],[date]]</f>
        <v>2710/251542651</v>
      </c>
      <c r="E3663">
        <f>COUNTIF(ufc_fights5[duplicitní texty],ufc_fights5[[#This Row],[duplicitní texty]])</f>
        <v>1</v>
      </c>
    </row>
    <row r="3664" spans="1:5">
      <c r="A3664">
        <v>3152</v>
      </c>
      <c r="B3664">
        <v>2388</v>
      </c>
      <c r="C3664" s="3">
        <v>42651</v>
      </c>
      <c r="D3664" s="5" t="str">
        <f>ufc_fights5[[#This Row],[r_fighter_id]]&amp;"/"&amp;ufc_fights5[[#This Row],[b_fighter_id]]&amp;ufc_fights5[[#This Row],[date]]</f>
        <v>3152/238842651</v>
      </c>
      <c r="E3664">
        <f>COUNTIF(ufc_fights5[duplicitní texty],ufc_fights5[[#This Row],[duplicitní texty]])</f>
        <v>1</v>
      </c>
    </row>
    <row r="3665" spans="1:5">
      <c r="A3665">
        <v>286</v>
      </c>
      <c r="B3665">
        <v>1320</v>
      </c>
      <c r="C3665" s="3">
        <v>42651</v>
      </c>
      <c r="D3665" s="5" t="str">
        <f>ufc_fights5[[#This Row],[r_fighter_id]]&amp;"/"&amp;ufc_fights5[[#This Row],[b_fighter_id]]&amp;ufc_fights5[[#This Row],[date]]</f>
        <v>286/132042651</v>
      </c>
      <c r="E3665">
        <f>COUNTIF(ufc_fights5[duplicitní texty],ufc_fights5[[#This Row],[duplicitní texty]])</f>
        <v>1</v>
      </c>
    </row>
    <row r="3666" spans="1:5">
      <c r="A3666">
        <v>239</v>
      </c>
      <c r="B3666">
        <v>787</v>
      </c>
      <c r="C3666" s="3">
        <v>42651</v>
      </c>
      <c r="D3666" s="5" t="str">
        <f>ufc_fights5[[#This Row],[r_fighter_id]]&amp;"/"&amp;ufc_fights5[[#This Row],[b_fighter_id]]&amp;ufc_fights5[[#This Row],[date]]</f>
        <v>239/78742651</v>
      </c>
      <c r="E3666">
        <f>COUNTIF(ufc_fights5[duplicitní texty],ufc_fights5[[#This Row],[duplicitní texty]])</f>
        <v>1</v>
      </c>
    </row>
    <row r="3667" spans="1:5">
      <c r="A3667">
        <v>2799</v>
      </c>
      <c r="B3667">
        <v>767</v>
      </c>
      <c r="C3667" s="3">
        <v>42651</v>
      </c>
      <c r="D3667" s="5" t="str">
        <f>ufc_fights5[[#This Row],[r_fighter_id]]&amp;"/"&amp;ufc_fights5[[#This Row],[b_fighter_id]]&amp;ufc_fights5[[#This Row],[date]]</f>
        <v>2799/76742651</v>
      </c>
      <c r="E3667">
        <f>COUNTIF(ufc_fights5[duplicitní texty],ufc_fights5[[#This Row],[duplicitní texty]])</f>
        <v>1</v>
      </c>
    </row>
    <row r="3668" spans="1:5">
      <c r="A3668">
        <v>1189</v>
      </c>
      <c r="B3668">
        <v>3109</v>
      </c>
      <c r="C3668" s="3">
        <v>42651</v>
      </c>
      <c r="D3668" s="5" t="str">
        <f>ufc_fights5[[#This Row],[r_fighter_id]]&amp;"/"&amp;ufc_fights5[[#This Row],[b_fighter_id]]&amp;ufc_fights5[[#This Row],[date]]</f>
        <v>1189/310942651</v>
      </c>
      <c r="E3668">
        <f>COUNTIF(ufc_fights5[duplicitní texty],ufc_fights5[[#This Row],[duplicitní texty]])</f>
        <v>1</v>
      </c>
    </row>
    <row r="3669" spans="1:5">
      <c r="A3669">
        <v>863</v>
      </c>
      <c r="B3669">
        <v>3302</v>
      </c>
      <c r="C3669" s="3">
        <v>42651</v>
      </c>
      <c r="D3669" s="5" t="str">
        <f>ufc_fights5[[#This Row],[r_fighter_id]]&amp;"/"&amp;ufc_fights5[[#This Row],[b_fighter_id]]&amp;ufc_fights5[[#This Row],[date]]</f>
        <v>863/330242651</v>
      </c>
      <c r="E3669">
        <f>COUNTIF(ufc_fights5[duplicitní texty],ufc_fights5[[#This Row],[duplicitní texty]])</f>
        <v>1</v>
      </c>
    </row>
    <row r="3670" spans="1:5">
      <c r="A3670">
        <v>2800</v>
      </c>
      <c r="B3670">
        <v>1950</v>
      </c>
      <c r="C3670" s="3">
        <v>42651</v>
      </c>
      <c r="D3670" s="5" t="str">
        <f>ufc_fights5[[#This Row],[r_fighter_id]]&amp;"/"&amp;ufc_fights5[[#This Row],[b_fighter_id]]&amp;ufc_fights5[[#This Row],[date]]</f>
        <v>2800/195042651</v>
      </c>
      <c r="E3670">
        <f>COUNTIF(ufc_fights5[duplicitní texty],ufc_fights5[[#This Row],[duplicitní texty]])</f>
        <v>1</v>
      </c>
    </row>
    <row r="3671" spans="1:5">
      <c r="A3671">
        <v>808</v>
      </c>
      <c r="B3671">
        <v>948</v>
      </c>
      <c r="C3671" s="3">
        <v>42679</v>
      </c>
      <c r="D3671" s="5" t="str">
        <f>ufc_fights5[[#This Row],[r_fighter_id]]&amp;"/"&amp;ufc_fights5[[#This Row],[b_fighter_id]]&amp;ufc_fights5[[#This Row],[date]]</f>
        <v>808/94842679</v>
      </c>
      <c r="E3671">
        <f>COUNTIF(ufc_fights5[duplicitní texty],ufc_fights5[[#This Row],[duplicitní texty]])</f>
        <v>1</v>
      </c>
    </row>
    <row r="3672" spans="1:5">
      <c r="A3672">
        <v>2168</v>
      </c>
      <c r="B3672">
        <v>1199</v>
      </c>
      <c r="C3672" s="3">
        <v>42679</v>
      </c>
      <c r="D3672" s="5" t="str">
        <f>ufc_fights5[[#This Row],[r_fighter_id]]&amp;"/"&amp;ufc_fights5[[#This Row],[b_fighter_id]]&amp;ufc_fights5[[#This Row],[date]]</f>
        <v>2168/119942679</v>
      </c>
      <c r="E3672">
        <f>COUNTIF(ufc_fights5[duplicitní texty],ufc_fights5[[#This Row],[duplicitní texty]])</f>
        <v>1</v>
      </c>
    </row>
    <row r="3673" spans="1:5">
      <c r="A3673">
        <v>2500</v>
      </c>
      <c r="B3673">
        <v>128</v>
      </c>
      <c r="C3673" s="3">
        <v>42679</v>
      </c>
      <c r="D3673" s="5" t="str">
        <f>ufc_fights5[[#This Row],[r_fighter_id]]&amp;"/"&amp;ufc_fights5[[#This Row],[b_fighter_id]]&amp;ufc_fights5[[#This Row],[date]]</f>
        <v>2500/12842679</v>
      </c>
      <c r="E3673">
        <f>COUNTIF(ufc_fights5[duplicitní texty],ufc_fights5[[#This Row],[duplicitní texty]])</f>
        <v>1</v>
      </c>
    </row>
    <row r="3674" spans="1:5">
      <c r="A3674">
        <v>1192</v>
      </c>
      <c r="B3674">
        <v>569</v>
      </c>
      <c r="C3674" s="3">
        <v>42679</v>
      </c>
      <c r="D3674" s="5" t="str">
        <f>ufc_fights5[[#This Row],[r_fighter_id]]&amp;"/"&amp;ufc_fights5[[#This Row],[b_fighter_id]]&amp;ufc_fights5[[#This Row],[date]]</f>
        <v>1192/56942679</v>
      </c>
      <c r="E3674">
        <f>COUNTIF(ufc_fights5[duplicitní texty],ufc_fights5[[#This Row],[duplicitní texty]])</f>
        <v>1</v>
      </c>
    </row>
    <row r="3675" spans="1:5">
      <c r="A3675">
        <v>2829</v>
      </c>
      <c r="B3675">
        <v>1309</v>
      </c>
      <c r="C3675" s="3">
        <v>42679</v>
      </c>
      <c r="D3675" s="5" t="str">
        <f>ufc_fights5[[#This Row],[r_fighter_id]]&amp;"/"&amp;ufc_fights5[[#This Row],[b_fighter_id]]&amp;ufc_fights5[[#This Row],[date]]</f>
        <v>2829/130942679</v>
      </c>
      <c r="E3675">
        <f>COUNTIF(ufc_fights5[duplicitní texty],ufc_fights5[[#This Row],[duplicitní texty]])</f>
        <v>1</v>
      </c>
    </row>
    <row r="3676" spans="1:5">
      <c r="A3676">
        <v>700</v>
      </c>
      <c r="B3676">
        <v>1915</v>
      </c>
      <c r="C3676" s="3">
        <v>42679</v>
      </c>
      <c r="D3676" s="5" t="str">
        <f>ufc_fights5[[#This Row],[r_fighter_id]]&amp;"/"&amp;ufc_fights5[[#This Row],[b_fighter_id]]&amp;ufc_fights5[[#This Row],[date]]</f>
        <v>700/191542679</v>
      </c>
      <c r="E3676">
        <f>COUNTIF(ufc_fights5[duplicitní texty],ufc_fights5[[#This Row],[duplicitní texty]])</f>
        <v>1</v>
      </c>
    </row>
    <row r="3677" spans="1:5">
      <c r="A3677">
        <v>1735</v>
      </c>
      <c r="B3677">
        <v>2376</v>
      </c>
      <c r="C3677" s="3">
        <v>42679</v>
      </c>
      <c r="D3677" s="5" t="str">
        <f>ufc_fights5[[#This Row],[r_fighter_id]]&amp;"/"&amp;ufc_fights5[[#This Row],[b_fighter_id]]&amp;ufc_fights5[[#This Row],[date]]</f>
        <v>1735/237642679</v>
      </c>
      <c r="E3677">
        <f>COUNTIF(ufc_fights5[duplicitní texty],ufc_fights5[[#This Row],[duplicitní texty]])</f>
        <v>1</v>
      </c>
    </row>
    <row r="3678" spans="1:5">
      <c r="A3678">
        <v>2658</v>
      </c>
      <c r="B3678">
        <v>2336</v>
      </c>
      <c r="C3678" s="3">
        <v>42679</v>
      </c>
      <c r="D3678" s="5" t="str">
        <f>ufc_fights5[[#This Row],[r_fighter_id]]&amp;"/"&amp;ufc_fights5[[#This Row],[b_fighter_id]]&amp;ufc_fights5[[#This Row],[date]]</f>
        <v>2658/233642679</v>
      </c>
      <c r="E3678">
        <f>COUNTIF(ufc_fights5[duplicitní texty],ufc_fights5[[#This Row],[duplicitní texty]])</f>
        <v>1</v>
      </c>
    </row>
    <row r="3679" spans="1:5">
      <c r="A3679">
        <v>362</v>
      </c>
      <c r="B3679">
        <v>2999</v>
      </c>
      <c r="C3679" s="3">
        <v>42679</v>
      </c>
      <c r="D3679" s="5" t="str">
        <f>ufc_fights5[[#This Row],[r_fighter_id]]&amp;"/"&amp;ufc_fights5[[#This Row],[b_fighter_id]]&amp;ufc_fights5[[#This Row],[date]]</f>
        <v>362/299942679</v>
      </c>
      <c r="E3679">
        <f>COUNTIF(ufc_fights5[duplicitní texty],ufc_fights5[[#This Row],[duplicitní texty]])</f>
        <v>1</v>
      </c>
    </row>
    <row r="3680" spans="1:5">
      <c r="A3680">
        <v>245</v>
      </c>
      <c r="B3680">
        <v>3071</v>
      </c>
      <c r="C3680" s="3">
        <v>42679</v>
      </c>
      <c r="D3680" s="5" t="str">
        <f>ufc_fights5[[#This Row],[r_fighter_id]]&amp;"/"&amp;ufc_fights5[[#This Row],[b_fighter_id]]&amp;ufc_fights5[[#This Row],[date]]</f>
        <v>245/307142679</v>
      </c>
      <c r="E3680">
        <f>COUNTIF(ufc_fights5[duplicitní texty],ufc_fights5[[#This Row],[duplicitní texty]])</f>
        <v>1</v>
      </c>
    </row>
    <row r="3681" spans="1:5">
      <c r="A3681">
        <v>90</v>
      </c>
      <c r="B3681">
        <v>2306</v>
      </c>
      <c r="C3681" s="3">
        <v>42679</v>
      </c>
      <c r="D3681" s="5" t="str">
        <f>ufc_fights5[[#This Row],[r_fighter_id]]&amp;"/"&amp;ufc_fights5[[#This Row],[b_fighter_id]]&amp;ufc_fights5[[#This Row],[date]]</f>
        <v>90/230642679</v>
      </c>
      <c r="E3681">
        <f>COUNTIF(ufc_fights5[duplicitní texty],ufc_fights5[[#This Row],[duplicitní texty]])</f>
        <v>1</v>
      </c>
    </row>
    <row r="3682" spans="1:5">
      <c r="A3682">
        <v>220</v>
      </c>
      <c r="B3682">
        <v>167</v>
      </c>
      <c r="C3682" s="3">
        <v>42679</v>
      </c>
      <c r="D3682" s="5" t="str">
        <f>ufc_fights5[[#This Row],[r_fighter_id]]&amp;"/"&amp;ufc_fights5[[#This Row],[b_fighter_id]]&amp;ufc_fights5[[#This Row],[date]]</f>
        <v>220/16742679</v>
      </c>
      <c r="E3682">
        <f>COUNTIF(ufc_fights5[duplicitní texty],ufc_fights5[[#This Row],[duplicitní texty]])</f>
        <v>1</v>
      </c>
    </row>
    <row r="3683" spans="1:5">
      <c r="A3683">
        <v>3208</v>
      </c>
      <c r="B3683">
        <v>2489</v>
      </c>
      <c r="C3683" s="3">
        <v>42686</v>
      </c>
      <c r="D3683" s="5" t="str">
        <f>ufc_fights5[[#This Row],[r_fighter_id]]&amp;"/"&amp;ufc_fights5[[#This Row],[b_fighter_id]]&amp;ufc_fights5[[#This Row],[date]]</f>
        <v>3208/248942686</v>
      </c>
      <c r="E3683">
        <f>COUNTIF(ufc_fights5[duplicitní texty],ufc_fights5[[#This Row],[duplicitní texty]])</f>
        <v>1</v>
      </c>
    </row>
    <row r="3684" spans="1:5">
      <c r="A3684">
        <v>2342</v>
      </c>
      <c r="B3684">
        <v>1528</v>
      </c>
      <c r="C3684" s="3">
        <v>42686</v>
      </c>
      <c r="D3684" s="5" t="str">
        <f>ufc_fights5[[#This Row],[r_fighter_id]]&amp;"/"&amp;ufc_fights5[[#This Row],[b_fighter_id]]&amp;ufc_fights5[[#This Row],[date]]</f>
        <v>2342/152842686</v>
      </c>
      <c r="E3684">
        <f>COUNTIF(ufc_fights5[duplicitní texty],ufc_fights5[[#This Row],[duplicitní texty]])</f>
        <v>1</v>
      </c>
    </row>
    <row r="3685" spans="1:5">
      <c r="A3685">
        <v>81</v>
      </c>
      <c r="B3685">
        <v>2041</v>
      </c>
      <c r="C3685" s="3">
        <v>42686</v>
      </c>
      <c r="D3685" s="5" t="str">
        <f>ufc_fights5[[#This Row],[r_fighter_id]]&amp;"/"&amp;ufc_fights5[[#This Row],[b_fighter_id]]&amp;ufc_fights5[[#This Row],[date]]</f>
        <v>81/204142686</v>
      </c>
      <c r="E3685">
        <f>COUNTIF(ufc_fights5[duplicitní texty],ufc_fights5[[#This Row],[duplicitní texty]])</f>
        <v>1</v>
      </c>
    </row>
    <row r="3686" spans="1:5">
      <c r="A3686">
        <v>856</v>
      </c>
      <c r="B3686">
        <v>3120</v>
      </c>
      <c r="C3686" s="3">
        <v>42686</v>
      </c>
      <c r="D3686" s="5" t="str">
        <f>ufc_fights5[[#This Row],[r_fighter_id]]&amp;"/"&amp;ufc_fights5[[#This Row],[b_fighter_id]]&amp;ufc_fights5[[#This Row],[date]]</f>
        <v>856/312042686</v>
      </c>
      <c r="E3686">
        <f>COUNTIF(ufc_fights5[duplicitní texty],ufc_fights5[[#This Row],[duplicitní texty]])</f>
        <v>1</v>
      </c>
    </row>
    <row r="3687" spans="1:5">
      <c r="A3687">
        <v>3452</v>
      </c>
      <c r="B3687">
        <v>2750</v>
      </c>
      <c r="C3687" s="3">
        <v>42686</v>
      </c>
      <c r="D3687" s="5" t="str">
        <f>ufc_fights5[[#This Row],[r_fighter_id]]&amp;"/"&amp;ufc_fights5[[#This Row],[b_fighter_id]]&amp;ufc_fights5[[#This Row],[date]]</f>
        <v>3452/275042686</v>
      </c>
      <c r="E3687">
        <f>COUNTIF(ufc_fights5[duplicitní texty],ufc_fights5[[#This Row],[duplicitní texty]])</f>
        <v>1</v>
      </c>
    </row>
    <row r="3688" spans="1:5">
      <c r="A3688">
        <v>1883</v>
      </c>
      <c r="B3688">
        <v>2217</v>
      </c>
      <c r="C3688" s="3">
        <v>42686</v>
      </c>
      <c r="D3688" s="5" t="str">
        <f>ufc_fights5[[#This Row],[r_fighter_id]]&amp;"/"&amp;ufc_fights5[[#This Row],[b_fighter_id]]&amp;ufc_fights5[[#This Row],[date]]</f>
        <v>1883/221742686</v>
      </c>
      <c r="E3688">
        <f>COUNTIF(ufc_fights5[duplicitní texty],ufc_fights5[[#This Row],[duplicitní texty]])</f>
        <v>1</v>
      </c>
    </row>
    <row r="3689" spans="1:5">
      <c r="A3689">
        <v>2113</v>
      </c>
      <c r="B3689">
        <v>84</v>
      </c>
      <c r="C3689" s="3">
        <v>42686</v>
      </c>
      <c r="D3689" s="5" t="str">
        <f>ufc_fights5[[#This Row],[r_fighter_id]]&amp;"/"&amp;ufc_fights5[[#This Row],[b_fighter_id]]&amp;ufc_fights5[[#This Row],[date]]</f>
        <v>2113/8442686</v>
      </c>
      <c r="E3689">
        <f>COUNTIF(ufc_fights5[duplicitní texty],ufc_fights5[[#This Row],[duplicitní texty]])</f>
        <v>1</v>
      </c>
    </row>
    <row r="3690" spans="1:5">
      <c r="A3690">
        <v>2277</v>
      </c>
      <c r="B3690">
        <v>306</v>
      </c>
      <c r="C3690" s="3">
        <v>42686</v>
      </c>
      <c r="D3690" s="5" t="str">
        <f>ufc_fights5[[#This Row],[r_fighter_id]]&amp;"/"&amp;ufc_fights5[[#This Row],[b_fighter_id]]&amp;ufc_fights5[[#This Row],[date]]</f>
        <v>2277/30642686</v>
      </c>
      <c r="E3690">
        <f>COUNTIF(ufc_fights5[duplicitní texty],ufc_fights5[[#This Row],[duplicitní texty]])</f>
        <v>1</v>
      </c>
    </row>
    <row r="3691" spans="1:5">
      <c r="A3691">
        <v>483</v>
      </c>
      <c r="B3691">
        <v>553</v>
      </c>
      <c r="C3691" s="3">
        <v>42686</v>
      </c>
      <c r="D3691" s="5" t="str">
        <f>ufc_fights5[[#This Row],[r_fighter_id]]&amp;"/"&amp;ufc_fights5[[#This Row],[b_fighter_id]]&amp;ufc_fights5[[#This Row],[date]]</f>
        <v>483/55342686</v>
      </c>
      <c r="E3691">
        <f>COUNTIF(ufc_fights5[duplicitní texty],ufc_fights5[[#This Row],[duplicitní texty]])</f>
        <v>1</v>
      </c>
    </row>
    <row r="3692" spans="1:5">
      <c r="A3692">
        <v>1785</v>
      </c>
      <c r="B3692">
        <v>2246</v>
      </c>
      <c r="C3692" s="3">
        <v>42693</v>
      </c>
      <c r="D3692" s="5" t="str">
        <f>ufc_fights5[[#This Row],[r_fighter_id]]&amp;"/"&amp;ufc_fights5[[#This Row],[b_fighter_id]]&amp;ufc_fights5[[#This Row],[date]]</f>
        <v>1785/224642693</v>
      </c>
      <c r="E3692">
        <f>COUNTIF(ufc_fights5[duplicitní texty],ufc_fights5[[#This Row],[duplicitní texty]])</f>
        <v>1</v>
      </c>
    </row>
    <row r="3693" spans="1:5">
      <c r="A3693">
        <v>2213</v>
      </c>
      <c r="B3693">
        <v>1252</v>
      </c>
      <c r="C3693" s="3">
        <v>42693</v>
      </c>
      <c r="D3693" s="5" t="str">
        <f>ufc_fights5[[#This Row],[r_fighter_id]]&amp;"/"&amp;ufc_fights5[[#This Row],[b_fighter_id]]&amp;ufc_fights5[[#This Row],[date]]</f>
        <v>2213/125242693</v>
      </c>
      <c r="E3693">
        <f>COUNTIF(ufc_fights5[duplicitní texty],ufc_fights5[[#This Row],[duplicitní texty]])</f>
        <v>1</v>
      </c>
    </row>
    <row r="3694" spans="1:5">
      <c r="A3694">
        <v>952</v>
      </c>
      <c r="B3694">
        <v>1330</v>
      </c>
      <c r="C3694" s="3">
        <v>42693</v>
      </c>
      <c r="D3694" s="5" t="str">
        <f>ufc_fights5[[#This Row],[r_fighter_id]]&amp;"/"&amp;ufc_fights5[[#This Row],[b_fighter_id]]&amp;ufc_fights5[[#This Row],[date]]</f>
        <v>952/133042693</v>
      </c>
      <c r="E3694">
        <f>COUNTIF(ufc_fights5[duplicitní texty],ufc_fights5[[#This Row],[duplicitní texty]])</f>
        <v>1</v>
      </c>
    </row>
    <row r="3695" spans="1:5">
      <c r="A3695">
        <v>2223</v>
      </c>
      <c r="B3695">
        <v>2913</v>
      </c>
      <c r="C3695" s="3">
        <v>42693</v>
      </c>
      <c r="D3695" s="5" t="str">
        <f>ufc_fights5[[#This Row],[r_fighter_id]]&amp;"/"&amp;ufc_fights5[[#This Row],[b_fighter_id]]&amp;ufc_fights5[[#This Row],[date]]</f>
        <v>2223/291342693</v>
      </c>
      <c r="E3695">
        <f>COUNTIF(ufc_fights5[duplicitní texty],ufc_fights5[[#This Row],[duplicitní texty]])</f>
        <v>1</v>
      </c>
    </row>
    <row r="3696" spans="1:5">
      <c r="A3696">
        <v>1516</v>
      </c>
      <c r="B3696">
        <v>1366</v>
      </c>
      <c r="C3696" s="3">
        <v>42693</v>
      </c>
      <c r="D3696" s="5" t="str">
        <f>ufc_fights5[[#This Row],[r_fighter_id]]&amp;"/"&amp;ufc_fights5[[#This Row],[b_fighter_id]]&amp;ufc_fights5[[#This Row],[date]]</f>
        <v>1516/136642693</v>
      </c>
      <c r="E3696">
        <f>COUNTIF(ufc_fights5[duplicitní texty],ufc_fights5[[#This Row],[duplicitní texty]])</f>
        <v>1</v>
      </c>
    </row>
    <row r="3697" spans="1:5">
      <c r="A3697">
        <v>1530</v>
      </c>
      <c r="B3697">
        <v>3397</v>
      </c>
      <c r="C3697" s="3">
        <v>42693</v>
      </c>
      <c r="D3697" s="5" t="str">
        <f>ufc_fights5[[#This Row],[r_fighter_id]]&amp;"/"&amp;ufc_fights5[[#This Row],[b_fighter_id]]&amp;ufc_fights5[[#This Row],[date]]</f>
        <v>1530/339742693</v>
      </c>
      <c r="E3697">
        <f>COUNTIF(ufc_fights5[duplicitní texty],ufc_fights5[[#This Row],[duplicitní texty]])</f>
        <v>1</v>
      </c>
    </row>
    <row r="3698" spans="1:5">
      <c r="A3698">
        <v>86</v>
      </c>
      <c r="B3698">
        <v>3324</v>
      </c>
      <c r="C3698" s="3">
        <v>42693</v>
      </c>
      <c r="D3698" s="5" t="str">
        <f>ufc_fights5[[#This Row],[r_fighter_id]]&amp;"/"&amp;ufc_fights5[[#This Row],[b_fighter_id]]&amp;ufc_fights5[[#This Row],[date]]</f>
        <v>86/332442693</v>
      </c>
      <c r="E3698">
        <f>COUNTIF(ufc_fights5[duplicitní texty],ufc_fights5[[#This Row],[duplicitní texty]])</f>
        <v>1</v>
      </c>
    </row>
    <row r="3699" spans="1:5">
      <c r="A3699">
        <v>2178</v>
      </c>
      <c r="B3699">
        <v>2405</v>
      </c>
      <c r="C3699" s="3">
        <v>42693</v>
      </c>
      <c r="D3699" s="5" t="str">
        <f>ufc_fights5[[#This Row],[r_fighter_id]]&amp;"/"&amp;ufc_fights5[[#This Row],[b_fighter_id]]&amp;ufc_fights5[[#This Row],[date]]</f>
        <v>2178/240542693</v>
      </c>
      <c r="E3699">
        <f>COUNTIF(ufc_fights5[duplicitní texty],ufc_fights5[[#This Row],[duplicitní texty]])</f>
        <v>1</v>
      </c>
    </row>
    <row r="3700" spans="1:5">
      <c r="A3700">
        <v>682</v>
      </c>
      <c r="B3700">
        <v>3526</v>
      </c>
      <c r="C3700" s="3">
        <v>42693</v>
      </c>
      <c r="D3700" s="5" t="str">
        <f>ufc_fights5[[#This Row],[r_fighter_id]]&amp;"/"&amp;ufc_fights5[[#This Row],[b_fighter_id]]&amp;ufc_fights5[[#This Row],[date]]</f>
        <v>682/352642693</v>
      </c>
      <c r="E3700">
        <f>COUNTIF(ufc_fights5[duplicitní texty],ufc_fights5[[#This Row],[duplicitní texty]])</f>
        <v>1</v>
      </c>
    </row>
    <row r="3701" spans="1:5">
      <c r="A3701">
        <v>1044</v>
      </c>
      <c r="B3701">
        <v>501</v>
      </c>
      <c r="C3701" s="3">
        <v>42693</v>
      </c>
      <c r="D3701" s="5" t="str">
        <f>ufc_fights5[[#This Row],[r_fighter_id]]&amp;"/"&amp;ufc_fights5[[#This Row],[b_fighter_id]]&amp;ufc_fights5[[#This Row],[date]]</f>
        <v>1044/50142693</v>
      </c>
      <c r="E3701">
        <f>COUNTIF(ufc_fights5[duplicitní texty],ufc_fights5[[#This Row],[duplicitní texty]])</f>
        <v>1</v>
      </c>
    </row>
    <row r="3702" spans="1:5">
      <c r="A3702">
        <v>2654</v>
      </c>
      <c r="B3702">
        <v>829</v>
      </c>
      <c r="C3702" s="3">
        <v>42693</v>
      </c>
      <c r="D3702" s="5" t="str">
        <f>ufc_fights5[[#This Row],[r_fighter_id]]&amp;"/"&amp;ufc_fights5[[#This Row],[b_fighter_id]]&amp;ufc_fights5[[#This Row],[date]]</f>
        <v>2654/82942693</v>
      </c>
      <c r="E3702">
        <f>COUNTIF(ufc_fights5[duplicitní texty],ufc_fights5[[#This Row],[duplicitní texty]])</f>
        <v>1</v>
      </c>
    </row>
    <row r="3703" spans="1:5">
      <c r="A3703">
        <v>70</v>
      </c>
      <c r="B3703">
        <v>2186</v>
      </c>
      <c r="C3703" s="3">
        <v>42693</v>
      </c>
      <c r="D3703" s="5" t="str">
        <f>ufc_fights5[[#This Row],[r_fighter_id]]&amp;"/"&amp;ufc_fights5[[#This Row],[b_fighter_id]]&amp;ufc_fights5[[#This Row],[date]]</f>
        <v>70/218642693</v>
      </c>
      <c r="E3703">
        <f>COUNTIF(ufc_fights5[duplicitní texty],ufc_fights5[[#This Row],[duplicitní texty]])</f>
        <v>1</v>
      </c>
    </row>
    <row r="3704" spans="1:5">
      <c r="A3704">
        <v>1844</v>
      </c>
      <c r="B3704">
        <v>1460</v>
      </c>
      <c r="C3704" s="3">
        <v>42693</v>
      </c>
      <c r="D3704" s="5" t="str">
        <f>ufc_fights5[[#This Row],[r_fighter_id]]&amp;"/"&amp;ufc_fights5[[#This Row],[b_fighter_id]]&amp;ufc_fights5[[#This Row],[date]]</f>
        <v>1844/146042693</v>
      </c>
      <c r="E3704">
        <f>COUNTIF(ufc_fights5[duplicitní texty],ufc_fights5[[#This Row],[duplicitní texty]])</f>
        <v>1</v>
      </c>
    </row>
    <row r="3705" spans="1:5">
      <c r="A3705">
        <v>181</v>
      </c>
      <c r="B3705">
        <v>2328</v>
      </c>
      <c r="C3705" s="3">
        <v>42693</v>
      </c>
      <c r="D3705" s="5" t="str">
        <f>ufc_fights5[[#This Row],[r_fighter_id]]&amp;"/"&amp;ufc_fights5[[#This Row],[b_fighter_id]]&amp;ufc_fights5[[#This Row],[date]]</f>
        <v>181/232842693</v>
      </c>
      <c r="E3705">
        <f>COUNTIF(ufc_fights5[duplicitní texty],ufc_fights5[[#This Row],[duplicitní texty]])</f>
        <v>1</v>
      </c>
    </row>
    <row r="3706" spans="1:5">
      <c r="A3706">
        <v>1396</v>
      </c>
      <c r="B3706">
        <v>179</v>
      </c>
      <c r="C3706" s="3">
        <v>42693</v>
      </c>
      <c r="D3706" s="5" t="str">
        <f>ufc_fights5[[#This Row],[r_fighter_id]]&amp;"/"&amp;ufc_fights5[[#This Row],[b_fighter_id]]&amp;ufc_fights5[[#This Row],[date]]</f>
        <v>1396/17942693</v>
      </c>
      <c r="E3706">
        <f>COUNTIF(ufc_fights5[duplicitní texty],ufc_fights5[[#This Row],[duplicitní texty]])</f>
        <v>1</v>
      </c>
    </row>
    <row r="3707" spans="1:5">
      <c r="A3707">
        <v>1790</v>
      </c>
      <c r="B3707">
        <v>1565</v>
      </c>
      <c r="C3707" s="3">
        <v>42693</v>
      </c>
      <c r="D3707" s="5" t="str">
        <f>ufc_fights5[[#This Row],[r_fighter_id]]&amp;"/"&amp;ufc_fights5[[#This Row],[b_fighter_id]]&amp;ufc_fights5[[#This Row],[date]]</f>
        <v>1790/156542693</v>
      </c>
      <c r="E3707">
        <f>COUNTIF(ufc_fights5[duplicitní texty],ufc_fights5[[#This Row],[duplicitní texty]])</f>
        <v>1</v>
      </c>
    </row>
    <row r="3708" spans="1:5">
      <c r="A3708">
        <v>854</v>
      </c>
      <c r="B3708">
        <v>1063</v>
      </c>
      <c r="C3708" s="3">
        <v>42693</v>
      </c>
      <c r="D3708" s="5" t="str">
        <f>ufc_fights5[[#This Row],[r_fighter_id]]&amp;"/"&amp;ufc_fights5[[#This Row],[b_fighter_id]]&amp;ufc_fights5[[#This Row],[date]]</f>
        <v>854/106342693</v>
      </c>
      <c r="E3708">
        <f>COUNTIF(ufc_fights5[duplicitní texty],ufc_fights5[[#This Row],[duplicitní texty]])</f>
        <v>1</v>
      </c>
    </row>
    <row r="3709" spans="1:5">
      <c r="A3709">
        <v>2742</v>
      </c>
      <c r="B3709">
        <v>118</v>
      </c>
      <c r="C3709" s="3">
        <v>42693</v>
      </c>
      <c r="D3709" s="5" t="str">
        <f>ufc_fights5[[#This Row],[r_fighter_id]]&amp;"/"&amp;ufc_fights5[[#This Row],[b_fighter_id]]&amp;ufc_fights5[[#This Row],[date]]</f>
        <v>2742/11842693</v>
      </c>
      <c r="E3709">
        <f>COUNTIF(ufc_fights5[duplicitní texty],ufc_fights5[[#This Row],[duplicitní texty]])</f>
        <v>1</v>
      </c>
    </row>
    <row r="3710" spans="1:5">
      <c r="A3710">
        <v>1323</v>
      </c>
      <c r="B3710">
        <v>594</v>
      </c>
      <c r="C3710" s="3">
        <v>42693</v>
      </c>
      <c r="D3710" s="5" t="str">
        <f>ufc_fights5[[#This Row],[r_fighter_id]]&amp;"/"&amp;ufc_fights5[[#This Row],[b_fighter_id]]&amp;ufc_fights5[[#This Row],[date]]</f>
        <v>1323/59442693</v>
      </c>
      <c r="E3710">
        <f>COUNTIF(ufc_fights5[duplicitní texty],ufc_fights5[[#This Row],[duplicitní texty]])</f>
        <v>1</v>
      </c>
    </row>
    <row r="3711" spans="1:5">
      <c r="A3711">
        <v>2473</v>
      </c>
      <c r="B3711">
        <v>2631</v>
      </c>
      <c r="C3711" s="3">
        <v>42693</v>
      </c>
      <c r="D3711" s="5" t="str">
        <f>ufc_fights5[[#This Row],[r_fighter_id]]&amp;"/"&amp;ufc_fights5[[#This Row],[b_fighter_id]]&amp;ufc_fights5[[#This Row],[date]]</f>
        <v>2473/263142693</v>
      </c>
      <c r="E3711">
        <f>COUNTIF(ufc_fights5[duplicitní texty],ufc_fights5[[#This Row],[duplicitní texty]])</f>
        <v>1</v>
      </c>
    </row>
    <row r="3712" spans="1:5">
      <c r="A3712">
        <v>877</v>
      </c>
      <c r="B3712">
        <v>612</v>
      </c>
      <c r="C3712" s="3">
        <v>42693</v>
      </c>
      <c r="D3712" s="5" t="str">
        <f>ufc_fights5[[#This Row],[r_fighter_id]]&amp;"/"&amp;ufc_fights5[[#This Row],[b_fighter_id]]&amp;ufc_fights5[[#This Row],[date]]</f>
        <v>877/61242693</v>
      </c>
      <c r="E3712">
        <f>COUNTIF(ufc_fights5[duplicitní texty],ufc_fights5[[#This Row],[duplicitní texty]])</f>
        <v>1</v>
      </c>
    </row>
    <row r="3713" spans="1:5">
      <c r="A3713">
        <v>520</v>
      </c>
      <c r="B3713">
        <v>1967</v>
      </c>
      <c r="C3713" s="3">
        <v>42693</v>
      </c>
      <c r="D3713" s="5" t="str">
        <f>ufc_fights5[[#This Row],[r_fighter_id]]&amp;"/"&amp;ufc_fights5[[#This Row],[b_fighter_id]]&amp;ufc_fights5[[#This Row],[date]]</f>
        <v>520/196742693</v>
      </c>
      <c r="E3713">
        <f>COUNTIF(ufc_fights5[duplicitní texty],ufc_fights5[[#This Row],[duplicitní texty]])</f>
        <v>1</v>
      </c>
    </row>
    <row r="3714" spans="1:5">
      <c r="A3714">
        <v>1774</v>
      </c>
      <c r="B3714">
        <v>1123</v>
      </c>
      <c r="C3714" s="3">
        <v>42693</v>
      </c>
      <c r="D3714" s="5" t="str">
        <f>ufc_fights5[[#This Row],[r_fighter_id]]&amp;"/"&amp;ufc_fights5[[#This Row],[b_fighter_id]]&amp;ufc_fights5[[#This Row],[date]]</f>
        <v>1774/112342693</v>
      </c>
      <c r="E3714">
        <f>COUNTIF(ufc_fights5[duplicitní texty],ufc_fights5[[#This Row],[duplicitní texty]])</f>
        <v>1</v>
      </c>
    </row>
    <row r="3715" spans="1:5">
      <c r="A3715">
        <v>3428</v>
      </c>
      <c r="B3715">
        <v>2636</v>
      </c>
      <c r="C3715" s="3">
        <v>42693</v>
      </c>
      <c r="D3715" s="5" t="str">
        <f>ufc_fights5[[#This Row],[r_fighter_id]]&amp;"/"&amp;ufc_fights5[[#This Row],[b_fighter_id]]&amp;ufc_fights5[[#This Row],[date]]</f>
        <v>3428/263642693</v>
      </c>
      <c r="E3715">
        <f>COUNTIF(ufc_fights5[duplicitní texty],ufc_fights5[[#This Row],[duplicitní texty]])</f>
        <v>1</v>
      </c>
    </row>
    <row r="3716" spans="1:5">
      <c r="A3716">
        <v>1623</v>
      </c>
      <c r="B3716">
        <v>447</v>
      </c>
      <c r="C3716" s="3">
        <v>42700</v>
      </c>
      <c r="D3716" s="5" t="str">
        <f>ufc_fights5[[#This Row],[r_fighter_id]]&amp;"/"&amp;ufc_fights5[[#This Row],[b_fighter_id]]&amp;ufc_fights5[[#This Row],[date]]</f>
        <v>1623/44742700</v>
      </c>
      <c r="E3716">
        <f>COUNTIF(ufc_fights5[duplicitní texty],ufc_fights5[[#This Row],[duplicitní texty]])</f>
        <v>1</v>
      </c>
    </row>
    <row r="3717" spans="1:5">
      <c r="A3717">
        <v>3367</v>
      </c>
      <c r="B3717">
        <v>2317</v>
      </c>
      <c r="C3717" s="3">
        <v>42700</v>
      </c>
      <c r="D3717" s="5" t="str">
        <f>ufc_fights5[[#This Row],[r_fighter_id]]&amp;"/"&amp;ufc_fights5[[#This Row],[b_fighter_id]]&amp;ufc_fights5[[#This Row],[date]]</f>
        <v>3367/231742700</v>
      </c>
      <c r="E3717">
        <f>COUNTIF(ufc_fights5[duplicitní texty],ufc_fights5[[#This Row],[duplicitní texty]])</f>
        <v>1</v>
      </c>
    </row>
    <row r="3718" spans="1:5">
      <c r="A3718">
        <v>2770</v>
      </c>
      <c r="B3718">
        <v>2475</v>
      </c>
      <c r="C3718" s="3">
        <v>42700</v>
      </c>
      <c r="D3718" s="5" t="str">
        <f>ufc_fights5[[#This Row],[r_fighter_id]]&amp;"/"&amp;ufc_fights5[[#This Row],[b_fighter_id]]&amp;ufc_fights5[[#This Row],[date]]</f>
        <v>2770/247542700</v>
      </c>
      <c r="E3718">
        <f>COUNTIF(ufc_fights5[duplicitní texty],ufc_fights5[[#This Row],[duplicitní texty]])</f>
        <v>1</v>
      </c>
    </row>
    <row r="3719" spans="1:5">
      <c r="A3719">
        <v>3471</v>
      </c>
      <c r="B3719">
        <v>389</v>
      </c>
      <c r="C3719" s="3">
        <v>42700</v>
      </c>
      <c r="D3719" s="5" t="str">
        <f>ufc_fights5[[#This Row],[r_fighter_id]]&amp;"/"&amp;ufc_fights5[[#This Row],[b_fighter_id]]&amp;ufc_fights5[[#This Row],[date]]</f>
        <v>3471/38942700</v>
      </c>
      <c r="E3719">
        <f>COUNTIF(ufc_fights5[duplicitní texty],ufc_fights5[[#This Row],[duplicitní texty]])</f>
        <v>1</v>
      </c>
    </row>
    <row r="3720" spans="1:5">
      <c r="A3720">
        <v>2331</v>
      </c>
      <c r="B3720">
        <v>28</v>
      </c>
      <c r="C3720" s="3">
        <v>42700</v>
      </c>
      <c r="D3720" s="5" t="str">
        <f>ufc_fights5[[#This Row],[r_fighter_id]]&amp;"/"&amp;ufc_fights5[[#This Row],[b_fighter_id]]&amp;ufc_fights5[[#This Row],[date]]</f>
        <v>2331/2842700</v>
      </c>
      <c r="E3720">
        <f>COUNTIF(ufc_fights5[duplicitní texty],ufc_fights5[[#This Row],[duplicitní texty]])</f>
        <v>1</v>
      </c>
    </row>
    <row r="3721" spans="1:5">
      <c r="A3721">
        <v>1597</v>
      </c>
      <c r="B3721">
        <v>3395</v>
      </c>
      <c r="C3721" s="3">
        <v>42700</v>
      </c>
      <c r="D3721" s="5" t="str">
        <f>ufc_fights5[[#This Row],[r_fighter_id]]&amp;"/"&amp;ufc_fights5[[#This Row],[b_fighter_id]]&amp;ufc_fights5[[#This Row],[date]]</f>
        <v>1597/339542700</v>
      </c>
      <c r="E3721">
        <f>COUNTIF(ufc_fights5[duplicitní texty],ufc_fights5[[#This Row],[duplicitní texty]])</f>
        <v>1</v>
      </c>
    </row>
    <row r="3722" spans="1:5">
      <c r="A3722">
        <v>1393</v>
      </c>
      <c r="B3722">
        <v>1671</v>
      </c>
      <c r="C3722" s="3">
        <v>42700</v>
      </c>
      <c r="D3722" s="5" t="str">
        <f>ufc_fights5[[#This Row],[r_fighter_id]]&amp;"/"&amp;ufc_fights5[[#This Row],[b_fighter_id]]&amp;ufc_fights5[[#This Row],[date]]</f>
        <v>1393/167142700</v>
      </c>
      <c r="E3722">
        <f>COUNTIF(ufc_fights5[duplicitní texty],ufc_fights5[[#This Row],[duplicitní texty]])</f>
        <v>1</v>
      </c>
    </row>
    <row r="3723" spans="1:5">
      <c r="A3723">
        <v>2002</v>
      </c>
      <c r="B3723">
        <v>1371</v>
      </c>
      <c r="C3723" s="3">
        <v>42700</v>
      </c>
      <c r="D3723" s="5" t="str">
        <f>ufc_fights5[[#This Row],[r_fighter_id]]&amp;"/"&amp;ufc_fights5[[#This Row],[b_fighter_id]]&amp;ufc_fights5[[#This Row],[date]]</f>
        <v>2002/137142700</v>
      </c>
      <c r="E3723">
        <f>COUNTIF(ufc_fights5[duplicitní texty],ufc_fights5[[#This Row],[duplicitní texty]])</f>
        <v>1</v>
      </c>
    </row>
    <row r="3724" spans="1:5">
      <c r="A3724">
        <v>2305</v>
      </c>
      <c r="B3724">
        <v>1339</v>
      </c>
      <c r="C3724" s="3">
        <v>42700</v>
      </c>
      <c r="D3724" s="5" t="str">
        <f>ufc_fights5[[#This Row],[r_fighter_id]]&amp;"/"&amp;ufc_fights5[[#This Row],[b_fighter_id]]&amp;ufc_fights5[[#This Row],[date]]</f>
        <v>2305/133942700</v>
      </c>
      <c r="E3724">
        <f>COUNTIF(ufc_fights5[duplicitní texty],ufc_fights5[[#This Row],[duplicitní texty]])</f>
        <v>1</v>
      </c>
    </row>
    <row r="3725" spans="1:5">
      <c r="A3725">
        <v>3419</v>
      </c>
      <c r="B3725">
        <v>2092</v>
      </c>
      <c r="C3725" s="3">
        <v>42700</v>
      </c>
      <c r="D3725" s="5" t="str">
        <f>ufc_fights5[[#This Row],[r_fighter_id]]&amp;"/"&amp;ufc_fights5[[#This Row],[b_fighter_id]]&amp;ufc_fights5[[#This Row],[date]]</f>
        <v>3419/209242700</v>
      </c>
      <c r="E3725">
        <f>COUNTIF(ufc_fights5[duplicitní texty],ufc_fights5[[#This Row],[duplicitní texty]])</f>
        <v>1</v>
      </c>
    </row>
    <row r="3726" spans="1:5">
      <c r="A3726">
        <v>378</v>
      </c>
      <c r="B3726">
        <v>3291</v>
      </c>
      <c r="C3726" s="3">
        <v>42700</v>
      </c>
      <c r="D3726" s="5" t="str">
        <f>ufc_fights5[[#This Row],[r_fighter_id]]&amp;"/"&amp;ufc_fights5[[#This Row],[b_fighter_id]]&amp;ufc_fights5[[#This Row],[date]]</f>
        <v>378/329142700</v>
      </c>
      <c r="E3726">
        <f>COUNTIF(ufc_fights5[duplicitní texty],ufc_fights5[[#This Row],[duplicitní texty]])</f>
        <v>1</v>
      </c>
    </row>
    <row r="3727" spans="1:5">
      <c r="A3727">
        <v>1257</v>
      </c>
      <c r="B3727">
        <v>3216</v>
      </c>
      <c r="C3727" s="3">
        <v>42700</v>
      </c>
      <c r="D3727" s="5" t="str">
        <f>ufc_fights5[[#This Row],[r_fighter_id]]&amp;"/"&amp;ufc_fights5[[#This Row],[b_fighter_id]]&amp;ufc_fights5[[#This Row],[date]]</f>
        <v>1257/321642700</v>
      </c>
      <c r="E3727">
        <f>COUNTIF(ufc_fights5[duplicitní texty],ufc_fights5[[#This Row],[duplicitní texty]])</f>
        <v>1</v>
      </c>
    </row>
    <row r="3728" spans="1:5">
      <c r="A3728">
        <v>3580</v>
      </c>
      <c r="B3728">
        <v>1752</v>
      </c>
      <c r="C3728" s="3">
        <v>42700</v>
      </c>
      <c r="D3728" s="5" t="str">
        <f>ufc_fights5[[#This Row],[r_fighter_id]]&amp;"/"&amp;ufc_fights5[[#This Row],[b_fighter_id]]&amp;ufc_fights5[[#This Row],[date]]</f>
        <v>3580/175242700</v>
      </c>
      <c r="E3728">
        <f>COUNTIF(ufc_fights5[duplicitní texty],ufc_fights5[[#This Row],[duplicitní texty]])</f>
        <v>1</v>
      </c>
    </row>
    <row r="3729" spans="1:5">
      <c r="A3729">
        <v>871</v>
      </c>
      <c r="B3729">
        <v>1995</v>
      </c>
      <c r="C3729" s="3">
        <v>42707</v>
      </c>
      <c r="D3729" s="5" t="str">
        <f>ufc_fights5[[#This Row],[r_fighter_id]]&amp;"/"&amp;ufc_fights5[[#This Row],[b_fighter_id]]&amp;ufc_fights5[[#This Row],[date]]</f>
        <v>871/199542707</v>
      </c>
      <c r="E3729">
        <f>COUNTIF(ufc_fights5[duplicitní texty],ufc_fights5[[#This Row],[duplicitní texty]])</f>
        <v>1</v>
      </c>
    </row>
    <row r="3730" spans="1:5">
      <c r="A3730">
        <v>1527</v>
      </c>
      <c r="B3730">
        <v>878</v>
      </c>
      <c r="C3730" s="3">
        <v>42707</v>
      </c>
      <c r="D3730" s="5" t="str">
        <f>ufc_fights5[[#This Row],[r_fighter_id]]&amp;"/"&amp;ufc_fights5[[#This Row],[b_fighter_id]]&amp;ufc_fights5[[#This Row],[date]]</f>
        <v>1527/87842707</v>
      </c>
      <c r="E3730">
        <f>COUNTIF(ufc_fights5[duplicitní texty],ufc_fights5[[#This Row],[duplicitní texty]])</f>
        <v>1</v>
      </c>
    </row>
    <row r="3731" spans="1:5">
      <c r="A3731">
        <v>2248</v>
      </c>
      <c r="B3731">
        <v>3034</v>
      </c>
      <c r="C3731" s="3">
        <v>42707</v>
      </c>
      <c r="D3731" s="5" t="str">
        <f>ufc_fights5[[#This Row],[r_fighter_id]]&amp;"/"&amp;ufc_fights5[[#This Row],[b_fighter_id]]&amp;ufc_fights5[[#This Row],[date]]</f>
        <v>2248/303442707</v>
      </c>
      <c r="E3731">
        <f>COUNTIF(ufc_fights5[duplicitní texty],ufc_fights5[[#This Row],[duplicitní texty]])</f>
        <v>1</v>
      </c>
    </row>
    <row r="3732" spans="1:5">
      <c r="A3732">
        <v>3104</v>
      </c>
      <c r="B3732">
        <v>567</v>
      </c>
      <c r="C3732" s="3">
        <v>42707</v>
      </c>
      <c r="D3732" s="5" t="str">
        <f>ufc_fights5[[#This Row],[r_fighter_id]]&amp;"/"&amp;ufc_fights5[[#This Row],[b_fighter_id]]&amp;ufc_fights5[[#This Row],[date]]</f>
        <v>3104/56742707</v>
      </c>
      <c r="E3732">
        <f>COUNTIF(ufc_fights5[duplicitní texty],ufc_fights5[[#This Row],[duplicitní texty]])</f>
        <v>1</v>
      </c>
    </row>
    <row r="3733" spans="1:5">
      <c r="A3733">
        <v>247</v>
      </c>
      <c r="B3733">
        <v>518</v>
      </c>
      <c r="C3733" s="3">
        <v>42707</v>
      </c>
      <c r="D3733" s="5" t="str">
        <f>ufc_fights5[[#This Row],[r_fighter_id]]&amp;"/"&amp;ufc_fights5[[#This Row],[b_fighter_id]]&amp;ufc_fights5[[#This Row],[date]]</f>
        <v>247/51842707</v>
      </c>
      <c r="E3733">
        <f>COUNTIF(ufc_fights5[duplicitní texty],ufc_fights5[[#This Row],[duplicitní texty]])</f>
        <v>1</v>
      </c>
    </row>
    <row r="3734" spans="1:5">
      <c r="A3734">
        <v>2195</v>
      </c>
      <c r="B3734">
        <v>257</v>
      </c>
      <c r="C3734" s="3">
        <v>42707</v>
      </c>
      <c r="D3734" s="5" t="str">
        <f>ufc_fights5[[#This Row],[r_fighter_id]]&amp;"/"&amp;ufc_fights5[[#This Row],[b_fighter_id]]&amp;ufc_fights5[[#This Row],[date]]</f>
        <v>2195/25742707</v>
      </c>
      <c r="E3734">
        <f>COUNTIF(ufc_fights5[duplicitní texty],ufc_fights5[[#This Row],[duplicitní texty]])</f>
        <v>1</v>
      </c>
    </row>
    <row r="3735" spans="1:5">
      <c r="A3735">
        <v>990</v>
      </c>
      <c r="B3735">
        <v>2904</v>
      </c>
      <c r="C3735" s="3">
        <v>42707</v>
      </c>
      <c r="D3735" s="5" t="str">
        <f>ufc_fights5[[#This Row],[r_fighter_id]]&amp;"/"&amp;ufc_fights5[[#This Row],[b_fighter_id]]&amp;ufc_fights5[[#This Row],[date]]</f>
        <v>990/290442707</v>
      </c>
      <c r="E3735">
        <f>COUNTIF(ufc_fights5[duplicitní texty],ufc_fights5[[#This Row],[duplicitní texty]])</f>
        <v>1</v>
      </c>
    </row>
    <row r="3736" spans="1:5">
      <c r="A3736">
        <v>2054</v>
      </c>
      <c r="B3736">
        <v>712</v>
      </c>
      <c r="C3736" s="3">
        <v>42707</v>
      </c>
      <c r="D3736" s="5" t="str">
        <f>ufc_fights5[[#This Row],[r_fighter_id]]&amp;"/"&amp;ufc_fights5[[#This Row],[b_fighter_id]]&amp;ufc_fights5[[#This Row],[date]]</f>
        <v>2054/71242707</v>
      </c>
      <c r="E3736">
        <f>COUNTIF(ufc_fights5[duplicitní texty],ufc_fights5[[#This Row],[duplicitní texty]])</f>
        <v>1</v>
      </c>
    </row>
    <row r="3737" spans="1:5">
      <c r="A3737">
        <v>676</v>
      </c>
      <c r="B3737">
        <v>465</v>
      </c>
      <c r="C3737" s="3">
        <v>42707</v>
      </c>
      <c r="D3737" s="5" t="str">
        <f>ufc_fights5[[#This Row],[r_fighter_id]]&amp;"/"&amp;ufc_fights5[[#This Row],[b_fighter_id]]&amp;ufc_fights5[[#This Row],[date]]</f>
        <v>676/46542707</v>
      </c>
      <c r="E3737">
        <f>COUNTIF(ufc_fights5[duplicitní texty],ufc_fights5[[#This Row],[duplicitní texty]])</f>
        <v>1</v>
      </c>
    </row>
    <row r="3738" spans="1:5">
      <c r="A3738">
        <v>2016</v>
      </c>
      <c r="B3738">
        <v>1248</v>
      </c>
      <c r="C3738" s="3">
        <v>42707</v>
      </c>
      <c r="D3738" s="5" t="str">
        <f>ufc_fights5[[#This Row],[r_fighter_id]]&amp;"/"&amp;ufc_fights5[[#This Row],[b_fighter_id]]&amp;ufc_fights5[[#This Row],[date]]</f>
        <v>2016/124842707</v>
      </c>
      <c r="E3738">
        <f>COUNTIF(ufc_fights5[duplicitní texty],ufc_fights5[[#This Row],[duplicitní texty]])</f>
        <v>1</v>
      </c>
    </row>
    <row r="3739" spans="1:5">
      <c r="A3739">
        <v>1888</v>
      </c>
      <c r="B3739">
        <v>2359</v>
      </c>
      <c r="C3739" s="3">
        <v>42707</v>
      </c>
      <c r="D3739" s="5" t="str">
        <f>ufc_fights5[[#This Row],[r_fighter_id]]&amp;"/"&amp;ufc_fights5[[#This Row],[b_fighter_id]]&amp;ufc_fights5[[#This Row],[date]]</f>
        <v>1888/235942707</v>
      </c>
      <c r="E3739">
        <f>COUNTIF(ufc_fights5[duplicitní texty],ufc_fights5[[#This Row],[duplicitní texty]])</f>
        <v>1</v>
      </c>
    </row>
    <row r="3740" spans="1:5">
      <c r="A3740">
        <v>671</v>
      </c>
      <c r="B3740">
        <v>2212</v>
      </c>
      <c r="C3740" s="3">
        <v>42707</v>
      </c>
      <c r="D3740" s="5" t="str">
        <f>ufc_fights5[[#This Row],[r_fighter_id]]&amp;"/"&amp;ufc_fights5[[#This Row],[b_fighter_id]]&amp;ufc_fights5[[#This Row],[date]]</f>
        <v>671/221242707</v>
      </c>
      <c r="E3740">
        <f>COUNTIF(ufc_fights5[duplicitní texty],ufc_fights5[[#This Row],[duplicitní texty]])</f>
        <v>1</v>
      </c>
    </row>
    <row r="3741" spans="1:5">
      <c r="A3741">
        <v>1118</v>
      </c>
      <c r="B3741">
        <v>2069</v>
      </c>
      <c r="C3741" s="3">
        <v>42713</v>
      </c>
      <c r="D3741" s="5" t="str">
        <f>ufc_fights5[[#This Row],[r_fighter_id]]&amp;"/"&amp;ufc_fights5[[#This Row],[b_fighter_id]]&amp;ufc_fights5[[#This Row],[date]]</f>
        <v>1118/206942713</v>
      </c>
      <c r="E3741">
        <f>COUNTIF(ufc_fights5[duplicitní texty],ufc_fights5[[#This Row],[duplicitní texty]])</f>
        <v>1</v>
      </c>
    </row>
    <row r="3742" spans="1:5">
      <c r="A3742">
        <v>2834</v>
      </c>
      <c r="B3742">
        <v>3033</v>
      </c>
      <c r="C3742" s="3">
        <v>42713</v>
      </c>
      <c r="D3742" s="5" t="str">
        <f>ufc_fights5[[#This Row],[r_fighter_id]]&amp;"/"&amp;ufc_fights5[[#This Row],[b_fighter_id]]&amp;ufc_fights5[[#This Row],[date]]</f>
        <v>2834/303342713</v>
      </c>
      <c r="E3742">
        <f>COUNTIF(ufc_fights5[duplicitní texty],ufc_fights5[[#This Row],[duplicitní texty]])</f>
        <v>1</v>
      </c>
    </row>
    <row r="3743" spans="1:5">
      <c r="A3743">
        <v>1659</v>
      </c>
      <c r="B3743">
        <v>3549</v>
      </c>
      <c r="C3743" s="3">
        <v>42713</v>
      </c>
      <c r="D3743" s="5" t="str">
        <f>ufc_fights5[[#This Row],[r_fighter_id]]&amp;"/"&amp;ufc_fights5[[#This Row],[b_fighter_id]]&amp;ufc_fights5[[#This Row],[date]]</f>
        <v>1659/354942713</v>
      </c>
      <c r="E3743">
        <f>COUNTIF(ufc_fights5[duplicitní texty],ufc_fights5[[#This Row],[duplicitní texty]])</f>
        <v>1</v>
      </c>
    </row>
    <row r="3744" spans="1:5">
      <c r="A3744">
        <v>103</v>
      </c>
      <c r="B3744">
        <v>2351</v>
      </c>
      <c r="C3744" s="3">
        <v>42713</v>
      </c>
      <c r="D3744" s="5" t="str">
        <f>ufc_fights5[[#This Row],[r_fighter_id]]&amp;"/"&amp;ufc_fights5[[#This Row],[b_fighter_id]]&amp;ufc_fights5[[#This Row],[date]]</f>
        <v>103/235142713</v>
      </c>
      <c r="E3744">
        <f>COUNTIF(ufc_fights5[duplicitní texty],ufc_fights5[[#This Row],[duplicitní texty]])</f>
        <v>1</v>
      </c>
    </row>
    <row r="3745" spans="1:5">
      <c r="A3745">
        <v>1816</v>
      </c>
      <c r="B3745">
        <v>3</v>
      </c>
      <c r="C3745" s="3">
        <v>42713</v>
      </c>
      <c r="D3745" s="5" t="str">
        <f>ufc_fights5[[#This Row],[r_fighter_id]]&amp;"/"&amp;ufc_fights5[[#This Row],[b_fighter_id]]&amp;ufc_fights5[[#This Row],[date]]</f>
        <v>1816/342713</v>
      </c>
      <c r="E3745">
        <f>COUNTIF(ufc_fights5[duplicitní texty],ufc_fights5[[#This Row],[duplicitní texty]])</f>
        <v>1</v>
      </c>
    </row>
    <row r="3746" spans="1:5">
      <c r="A3746">
        <v>262</v>
      </c>
      <c r="B3746">
        <v>1488</v>
      </c>
      <c r="C3746" s="3">
        <v>42713</v>
      </c>
      <c r="D3746" s="5" t="str">
        <f>ufc_fights5[[#This Row],[r_fighter_id]]&amp;"/"&amp;ufc_fights5[[#This Row],[b_fighter_id]]&amp;ufc_fights5[[#This Row],[date]]</f>
        <v>262/148842713</v>
      </c>
      <c r="E3746">
        <f>COUNTIF(ufc_fights5[duplicitní texty],ufc_fights5[[#This Row],[duplicitní texty]])</f>
        <v>1</v>
      </c>
    </row>
    <row r="3747" spans="1:5">
      <c r="A3747">
        <v>3384</v>
      </c>
      <c r="B3747">
        <v>2795</v>
      </c>
      <c r="C3747" s="3">
        <v>42713</v>
      </c>
      <c r="D3747" s="5" t="str">
        <f>ufc_fights5[[#This Row],[r_fighter_id]]&amp;"/"&amp;ufc_fights5[[#This Row],[b_fighter_id]]&amp;ufc_fights5[[#This Row],[date]]</f>
        <v>3384/279542713</v>
      </c>
      <c r="E3747">
        <f>COUNTIF(ufc_fights5[duplicitní texty],ufc_fights5[[#This Row],[duplicitní texty]])</f>
        <v>1</v>
      </c>
    </row>
    <row r="3748" spans="1:5">
      <c r="A3748">
        <v>379</v>
      </c>
      <c r="B3748">
        <v>448</v>
      </c>
      <c r="C3748" s="3">
        <v>42713</v>
      </c>
      <c r="D3748" s="5" t="str">
        <f>ufc_fights5[[#This Row],[r_fighter_id]]&amp;"/"&amp;ufc_fights5[[#This Row],[b_fighter_id]]&amp;ufc_fights5[[#This Row],[date]]</f>
        <v>379/44842713</v>
      </c>
      <c r="E3748">
        <f>COUNTIF(ufc_fights5[duplicitní texty],ufc_fights5[[#This Row],[duplicitní texty]])</f>
        <v>1</v>
      </c>
    </row>
    <row r="3749" spans="1:5">
      <c r="A3749">
        <v>2303</v>
      </c>
      <c r="B3749">
        <v>1260</v>
      </c>
      <c r="C3749" s="3">
        <v>42713</v>
      </c>
      <c r="D3749" s="5" t="str">
        <f>ufc_fights5[[#This Row],[r_fighter_id]]&amp;"/"&amp;ufc_fights5[[#This Row],[b_fighter_id]]&amp;ufc_fights5[[#This Row],[date]]</f>
        <v>2303/126042713</v>
      </c>
      <c r="E3749">
        <f>COUNTIF(ufc_fights5[duplicitní texty],ufc_fights5[[#This Row],[duplicitní texty]])</f>
        <v>1</v>
      </c>
    </row>
    <row r="3750" spans="1:5">
      <c r="A3750">
        <v>2501</v>
      </c>
      <c r="B3750">
        <v>767</v>
      </c>
      <c r="C3750" s="3">
        <v>42713</v>
      </c>
      <c r="D3750" s="5" t="str">
        <f>ufc_fights5[[#This Row],[r_fighter_id]]&amp;"/"&amp;ufc_fights5[[#This Row],[b_fighter_id]]&amp;ufc_fights5[[#This Row],[date]]</f>
        <v>2501/76742713</v>
      </c>
      <c r="E3750">
        <f>COUNTIF(ufc_fights5[duplicitní texty],ufc_fights5[[#This Row],[duplicitní texty]])</f>
        <v>1</v>
      </c>
    </row>
    <row r="3751" spans="1:5">
      <c r="A3751">
        <v>1826</v>
      </c>
      <c r="B3751">
        <v>49</v>
      </c>
      <c r="C3751" s="3">
        <v>42713</v>
      </c>
      <c r="D3751" s="5" t="str">
        <f>ufc_fights5[[#This Row],[r_fighter_id]]&amp;"/"&amp;ufc_fights5[[#This Row],[b_fighter_id]]&amp;ufc_fights5[[#This Row],[date]]</f>
        <v>1826/4942713</v>
      </c>
      <c r="E3751">
        <f>COUNTIF(ufc_fights5[duplicitní texty],ufc_fights5[[#This Row],[duplicitní texty]])</f>
        <v>1</v>
      </c>
    </row>
    <row r="3752" spans="1:5">
      <c r="A3752">
        <v>806</v>
      </c>
      <c r="B3752">
        <v>406</v>
      </c>
      <c r="C3752" s="3">
        <v>42713</v>
      </c>
      <c r="D3752" s="5" t="str">
        <f>ufc_fights5[[#This Row],[r_fighter_id]]&amp;"/"&amp;ufc_fights5[[#This Row],[b_fighter_id]]&amp;ufc_fights5[[#This Row],[date]]</f>
        <v>806/40642713</v>
      </c>
      <c r="E3752">
        <f>COUNTIF(ufc_fights5[duplicitní texty],ufc_fights5[[#This Row],[duplicitní texty]])</f>
        <v>1</v>
      </c>
    </row>
    <row r="3753" spans="1:5">
      <c r="A3753">
        <v>1626</v>
      </c>
      <c r="B3753">
        <v>1083</v>
      </c>
      <c r="C3753" s="3">
        <v>42714</v>
      </c>
      <c r="D3753" s="5" t="str">
        <f>ufc_fights5[[#This Row],[r_fighter_id]]&amp;"/"&amp;ufc_fights5[[#This Row],[b_fighter_id]]&amp;ufc_fights5[[#This Row],[date]]</f>
        <v>1626/108342714</v>
      </c>
      <c r="E3753">
        <f>COUNTIF(ufc_fights5[duplicitní texty],ufc_fights5[[#This Row],[duplicitní texty]])</f>
        <v>1</v>
      </c>
    </row>
    <row r="3754" spans="1:5">
      <c r="A3754">
        <v>1698</v>
      </c>
      <c r="B3754">
        <v>561</v>
      </c>
      <c r="C3754" s="3">
        <v>42714</v>
      </c>
      <c r="D3754" s="5" t="str">
        <f>ufc_fights5[[#This Row],[r_fighter_id]]&amp;"/"&amp;ufc_fights5[[#This Row],[b_fighter_id]]&amp;ufc_fights5[[#This Row],[date]]</f>
        <v>1698/56142714</v>
      </c>
      <c r="E3754">
        <f>COUNTIF(ufc_fights5[duplicitní texty],ufc_fights5[[#This Row],[duplicitní texty]])</f>
        <v>1</v>
      </c>
    </row>
    <row r="3755" spans="1:5">
      <c r="A3755">
        <v>1932</v>
      </c>
      <c r="B3755">
        <v>2401</v>
      </c>
      <c r="C3755" s="3">
        <v>42714</v>
      </c>
      <c r="D3755" s="5" t="str">
        <f>ufc_fights5[[#This Row],[r_fighter_id]]&amp;"/"&amp;ufc_fights5[[#This Row],[b_fighter_id]]&amp;ufc_fights5[[#This Row],[date]]</f>
        <v>1932/240142714</v>
      </c>
      <c r="E3755">
        <f>COUNTIF(ufc_fights5[duplicitní texty],ufc_fights5[[#This Row],[duplicitní texty]])</f>
        <v>1</v>
      </c>
    </row>
    <row r="3756" spans="1:5">
      <c r="A3756">
        <v>523</v>
      </c>
      <c r="B3756">
        <v>375</v>
      </c>
      <c r="C3756" s="3">
        <v>42714</v>
      </c>
      <c r="D3756" s="5" t="str">
        <f>ufc_fights5[[#This Row],[r_fighter_id]]&amp;"/"&amp;ufc_fights5[[#This Row],[b_fighter_id]]&amp;ufc_fights5[[#This Row],[date]]</f>
        <v>523/37542714</v>
      </c>
      <c r="E3756">
        <f>COUNTIF(ufc_fights5[duplicitní texty],ufc_fights5[[#This Row],[duplicitní texty]])</f>
        <v>1</v>
      </c>
    </row>
    <row r="3757" spans="1:5">
      <c r="A3757">
        <v>3170</v>
      </c>
      <c r="B3757">
        <v>543</v>
      </c>
      <c r="C3757" s="3">
        <v>42714</v>
      </c>
      <c r="D3757" s="5" t="str">
        <f>ufc_fights5[[#This Row],[r_fighter_id]]&amp;"/"&amp;ufc_fights5[[#This Row],[b_fighter_id]]&amp;ufc_fights5[[#This Row],[date]]</f>
        <v>3170/54342714</v>
      </c>
      <c r="E3757">
        <f>COUNTIF(ufc_fights5[duplicitní texty],ufc_fights5[[#This Row],[duplicitní texty]])</f>
        <v>1</v>
      </c>
    </row>
    <row r="3758" spans="1:5">
      <c r="A3758">
        <v>2797</v>
      </c>
      <c r="B3758">
        <v>1632</v>
      </c>
      <c r="C3758" s="3">
        <v>42714</v>
      </c>
      <c r="D3758" s="5" t="str">
        <f>ufc_fights5[[#This Row],[r_fighter_id]]&amp;"/"&amp;ufc_fights5[[#This Row],[b_fighter_id]]&amp;ufc_fights5[[#This Row],[date]]</f>
        <v>2797/163242714</v>
      </c>
      <c r="E3758">
        <f>COUNTIF(ufc_fights5[duplicitní texty],ufc_fights5[[#This Row],[duplicitní texty]])</f>
        <v>1</v>
      </c>
    </row>
    <row r="3759" spans="1:5">
      <c r="A3759">
        <v>1047</v>
      </c>
      <c r="B3759">
        <v>1863</v>
      </c>
      <c r="C3759" s="3">
        <v>42714</v>
      </c>
      <c r="D3759" s="5" t="str">
        <f>ufc_fights5[[#This Row],[r_fighter_id]]&amp;"/"&amp;ufc_fights5[[#This Row],[b_fighter_id]]&amp;ufc_fights5[[#This Row],[date]]</f>
        <v>1047/186342714</v>
      </c>
      <c r="E3759">
        <f>COUNTIF(ufc_fights5[duplicitní texty],ufc_fights5[[#This Row],[duplicitní texty]])</f>
        <v>1</v>
      </c>
    </row>
    <row r="3760" spans="1:5">
      <c r="A3760">
        <v>1808</v>
      </c>
      <c r="B3760">
        <v>2495</v>
      </c>
      <c r="C3760" s="3">
        <v>42714</v>
      </c>
      <c r="D3760" s="5" t="str">
        <f>ufc_fights5[[#This Row],[r_fighter_id]]&amp;"/"&amp;ufc_fights5[[#This Row],[b_fighter_id]]&amp;ufc_fights5[[#This Row],[date]]</f>
        <v>1808/249542714</v>
      </c>
      <c r="E3760">
        <f>COUNTIF(ufc_fights5[duplicitní texty],ufc_fights5[[#This Row],[duplicitní texty]])</f>
        <v>1</v>
      </c>
    </row>
    <row r="3761" spans="1:5">
      <c r="A3761">
        <v>1927</v>
      </c>
      <c r="B3761">
        <v>3342</v>
      </c>
      <c r="C3761" s="3">
        <v>42714</v>
      </c>
      <c r="D3761" s="5" t="str">
        <f>ufc_fights5[[#This Row],[r_fighter_id]]&amp;"/"&amp;ufc_fights5[[#This Row],[b_fighter_id]]&amp;ufc_fights5[[#This Row],[date]]</f>
        <v>1927/334242714</v>
      </c>
      <c r="E3761">
        <f>COUNTIF(ufc_fights5[duplicitní texty],ufc_fights5[[#This Row],[duplicitní texty]])</f>
        <v>1</v>
      </c>
    </row>
    <row r="3762" spans="1:5">
      <c r="A3762">
        <v>159</v>
      </c>
      <c r="B3762">
        <v>789</v>
      </c>
      <c r="C3762" s="3">
        <v>42714</v>
      </c>
      <c r="D3762" s="5" t="str">
        <f>ufc_fights5[[#This Row],[r_fighter_id]]&amp;"/"&amp;ufc_fights5[[#This Row],[b_fighter_id]]&amp;ufc_fights5[[#This Row],[date]]</f>
        <v>159/78942714</v>
      </c>
      <c r="E3762">
        <f>COUNTIF(ufc_fights5[duplicitní texty],ufc_fights5[[#This Row],[duplicitní texty]])</f>
        <v>1</v>
      </c>
    </row>
    <row r="3763" spans="1:5">
      <c r="A3763">
        <v>2071</v>
      </c>
      <c r="B3763">
        <v>2065</v>
      </c>
      <c r="C3763" s="3">
        <v>42714</v>
      </c>
      <c r="D3763" s="5" t="str">
        <f>ufc_fights5[[#This Row],[r_fighter_id]]&amp;"/"&amp;ufc_fights5[[#This Row],[b_fighter_id]]&amp;ufc_fights5[[#This Row],[date]]</f>
        <v>2071/206542714</v>
      </c>
      <c r="E3763">
        <f>COUNTIF(ufc_fights5[duplicitní texty],ufc_fights5[[#This Row],[duplicitní texty]])</f>
        <v>1</v>
      </c>
    </row>
    <row r="3764" spans="1:5">
      <c r="A3764">
        <v>199</v>
      </c>
      <c r="B3764">
        <v>641</v>
      </c>
      <c r="C3764" s="3">
        <v>42721</v>
      </c>
      <c r="D3764" s="5" t="str">
        <f>ufc_fights5[[#This Row],[r_fighter_id]]&amp;"/"&amp;ufc_fights5[[#This Row],[b_fighter_id]]&amp;ufc_fights5[[#This Row],[date]]</f>
        <v>199/64142721</v>
      </c>
      <c r="E3764">
        <f>COUNTIF(ufc_fights5[duplicitní texty],ufc_fights5[[#This Row],[duplicitní texty]])</f>
        <v>1</v>
      </c>
    </row>
    <row r="3765" spans="1:5">
      <c r="A3765">
        <v>2171</v>
      </c>
      <c r="B3765">
        <v>2200</v>
      </c>
      <c r="C3765" s="3">
        <v>42721</v>
      </c>
      <c r="D3765" s="5" t="str">
        <f>ufc_fights5[[#This Row],[r_fighter_id]]&amp;"/"&amp;ufc_fights5[[#This Row],[b_fighter_id]]&amp;ufc_fights5[[#This Row],[date]]</f>
        <v>2171/220042721</v>
      </c>
      <c r="E3765">
        <f>COUNTIF(ufc_fights5[duplicitní texty],ufc_fights5[[#This Row],[duplicitní texty]])</f>
        <v>1</v>
      </c>
    </row>
    <row r="3766" spans="1:5">
      <c r="A3766">
        <v>1566</v>
      </c>
      <c r="B3766">
        <v>2515</v>
      </c>
      <c r="C3766" s="3">
        <v>42721</v>
      </c>
      <c r="D3766" s="5" t="str">
        <f>ufc_fights5[[#This Row],[r_fighter_id]]&amp;"/"&amp;ufc_fights5[[#This Row],[b_fighter_id]]&amp;ufc_fights5[[#This Row],[date]]</f>
        <v>1566/251542721</v>
      </c>
      <c r="E3766">
        <f>COUNTIF(ufc_fights5[duplicitní texty],ufc_fights5[[#This Row],[duplicitní texty]])</f>
        <v>1</v>
      </c>
    </row>
    <row r="3767" spans="1:5">
      <c r="A3767">
        <v>3344</v>
      </c>
      <c r="B3767">
        <v>3439</v>
      </c>
      <c r="C3767" s="3">
        <v>42721</v>
      </c>
      <c r="D3767" s="5" t="str">
        <f>ufc_fights5[[#This Row],[r_fighter_id]]&amp;"/"&amp;ufc_fights5[[#This Row],[b_fighter_id]]&amp;ufc_fights5[[#This Row],[date]]</f>
        <v>3344/343942721</v>
      </c>
      <c r="E3767">
        <f>COUNTIF(ufc_fights5[duplicitní texty],ufc_fights5[[#This Row],[duplicitní texty]])</f>
        <v>1</v>
      </c>
    </row>
    <row r="3768" spans="1:5">
      <c r="A3768">
        <v>3496</v>
      </c>
      <c r="B3768">
        <v>2150</v>
      </c>
      <c r="C3768" s="3">
        <v>42721</v>
      </c>
      <c r="D3768" s="5" t="str">
        <f>ufc_fights5[[#This Row],[r_fighter_id]]&amp;"/"&amp;ufc_fights5[[#This Row],[b_fighter_id]]&amp;ufc_fights5[[#This Row],[date]]</f>
        <v>3496/215042721</v>
      </c>
      <c r="E3768">
        <f>COUNTIF(ufc_fights5[duplicitní texty],ufc_fights5[[#This Row],[duplicitní texty]])</f>
        <v>1</v>
      </c>
    </row>
    <row r="3769" spans="1:5">
      <c r="A3769">
        <v>679</v>
      </c>
      <c r="B3769">
        <v>645</v>
      </c>
      <c r="C3769" s="3">
        <v>42721</v>
      </c>
      <c r="D3769" s="5" t="str">
        <f>ufc_fights5[[#This Row],[r_fighter_id]]&amp;"/"&amp;ufc_fights5[[#This Row],[b_fighter_id]]&amp;ufc_fights5[[#This Row],[date]]</f>
        <v>679/64542721</v>
      </c>
      <c r="E3769">
        <f>COUNTIF(ufc_fights5[duplicitní texty],ufc_fights5[[#This Row],[duplicitní texty]])</f>
        <v>1</v>
      </c>
    </row>
    <row r="3770" spans="1:5">
      <c r="A3770">
        <v>928</v>
      </c>
      <c r="B3770">
        <v>2540</v>
      </c>
      <c r="C3770" s="3">
        <v>42721</v>
      </c>
      <c r="D3770" s="5" t="str">
        <f>ufc_fights5[[#This Row],[r_fighter_id]]&amp;"/"&amp;ufc_fights5[[#This Row],[b_fighter_id]]&amp;ufc_fights5[[#This Row],[date]]</f>
        <v>928/254042721</v>
      </c>
      <c r="E3770">
        <f>COUNTIF(ufc_fights5[duplicitní texty],ufc_fights5[[#This Row],[duplicitní texty]])</f>
        <v>1</v>
      </c>
    </row>
    <row r="3771" spans="1:5">
      <c r="A3771">
        <v>884</v>
      </c>
      <c r="B3771">
        <v>1384</v>
      </c>
      <c r="C3771" s="3">
        <v>42721</v>
      </c>
      <c r="D3771" s="5" t="str">
        <f>ufc_fights5[[#This Row],[r_fighter_id]]&amp;"/"&amp;ufc_fights5[[#This Row],[b_fighter_id]]&amp;ufc_fights5[[#This Row],[date]]</f>
        <v>884/138442721</v>
      </c>
      <c r="E3771">
        <f>COUNTIF(ufc_fights5[duplicitní texty],ufc_fights5[[#This Row],[duplicitní texty]])</f>
        <v>1</v>
      </c>
    </row>
    <row r="3772" spans="1:5">
      <c r="A3772">
        <v>2333</v>
      </c>
      <c r="B3772">
        <v>1050</v>
      </c>
      <c r="C3772" s="3">
        <v>42721</v>
      </c>
      <c r="D3772" s="5" t="str">
        <f>ufc_fights5[[#This Row],[r_fighter_id]]&amp;"/"&amp;ufc_fights5[[#This Row],[b_fighter_id]]&amp;ufc_fights5[[#This Row],[date]]</f>
        <v>2333/105042721</v>
      </c>
      <c r="E3772">
        <f>COUNTIF(ufc_fights5[duplicitní texty],ufc_fights5[[#This Row],[duplicitní texty]])</f>
        <v>1</v>
      </c>
    </row>
    <row r="3773" spans="1:5">
      <c r="A3773">
        <v>3039</v>
      </c>
      <c r="B3773">
        <v>48</v>
      </c>
      <c r="C3773" s="3">
        <v>42721</v>
      </c>
      <c r="D3773" s="5" t="str">
        <f>ufc_fights5[[#This Row],[r_fighter_id]]&amp;"/"&amp;ufc_fights5[[#This Row],[b_fighter_id]]&amp;ufc_fights5[[#This Row],[date]]</f>
        <v>3039/4842721</v>
      </c>
      <c r="E3773">
        <f>COUNTIF(ufc_fights5[duplicitní texty],ufc_fights5[[#This Row],[duplicitní texty]])</f>
        <v>1</v>
      </c>
    </row>
    <row r="3774" spans="1:5">
      <c r="A3774">
        <v>3358</v>
      </c>
      <c r="B3774">
        <v>62</v>
      </c>
      <c r="C3774" s="3">
        <v>42721</v>
      </c>
      <c r="D3774" s="5" t="str">
        <f>ufc_fights5[[#This Row],[r_fighter_id]]&amp;"/"&amp;ufc_fights5[[#This Row],[b_fighter_id]]&amp;ufc_fights5[[#This Row],[date]]</f>
        <v>3358/6242721</v>
      </c>
      <c r="E3774">
        <f>COUNTIF(ufc_fights5[duplicitní texty],ufc_fights5[[#This Row],[duplicitní texty]])</f>
        <v>1</v>
      </c>
    </row>
    <row r="3775" spans="1:5">
      <c r="A3775">
        <v>2111</v>
      </c>
      <c r="B3775">
        <v>1362</v>
      </c>
      <c r="C3775" s="3">
        <v>42721</v>
      </c>
      <c r="D3775" s="5" t="str">
        <f>ufc_fights5[[#This Row],[r_fighter_id]]&amp;"/"&amp;ufc_fights5[[#This Row],[b_fighter_id]]&amp;ufc_fights5[[#This Row],[date]]</f>
        <v>2111/136242721</v>
      </c>
      <c r="E3775">
        <f>COUNTIF(ufc_fights5[duplicitní texty],ufc_fights5[[#This Row],[duplicitní texty]])</f>
        <v>1</v>
      </c>
    </row>
    <row r="3776" spans="1:5">
      <c r="A3776">
        <v>2841</v>
      </c>
      <c r="B3776">
        <v>2937</v>
      </c>
      <c r="C3776" s="3">
        <v>42721</v>
      </c>
      <c r="D3776" s="5" t="str">
        <f>ufc_fights5[[#This Row],[r_fighter_id]]&amp;"/"&amp;ufc_fights5[[#This Row],[b_fighter_id]]&amp;ufc_fights5[[#This Row],[date]]</f>
        <v>2841/293742721</v>
      </c>
      <c r="E3776">
        <f>COUNTIF(ufc_fights5[duplicitní texty],ufc_fights5[[#This Row],[duplicitní texty]])</f>
        <v>1</v>
      </c>
    </row>
    <row r="3777" spans="1:5">
      <c r="A3777">
        <v>1319</v>
      </c>
      <c r="B3777">
        <v>1914</v>
      </c>
      <c r="C3777" s="3">
        <v>42734</v>
      </c>
      <c r="D3777" s="5" t="str">
        <f>ufc_fights5[[#This Row],[r_fighter_id]]&amp;"/"&amp;ufc_fights5[[#This Row],[b_fighter_id]]&amp;ufc_fights5[[#This Row],[date]]</f>
        <v>1319/191442734</v>
      </c>
      <c r="E3777">
        <f>COUNTIF(ufc_fights5[duplicitní texty],ufc_fights5[[#This Row],[duplicitní texty]])</f>
        <v>1</v>
      </c>
    </row>
    <row r="3778" spans="1:5">
      <c r="A3778">
        <v>659</v>
      </c>
      <c r="B3778">
        <v>1068</v>
      </c>
      <c r="C3778" s="3">
        <v>42734</v>
      </c>
      <c r="D3778" s="5" t="str">
        <f>ufc_fights5[[#This Row],[r_fighter_id]]&amp;"/"&amp;ufc_fights5[[#This Row],[b_fighter_id]]&amp;ufc_fights5[[#This Row],[date]]</f>
        <v>659/106842734</v>
      </c>
      <c r="E3778">
        <f>COUNTIF(ufc_fights5[duplicitní texty],ufc_fights5[[#This Row],[duplicitní texty]])</f>
        <v>1</v>
      </c>
    </row>
    <row r="3779" spans="1:5">
      <c r="A3779">
        <v>3045</v>
      </c>
      <c r="B3779">
        <v>319</v>
      </c>
      <c r="C3779" s="3">
        <v>42734</v>
      </c>
      <c r="D3779" s="5" t="str">
        <f>ufc_fights5[[#This Row],[r_fighter_id]]&amp;"/"&amp;ufc_fights5[[#This Row],[b_fighter_id]]&amp;ufc_fights5[[#This Row],[date]]</f>
        <v>3045/31942734</v>
      </c>
      <c r="E3779">
        <f>COUNTIF(ufc_fights5[duplicitní texty],ufc_fights5[[#This Row],[duplicitní texty]])</f>
        <v>1</v>
      </c>
    </row>
    <row r="3780" spans="1:5">
      <c r="A3780">
        <v>1648</v>
      </c>
      <c r="B3780">
        <v>2798</v>
      </c>
      <c r="C3780" s="3">
        <v>42734</v>
      </c>
      <c r="D3780" s="5" t="str">
        <f>ufc_fights5[[#This Row],[r_fighter_id]]&amp;"/"&amp;ufc_fights5[[#This Row],[b_fighter_id]]&amp;ufc_fights5[[#This Row],[date]]</f>
        <v>1648/279842734</v>
      </c>
      <c r="E3780">
        <f>COUNTIF(ufc_fights5[duplicitní texty],ufc_fights5[[#This Row],[duplicitní texty]])</f>
        <v>1</v>
      </c>
    </row>
    <row r="3781" spans="1:5">
      <c r="A3781">
        <v>480</v>
      </c>
      <c r="B3781">
        <v>3370</v>
      </c>
      <c r="C3781" s="3">
        <v>42734</v>
      </c>
      <c r="D3781" s="5" t="str">
        <f>ufc_fights5[[#This Row],[r_fighter_id]]&amp;"/"&amp;ufc_fights5[[#This Row],[b_fighter_id]]&amp;ufc_fights5[[#This Row],[date]]</f>
        <v>480/337042734</v>
      </c>
      <c r="E3781">
        <f>COUNTIF(ufc_fights5[duplicitní texty],ufc_fights5[[#This Row],[duplicitní texty]])</f>
        <v>1</v>
      </c>
    </row>
    <row r="3782" spans="1:5">
      <c r="A3782">
        <v>3234</v>
      </c>
      <c r="B3782">
        <v>2576</v>
      </c>
      <c r="C3782" s="3">
        <v>42734</v>
      </c>
      <c r="D3782" s="5" t="str">
        <f>ufc_fights5[[#This Row],[r_fighter_id]]&amp;"/"&amp;ufc_fights5[[#This Row],[b_fighter_id]]&amp;ufc_fights5[[#This Row],[date]]</f>
        <v>3234/257642734</v>
      </c>
      <c r="E3782">
        <f>COUNTIF(ufc_fights5[duplicitní texty],ufc_fights5[[#This Row],[duplicitní texty]])</f>
        <v>1</v>
      </c>
    </row>
    <row r="3783" spans="1:5">
      <c r="A3783">
        <v>2594</v>
      </c>
      <c r="B3783">
        <v>1073</v>
      </c>
      <c r="C3783" s="3">
        <v>42734</v>
      </c>
      <c r="D3783" s="5" t="str">
        <f>ufc_fights5[[#This Row],[r_fighter_id]]&amp;"/"&amp;ufc_fights5[[#This Row],[b_fighter_id]]&amp;ufc_fights5[[#This Row],[date]]</f>
        <v>2594/107342734</v>
      </c>
      <c r="E3783">
        <f>COUNTIF(ufc_fights5[duplicitní texty],ufc_fights5[[#This Row],[duplicitní texty]])</f>
        <v>1</v>
      </c>
    </row>
    <row r="3784" spans="1:5">
      <c r="A3784">
        <v>778</v>
      </c>
      <c r="B3784">
        <v>1834</v>
      </c>
      <c r="C3784" s="3">
        <v>42734</v>
      </c>
      <c r="D3784" s="5" t="str">
        <f>ufc_fights5[[#This Row],[r_fighter_id]]&amp;"/"&amp;ufc_fights5[[#This Row],[b_fighter_id]]&amp;ufc_fights5[[#This Row],[date]]</f>
        <v>778/183442734</v>
      </c>
      <c r="E3784">
        <f>COUNTIF(ufc_fights5[duplicitní texty],ufc_fights5[[#This Row],[duplicitní texty]])</f>
        <v>1</v>
      </c>
    </row>
    <row r="3785" spans="1:5">
      <c r="A3785">
        <v>1977</v>
      </c>
      <c r="B3785">
        <v>3464</v>
      </c>
      <c r="C3785" s="3">
        <v>42750</v>
      </c>
      <c r="D3785" s="5" t="str">
        <f>ufc_fights5[[#This Row],[r_fighter_id]]&amp;"/"&amp;ufc_fights5[[#This Row],[b_fighter_id]]&amp;ufc_fights5[[#This Row],[date]]</f>
        <v>1977/346442750</v>
      </c>
      <c r="E3785">
        <f>COUNTIF(ufc_fights5[duplicitní texty],ufc_fights5[[#This Row],[duplicitní texty]])</f>
        <v>1</v>
      </c>
    </row>
    <row r="3786" spans="1:5">
      <c r="A3786">
        <v>2182</v>
      </c>
      <c r="B3786">
        <v>2524</v>
      </c>
      <c r="C3786" s="3">
        <v>42750</v>
      </c>
      <c r="D3786" s="5" t="str">
        <f>ufc_fights5[[#This Row],[r_fighter_id]]&amp;"/"&amp;ufc_fights5[[#This Row],[b_fighter_id]]&amp;ufc_fights5[[#This Row],[date]]</f>
        <v>2182/252442750</v>
      </c>
      <c r="E3786">
        <f>COUNTIF(ufc_fights5[duplicitní texty],ufc_fights5[[#This Row],[duplicitní texty]])</f>
        <v>1</v>
      </c>
    </row>
    <row r="3787" spans="1:5">
      <c r="A3787">
        <v>2374</v>
      </c>
      <c r="B3787">
        <v>2513</v>
      </c>
      <c r="C3787" s="3">
        <v>42750</v>
      </c>
      <c r="D3787" s="5" t="str">
        <f>ufc_fights5[[#This Row],[r_fighter_id]]&amp;"/"&amp;ufc_fights5[[#This Row],[b_fighter_id]]&amp;ufc_fights5[[#This Row],[date]]</f>
        <v>2374/251342750</v>
      </c>
      <c r="E3787">
        <f>COUNTIF(ufc_fights5[duplicitní texty],ufc_fights5[[#This Row],[duplicitní texty]])</f>
        <v>1</v>
      </c>
    </row>
    <row r="3788" spans="1:5">
      <c r="A3788">
        <v>2730</v>
      </c>
      <c r="B3788">
        <v>2485</v>
      </c>
      <c r="C3788" s="3">
        <v>42750</v>
      </c>
      <c r="D3788" s="5" t="str">
        <f>ufc_fights5[[#This Row],[r_fighter_id]]&amp;"/"&amp;ufc_fights5[[#This Row],[b_fighter_id]]&amp;ufc_fights5[[#This Row],[date]]</f>
        <v>2730/248542750</v>
      </c>
      <c r="E3788">
        <f>COUNTIF(ufc_fights5[duplicitní texty],ufc_fights5[[#This Row],[duplicitní texty]])</f>
        <v>1</v>
      </c>
    </row>
    <row r="3789" spans="1:5">
      <c r="A3789">
        <v>1753</v>
      </c>
      <c r="B3789">
        <v>1309</v>
      </c>
      <c r="C3789" s="3">
        <v>42750</v>
      </c>
      <c r="D3789" s="5" t="str">
        <f>ufc_fights5[[#This Row],[r_fighter_id]]&amp;"/"&amp;ufc_fights5[[#This Row],[b_fighter_id]]&amp;ufc_fights5[[#This Row],[date]]</f>
        <v>1753/130942750</v>
      </c>
      <c r="E3789">
        <f>COUNTIF(ufc_fights5[duplicitní texty],ufc_fights5[[#This Row],[duplicitní texty]])</f>
        <v>1</v>
      </c>
    </row>
    <row r="3790" spans="1:5">
      <c r="A3790">
        <v>2564</v>
      </c>
      <c r="B3790">
        <v>1666</v>
      </c>
      <c r="C3790" s="3">
        <v>42750</v>
      </c>
      <c r="D3790" s="5" t="str">
        <f>ufc_fights5[[#This Row],[r_fighter_id]]&amp;"/"&amp;ufc_fights5[[#This Row],[b_fighter_id]]&amp;ufc_fights5[[#This Row],[date]]</f>
        <v>2564/166642750</v>
      </c>
      <c r="E3790">
        <f>COUNTIF(ufc_fights5[duplicitní texty],ufc_fights5[[#This Row],[duplicitní texty]])</f>
        <v>1</v>
      </c>
    </row>
    <row r="3791" spans="1:5">
      <c r="A3791">
        <v>2038</v>
      </c>
      <c r="B3791">
        <v>2884</v>
      </c>
      <c r="C3791" s="3">
        <v>42750</v>
      </c>
      <c r="D3791" s="5" t="str">
        <f>ufc_fights5[[#This Row],[r_fighter_id]]&amp;"/"&amp;ufc_fights5[[#This Row],[b_fighter_id]]&amp;ufc_fights5[[#This Row],[date]]</f>
        <v>2038/288442750</v>
      </c>
      <c r="E3791">
        <f>COUNTIF(ufc_fights5[duplicitní texty],ufc_fights5[[#This Row],[duplicitní texty]])</f>
        <v>1</v>
      </c>
    </row>
    <row r="3792" spans="1:5">
      <c r="A3792">
        <v>1282</v>
      </c>
      <c r="B3792">
        <v>2951</v>
      </c>
      <c r="C3792" s="3">
        <v>42750</v>
      </c>
      <c r="D3792" s="5" t="str">
        <f>ufc_fights5[[#This Row],[r_fighter_id]]&amp;"/"&amp;ufc_fights5[[#This Row],[b_fighter_id]]&amp;ufc_fights5[[#This Row],[date]]</f>
        <v>1282/295142750</v>
      </c>
      <c r="E3792">
        <f>COUNTIF(ufc_fights5[duplicitní texty],ufc_fights5[[#This Row],[duplicitní texty]])</f>
        <v>1</v>
      </c>
    </row>
    <row r="3793" spans="1:5">
      <c r="A3793">
        <v>1556</v>
      </c>
      <c r="B3793">
        <v>115</v>
      </c>
      <c r="C3793" s="3">
        <v>42750</v>
      </c>
      <c r="D3793" s="5" t="str">
        <f>ufc_fights5[[#This Row],[r_fighter_id]]&amp;"/"&amp;ufc_fights5[[#This Row],[b_fighter_id]]&amp;ufc_fights5[[#This Row],[date]]</f>
        <v>1556/11542750</v>
      </c>
      <c r="E3793">
        <f>COUNTIF(ufc_fights5[duplicitní texty],ufc_fights5[[#This Row],[duplicitní texty]])</f>
        <v>1</v>
      </c>
    </row>
    <row r="3794" spans="1:5">
      <c r="A3794">
        <v>3044</v>
      </c>
      <c r="B3794">
        <v>148</v>
      </c>
      <c r="C3794" s="3">
        <v>42750</v>
      </c>
      <c r="D3794" s="5" t="str">
        <f>ufc_fights5[[#This Row],[r_fighter_id]]&amp;"/"&amp;ufc_fights5[[#This Row],[b_fighter_id]]&amp;ufc_fights5[[#This Row],[date]]</f>
        <v>3044/14842750</v>
      </c>
      <c r="E3794">
        <f>COUNTIF(ufc_fights5[duplicitní texty],ufc_fights5[[#This Row],[duplicitní texty]])</f>
        <v>1</v>
      </c>
    </row>
    <row r="3795" spans="1:5">
      <c r="A3795">
        <v>2796</v>
      </c>
      <c r="B3795">
        <v>2080</v>
      </c>
      <c r="C3795" s="3">
        <v>42750</v>
      </c>
      <c r="D3795" s="5" t="str">
        <f>ufc_fights5[[#This Row],[r_fighter_id]]&amp;"/"&amp;ufc_fights5[[#This Row],[b_fighter_id]]&amp;ufc_fights5[[#This Row],[date]]</f>
        <v>2796/208042750</v>
      </c>
      <c r="E3795">
        <f>COUNTIF(ufc_fights5[duplicitní texty],ufc_fights5[[#This Row],[duplicitní texty]])</f>
        <v>1</v>
      </c>
    </row>
    <row r="3796" spans="1:5">
      <c r="A3796">
        <v>2103</v>
      </c>
      <c r="B3796">
        <v>548</v>
      </c>
      <c r="C3796" s="3">
        <v>42750</v>
      </c>
      <c r="D3796" s="5" t="str">
        <f>ufc_fights5[[#This Row],[r_fighter_id]]&amp;"/"&amp;ufc_fights5[[#This Row],[b_fighter_id]]&amp;ufc_fights5[[#This Row],[date]]</f>
        <v>2103/54842750</v>
      </c>
      <c r="E3796">
        <f>COUNTIF(ufc_fights5[duplicitní texty],ufc_fights5[[#This Row],[duplicitní texty]])</f>
        <v>1</v>
      </c>
    </row>
    <row r="3797" spans="1:5">
      <c r="A3797">
        <v>523</v>
      </c>
      <c r="B3797">
        <v>1995</v>
      </c>
      <c r="C3797" s="3">
        <v>42763</v>
      </c>
      <c r="D3797" s="5" t="str">
        <f>ufc_fights5[[#This Row],[r_fighter_id]]&amp;"/"&amp;ufc_fights5[[#This Row],[b_fighter_id]]&amp;ufc_fights5[[#This Row],[date]]</f>
        <v>523/199542763</v>
      </c>
      <c r="E3797">
        <f>COUNTIF(ufc_fights5[duplicitní texty],ufc_fights5[[#This Row],[duplicitní texty]])</f>
        <v>1</v>
      </c>
    </row>
    <row r="3798" spans="1:5">
      <c r="A3798">
        <v>155</v>
      </c>
      <c r="B3798">
        <v>3119</v>
      </c>
      <c r="C3798" s="3">
        <v>42763</v>
      </c>
      <c r="D3798" s="5" t="str">
        <f>ufc_fights5[[#This Row],[r_fighter_id]]&amp;"/"&amp;ufc_fights5[[#This Row],[b_fighter_id]]&amp;ufc_fights5[[#This Row],[date]]</f>
        <v>155/311942763</v>
      </c>
      <c r="E3798">
        <f>COUNTIF(ufc_fights5[duplicitní texty],ufc_fights5[[#This Row],[duplicitní texty]])</f>
        <v>1</v>
      </c>
    </row>
    <row r="3799" spans="1:5">
      <c r="A3799">
        <v>2955</v>
      </c>
      <c r="B3799">
        <v>2479</v>
      </c>
      <c r="C3799" s="3">
        <v>42763</v>
      </c>
      <c r="D3799" s="5" t="str">
        <f>ufc_fights5[[#This Row],[r_fighter_id]]&amp;"/"&amp;ufc_fights5[[#This Row],[b_fighter_id]]&amp;ufc_fights5[[#This Row],[date]]</f>
        <v>2955/247942763</v>
      </c>
      <c r="E3799">
        <f>COUNTIF(ufc_fights5[duplicitní texty],ufc_fights5[[#This Row],[duplicitní texty]])</f>
        <v>1</v>
      </c>
    </row>
    <row r="3800" spans="1:5">
      <c r="A3800">
        <v>2440</v>
      </c>
      <c r="B3800">
        <v>2949</v>
      </c>
      <c r="C3800" s="3">
        <v>42763</v>
      </c>
      <c r="D3800" s="5" t="str">
        <f>ufc_fights5[[#This Row],[r_fighter_id]]&amp;"/"&amp;ufc_fights5[[#This Row],[b_fighter_id]]&amp;ufc_fights5[[#This Row],[date]]</f>
        <v>2440/294942763</v>
      </c>
      <c r="E3800">
        <f>COUNTIF(ufc_fights5[duplicitní texty],ufc_fights5[[#This Row],[duplicitní texty]])</f>
        <v>1</v>
      </c>
    </row>
    <row r="3801" spans="1:5">
      <c r="A3801">
        <v>2273</v>
      </c>
      <c r="B3801">
        <v>1818</v>
      </c>
      <c r="C3801" s="3">
        <v>42763</v>
      </c>
      <c r="D3801" s="5" t="str">
        <f>ufc_fights5[[#This Row],[r_fighter_id]]&amp;"/"&amp;ufc_fights5[[#This Row],[b_fighter_id]]&amp;ufc_fights5[[#This Row],[date]]</f>
        <v>2273/181842763</v>
      </c>
      <c r="E3801">
        <f>COUNTIF(ufc_fights5[duplicitní texty],ufc_fights5[[#This Row],[duplicitní texty]])</f>
        <v>1</v>
      </c>
    </row>
    <row r="3802" spans="1:5">
      <c r="A3802">
        <v>2742</v>
      </c>
      <c r="B3802">
        <v>1651</v>
      </c>
      <c r="C3802" s="3">
        <v>42763</v>
      </c>
      <c r="D3802" s="5" t="str">
        <f>ufc_fights5[[#This Row],[r_fighter_id]]&amp;"/"&amp;ufc_fights5[[#This Row],[b_fighter_id]]&amp;ufc_fights5[[#This Row],[date]]</f>
        <v>2742/165142763</v>
      </c>
      <c r="E3802">
        <f>COUNTIF(ufc_fights5[duplicitní texty],ufc_fights5[[#This Row],[duplicitní texty]])</f>
        <v>1</v>
      </c>
    </row>
    <row r="3803" spans="1:5">
      <c r="A3803">
        <v>679</v>
      </c>
      <c r="B3803">
        <v>1531</v>
      </c>
      <c r="C3803" s="3">
        <v>42763</v>
      </c>
      <c r="D3803" s="5" t="str">
        <f>ufc_fights5[[#This Row],[r_fighter_id]]&amp;"/"&amp;ufc_fights5[[#This Row],[b_fighter_id]]&amp;ufc_fights5[[#This Row],[date]]</f>
        <v>679/153142763</v>
      </c>
      <c r="E3803">
        <f>COUNTIF(ufc_fights5[duplicitní texty],ufc_fights5[[#This Row],[duplicitní texty]])</f>
        <v>1</v>
      </c>
    </row>
    <row r="3804" spans="1:5">
      <c r="A3804">
        <v>435</v>
      </c>
      <c r="B3804">
        <v>1671</v>
      </c>
      <c r="C3804" s="3">
        <v>42763</v>
      </c>
      <c r="D3804" s="5" t="str">
        <f>ufc_fights5[[#This Row],[r_fighter_id]]&amp;"/"&amp;ufc_fights5[[#This Row],[b_fighter_id]]&amp;ufc_fights5[[#This Row],[date]]</f>
        <v>435/167142763</v>
      </c>
      <c r="E3804">
        <f>COUNTIF(ufc_fights5[duplicitní texty],ufc_fights5[[#This Row],[duplicitní texty]])</f>
        <v>1</v>
      </c>
    </row>
    <row r="3805" spans="1:5">
      <c r="A3805">
        <v>134</v>
      </c>
      <c r="B3805">
        <v>2303</v>
      </c>
      <c r="C3805" s="3">
        <v>42763</v>
      </c>
      <c r="D3805" s="5" t="str">
        <f>ufc_fights5[[#This Row],[r_fighter_id]]&amp;"/"&amp;ufc_fights5[[#This Row],[b_fighter_id]]&amp;ufc_fights5[[#This Row],[date]]</f>
        <v>134/230342763</v>
      </c>
      <c r="E3805">
        <f>COUNTIF(ufc_fights5[duplicitní texty],ufc_fights5[[#This Row],[duplicitní texty]])</f>
        <v>1</v>
      </c>
    </row>
    <row r="3806" spans="1:5">
      <c r="A3806">
        <v>1958</v>
      </c>
      <c r="B3806">
        <v>90</v>
      </c>
      <c r="C3806" s="3">
        <v>42763</v>
      </c>
      <c r="D3806" s="5" t="str">
        <f>ufc_fights5[[#This Row],[r_fighter_id]]&amp;"/"&amp;ufc_fights5[[#This Row],[b_fighter_id]]&amp;ufc_fights5[[#This Row],[date]]</f>
        <v>1958/9042763</v>
      </c>
      <c r="E3806">
        <f>COUNTIF(ufc_fights5[duplicitní texty],ufc_fights5[[#This Row],[duplicitní texty]])</f>
        <v>1</v>
      </c>
    </row>
    <row r="3807" spans="1:5">
      <c r="A3807">
        <v>3092</v>
      </c>
      <c r="B3807">
        <v>758</v>
      </c>
      <c r="C3807" s="3">
        <v>42763</v>
      </c>
      <c r="D3807" s="5" t="str">
        <f>ufc_fights5[[#This Row],[r_fighter_id]]&amp;"/"&amp;ufc_fights5[[#This Row],[b_fighter_id]]&amp;ufc_fights5[[#This Row],[date]]</f>
        <v>3092/75842763</v>
      </c>
      <c r="E3807">
        <f>COUNTIF(ufc_fights5[duplicitní texty],ufc_fights5[[#This Row],[duplicitní texty]])</f>
        <v>1</v>
      </c>
    </row>
    <row r="3808" spans="1:5">
      <c r="A3808">
        <v>1147</v>
      </c>
      <c r="B3808">
        <v>634</v>
      </c>
      <c r="C3808" s="3">
        <v>42763</v>
      </c>
      <c r="D3808" s="5" t="str">
        <f>ufc_fights5[[#This Row],[r_fighter_id]]&amp;"/"&amp;ufc_fights5[[#This Row],[b_fighter_id]]&amp;ufc_fights5[[#This Row],[date]]</f>
        <v>1147/63442763</v>
      </c>
      <c r="E3808">
        <f>COUNTIF(ufc_fights5[duplicitní texty],ufc_fights5[[#This Row],[duplicitní texty]])</f>
        <v>1</v>
      </c>
    </row>
    <row r="3809" spans="1:5">
      <c r="A3809">
        <v>1537</v>
      </c>
      <c r="B3809">
        <v>2770</v>
      </c>
      <c r="C3809" s="3">
        <v>42770</v>
      </c>
      <c r="D3809" s="5" t="str">
        <f>ufc_fights5[[#This Row],[r_fighter_id]]&amp;"/"&amp;ufc_fights5[[#This Row],[b_fighter_id]]&amp;ufc_fights5[[#This Row],[date]]</f>
        <v>1537/277042770</v>
      </c>
      <c r="E3809">
        <f>COUNTIF(ufc_fights5[duplicitní texty],ufc_fights5[[#This Row],[duplicitní texty]])</f>
        <v>1</v>
      </c>
    </row>
    <row r="3810" spans="1:5">
      <c r="A3810">
        <v>3273</v>
      </c>
      <c r="B3810">
        <v>2630</v>
      </c>
      <c r="C3810" s="3">
        <v>42770</v>
      </c>
      <c r="D3810" s="5" t="str">
        <f>ufc_fights5[[#This Row],[r_fighter_id]]&amp;"/"&amp;ufc_fights5[[#This Row],[b_fighter_id]]&amp;ufc_fights5[[#This Row],[date]]</f>
        <v>3273/263042770</v>
      </c>
      <c r="E3810">
        <f>COUNTIF(ufc_fights5[duplicitní texty],ufc_fights5[[#This Row],[duplicitní texty]])</f>
        <v>1</v>
      </c>
    </row>
    <row r="3811" spans="1:5">
      <c r="A3811">
        <v>1192</v>
      </c>
      <c r="B3811">
        <v>1341</v>
      </c>
      <c r="C3811" s="3">
        <v>42770</v>
      </c>
      <c r="D3811" s="5" t="str">
        <f>ufc_fights5[[#This Row],[r_fighter_id]]&amp;"/"&amp;ufc_fights5[[#This Row],[b_fighter_id]]&amp;ufc_fights5[[#This Row],[date]]</f>
        <v>1192/134142770</v>
      </c>
      <c r="E3811">
        <f>COUNTIF(ufc_fights5[duplicitní texty],ufc_fights5[[#This Row],[duplicitní texty]])</f>
        <v>1</v>
      </c>
    </row>
    <row r="3812" spans="1:5">
      <c r="A3812">
        <v>3294</v>
      </c>
      <c r="B3812">
        <v>3375</v>
      </c>
      <c r="C3812" s="3">
        <v>42770</v>
      </c>
      <c r="D3812" s="5" t="str">
        <f>ufc_fights5[[#This Row],[r_fighter_id]]&amp;"/"&amp;ufc_fights5[[#This Row],[b_fighter_id]]&amp;ufc_fights5[[#This Row],[date]]</f>
        <v>3294/337542770</v>
      </c>
      <c r="E3812">
        <f>COUNTIF(ufc_fights5[duplicitní texty],ufc_fights5[[#This Row],[duplicitní texty]])</f>
        <v>1</v>
      </c>
    </row>
    <row r="3813" spans="1:5">
      <c r="A3813">
        <v>2622</v>
      </c>
      <c r="B3813">
        <v>3199</v>
      </c>
      <c r="C3813" s="3">
        <v>42770</v>
      </c>
      <c r="D3813" s="5" t="str">
        <f>ufc_fights5[[#This Row],[r_fighter_id]]&amp;"/"&amp;ufc_fights5[[#This Row],[b_fighter_id]]&amp;ufc_fights5[[#This Row],[date]]</f>
        <v>2622/319942770</v>
      </c>
      <c r="E3813">
        <f>COUNTIF(ufc_fights5[duplicitní texty],ufc_fights5[[#This Row],[duplicitní texty]])</f>
        <v>1</v>
      </c>
    </row>
    <row r="3814" spans="1:5">
      <c r="A3814">
        <v>108</v>
      </c>
      <c r="B3814">
        <v>1357</v>
      </c>
      <c r="C3814" s="3">
        <v>42770</v>
      </c>
      <c r="D3814" s="5" t="str">
        <f>ufc_fights5[[#This Row],[r_fighter_id]]&amp;"/"&amp;ufc_fights5[[#This Row],[b_fighter_id]]&amp;ufc_fights5[[#This Row],[date]]</f>
        <v>108/135742770</v>
      </c>
      <c r="E3814">
        <f>COUNTIF(ufc_fights5[duplicitní texty],ufc_fights5[[#This Row],[duplicitní texty]])</f>
        <v>1</v>
      </c>
    </row>
    <row r="3815" spans="1:5">
      <c r="A3815">
        <v>263</v>
      </c>
      <c r="B3815">
        <v>1576</v>
      </c>
      <c r="C3815" s="3">
        <v>42770</v>
      </c>
      <c r="D3815" s="5" t="str">
        <f>ufc_fights5[[#This Row],[r_fighter_id]]&amp;"/"&amp;ufc_fights5[[#This Row],[b_fighter_id]]&amp;ufc_fights5[[#This Row],[date]]</f>
        <v>263/157642770</v>
      </c>
      <c r="E3815">
        <f>COUNTIF(ufc_fights5[duplicitní texty],ufc_fights5[[#This Row],[duplicitní texty]])</f>
        <v>1</v>
      </c>
    </row>
    <row r="3816" spans="1:5">
      <c r="A3816">
        <v>2800</v>
      </c>
      <c r="B3816">
        <v>2364</v>
      </c>
      <c r="C3816" s="3">
        <v>42770</v>
      </c>
      <c r="D3816" s="5" t="str">
        <f>ufc_fights5[[#This Row],[r_fighter_id]]&amp;"/"&amp;ufc_fights5[[#This Row],[b_fighter_id]]&amp;ufc_fights5[[#This Row],[date]]</f>
        <v>2800/236442770</v>
      </c>
      <c r="E3816">
        <f>COUNTIF(ufc_fights5[duplicitní texty],ufc_fights5[[#This Row],[duplicitní texty]])</f>
        <v>1</v>
      </c>
    </row>
    <row r="3817" spans="1:5">
      <c r="A3817">
        <v>3019</v>
      </c>
      <c r="B3817">
        <v>1217</v>
      </c>
      <c r="C3817" s="3">
        <v>42770</v>
      </c>
      <c r="D3817" s="5" t="str">
        <f>ufc_fights5[[#This Row],[r_fighter_id]]&amp;"/"&amp;ufc_fights5[[#This Row],[b_fighter_id]]&amp;ufc_fights5[[#This Row],[date]]</f>
        <v>3019/121742770</v>
      </c>
      <c r="E3817">
        <f>COUNTIF(ufc_fights5[duplicitní texty],ufc_fights5[[#This Row],[duplicitní texty]])</f>
        <v>1</v>
      </c>
    </row>
    <row r="3818" spans="1:5">
      <c r="A3818">
        <v>1260</v>
      </c>
      <c r="B3818">
        <v>995</v>
      </c>
      <c r="C3818" s="3">
        <v>42770</v>
      </c>
      <c r="D3818" s="5" t="str">
        <f>ufc_fights5[[#This Row],[r_fighter_id]]&amp;"/"&amp;ufc_fights5[[#This Row],[b_fighter_id]]&amp;ufc_fights5[[#This Row],[date]]</f>
        <v>1260/99542770</v>
      </c>
      <c r="E3818">
        <f>COUNTIF(ufc_fights5[duplicitní texty],ufc_fights5[[#This Row],[duplicitní texty]])</f>
        <v>1</v>
      </c>
    </row>
    <row r="3819" spans="1:5">
      <c r="A3819">
        <v>379</v>
      </c>
      <c r="B3819">
        <v>2217</v>
      </c>
      <c r="C3819" s="3">
        <v>42777</v>
      </c>
      <c r="D3819" s="5" t="str">
        <f>ufc_fights5[[#This Row],[r_fighter_id]]&amp;"/"&amp;ufc_fights5[[#This Row],[b_fighter_id]]&amp;ufc_fights5[[#This Row],[date]]</f>
        <v>379/221742777</v>
      </c>
      <c r="E3819">
        <f>COUNTIF(ufc_fights5[duplicitní texty],ufc_fights5[[#This Row],[duplicitní texty]])</f>
        <v>1</v>
      </c>
    </row>
    <row r="3820" spans="1:5">
      <c r="A3820">
        <v>3224</v>
      </c>
      <c r="B3820">
        <v>465</v>
      </c>
      <c r="C3820" s="3">
        <v>42777</v>
      </c>
      <c r="D3820" s="5" t="str">
        <f>ufc_fights5[[#This Row],[r_fighter_id]]&amp;"/"&amp;ufc_fights5[[#This Row],[b_fighter_id]]&amp;ufc_fights5[[#This Row],[date]]</f>
        <v>3224/46542777</v>
      </c>
      <c r="E3820">
        <f>COUNTIF(ufc_fights5[duplicitní texty],ufc_fights5[[#This Row],[duplicitní texty]])</f>
        <v>1</v>
      </c>
    </row>
    <row r="3821" spans="1:5">
      <c r="A3821">
        <v>1798</v>
      </c>
      <c r="B3821">
        <v>1930</v>
      </c>
      <c r="C3821" s="3">
        <v>42777</v>
      </c>
      <c r="D3821" s="5" t="str">
        <f>ufc_fights5[[#This Row],[r_fighter_id]]&amp;"/"&amp;ufc_fights5[[#This Row],[b_fighter_id]]&amp;ufc_fights5[[#This Row],[date]]</f>
        <v>1798/193042777</v>
      </c>
      <c r="E3821">
        <f>COUNTIF(ufc_fights5[duplicitní texty],ufc_fights5[[#This Row],[duplicitní texty]])</f>
        <v>1</v>
      </c>
    </row>
    <row r="3822" spans="1:5">
      <c r="A3822">
        <v>2556</v>
      </c>
      <c r="B3822">
        <v>2113</v>
      </c>
      <c r="C3822" s="3">
        <v>42777</v>
      </c>
      <c r="D3822" s="5" t="str">
        <f>ufc_fights5[[#This Row],[r_fighter_id]]&amp;"/"&amp;ufc_fights5[[#This Row],[b_fighter_id]]&amp;ufc_fights5[[#This Row],[date]]</f>
        <v>2556/211342777</v>
      </c>
      <c r="E3822">
        <f>COUNTIF(ufc_fights5[duplicitní texty],ufc_fights5[[#This Row],[duplicitní texty]])</f>
        <v>1</v>
      </c>
    </row>
    <row r="3823" spans="1:5">
      <c r="A3823">
        <v>2981</v>
      </c>
      <c r="B3823">
        <v>389</v>
      </c>
      <c r="C3823" s="3">
        <v>42777</v>
      </c>
      <c r="D3823" s="5" t="str">
        <f>ufc_fights5[[#This Row],[r_fighter_id]]&amp;"/"&amp;ufc_fights5[[#This Row],[b_fighter_id]]&amp;ufc_fights5[[#This Row],[date]]</f>
        <v>2981/38942777</v>
      </c>
      <c r="E3823">
        <f>COUNTIF(ufc_fights5[duplicitní texty],ufc_fights5[[#This Row],[duplicitní texty]])</f>
        <v>1</v>
      </c>
    </row>
    <row r="3824" spans="1:5">
      <c r="A3824">
        <v>1724</v>
      </c>
      <c r="B3824">
        <v>485</v>
      </c>
      <c r="C3824" s="3">
        <v>42777</v>
      </c>
      <c r="D3824" s="5" t="str">
        <f>ufc_fights5[[#This Row],[r_fighter_id]]&amp;"/"&amp;ufc_fights5[[#This Row],[b_fighter_id]]&amp;ufc_fights5[[#This Row],[date]]</f>
        <v>1724/48542777</v>
      </c>
      <c r="E3824">
        <f>COUNTIF(ufc_fights5[duplicitní texty],ufc_fights5[[#This Row],[duplicitní texty]])</f>
        <v>1</v>
      </c>
    </row>
    <row r="3825" spans="1:5">
      <c r="A3825">
        <v>2650</v>
      </c>
      <c r="B3825">
        <v>2876</v>
      </c>
      <c r="C3825" s="3">
        <v>42777</v>
      </c>
      <c r="D3825" s="5" t="str">
        <f>ufc_fights5[[#This Row],[r_fighter_id]]&amp;"/"&amp;ufc_fights5[[#This Row],[b_fighter_id]]&amp;ufc_fights5[[#This Row],[date]]</f>
        <v>2650/287642777</v>
      </c>
      <c r="E3825">
        <f>COUNTIF(ufc_fights5[duplicitní texty],ufc_fights5[[#This Row],[duplicitní texty]])</f>
        <v>1</v>
      </c>
    </row>
    <row r="3826" spans="1:5">
      <c r="A3826">
        <v>3078</v>
      </c>
      <c r="B3826">
        <v>306</v>
      </c>
      <c r="C3826" s="3">
        <v>42777</v>
      </c>
      <c r="D3826" s="5" t="str">
        <f>ufc_fights5[[#This Row],[r_fighter_id]]&amp;"/"&amp;ufc_fights5[[#This Row],[b_fighter_id]]&amp;ufc_fights5[[#This Row],[date]]</f>
        <v>3078/30642777</v>
      </c>
      <c r="E3826">
        <f>COUNTIF(ufc_fights5[duplicitní texty],ufc_fights5[[#This Row],[duplicitní texty]])</f>
        <v>1</v>
      </c>
    </row>
    <row r="3827" spans="1:5">
      <c r="A3827">
        <v>1121</v>
      </c>
      <c r="B3827">
        <v>2338</v>
      </c>
      <c r="C3827" s="3">
        <v>42777</v>
      </c>
      <c r="D3827" s="5" t="str">
        <f>ufc_fights5[[#This Row],[r_fighter_id]]&amp;"/"&amp;ufc_fights5[[#This Row],[b_fighter_id]]&amp;ufc_fights5[[#This Row],[date]]</f>
        <v>1121/233842777</v>
      </c>
      <c r="E3827">
        <f>COUNTIF(ufc_fights5[duplicitní texty],ufc_fights5[[#This Row],[duplicitní texty]])</f>
        <v>1</v>
      </c>
    </row>
    <row r="3828" spans="1:5">
      <c r="A3828">
        <v>1967</v>
      </c>
      <c r="B3828">
        <v>2860</v>
      </c>
      <c r="C3828" s="3">
        <v>42785</v>
      </c>
      <c r="D3828" s="5" t="str">
        <f>ufc_fights5[[#This Row],[r_fighter_id]]&amp;"/"&amp;ufc_fights5[[#This Row],[b_fighter_id]]&amp;ufc_fights5[[#This Row],[date]]</f>
        <v>1967/286042785</v>
      </c>
      <c r="E3828">
        <f>COUNTIF(ufc_fights5[duplicitní texty],ufc_fights5[[#This Row],[duplicitní texty]])</f>
        <v>1</v>
      </c>
    </row>
    <row r="3829" spans="1:5">
      <c r="A3829">
        <v>2069</v>
      </c>
      <c r="B3829">
        <v>1488</v>
      </c>
      <c r="C3829" s="3">
        <v>42785</v>
      </c>
      <c r="D3829" s="5" t="str">
        <f>ufc_fights5[[#This Row],[r_fighter_id]]&amp;"/"&amp;ufc_fights5[[#This Row],[b_fighter_id]]&amp;ufc_fights5[[#This Row],[date]]</f>
        <v>2069/148842785</v>
      </c>
      <c r="E3829">
        <f>COUNTIF(ufc_fights5[duplicitní texty],ufc_fights5[[#This Row],[duplicitní texty]])</f>
        <v>1</v>
      </c>
    </row>
    <row r="3830" spans="1:5">
      <c r="A3830">
        <v>2054</v>
      </c>
      <c r="B3830">
        <v>2015</v>
      </c>
      <c r="C3830" s="3">
        <v>42785</v>
      </c>
      <c r="D3830" s="5" t="str">
        <f>ufc_fights5[[#This Row],[r_fighter_id]]&amp;"/"&amp;ufc_fights5[[#This Row],[b_fighter_id]]&amp;ufc_fights5[[#This Row],[date]]</f>
        <v>2054/201542785</v>
      </c>
      <c r="E3830">
        <f>COUNTIF(ufc_fights5[duplicitní texty],ufc_fights5[[#This Row],[duplicitní texty]])</f>
        <v>1</v>
      </c>
    </row>
    <row r="3831" spans="1:5">
      <c r="A3831">
        <v>1816</v>
      </c>
      <c r="B3831">
        <v>382</v>
      </c>
      <c r="C3831" s="3">
        <v>42785</v>
      </c>
      <c r="D3831" s="5" t="str">
        <f>ufc_fights5[[#This Row],[r_fighter_id]]&amp;"/"&amp;ufc_fights5[[#This Row],[b_fighter_id]]&amp;ufc_fights5[[#This Row],[date]]</f>
        <v>1816/38242785</v>
      </c>
      <c r="E3831">
        <f>COUNTIF(ufc_fights5[duplicitní texty],ufc_fights5[[#This Row],[duplicitní texty]])</f>
        <v>1</v>
      </c>
    </row>
    <row r="3832" spans="1:5">
      <c r="A3832">
        <v>3569</v>
      </c>
      <c r="B3832">
        <v>3378</v>
      </c>
      <c r="C3832" s="3">
        <v>42785</v>
      </c>
      <c r="D3832" s="5" t="str">
        <f>ufc_fights5[[#This Row],[r_fighter_id]]&amp;"/"&amp;ufc_fights5[[#This Row],[b_fighter_id]]&amp;ufc_fights5[[#This Row],[date]]</f>
        <v>3569/337842785</v>
      </c>
      <c r="E3832">
        <f>COUNTIF(ufc_fights5[duplicitní texty],ufc_fights5[[#This Row],[duplicitní texty]])</f>
        <v>1</v>
      </c>
    </row>
    <row r="3833" spans="1:5">
      <c r="A3833">
        <v>2972</v>
      </c>
      <c r="B3833">
        <v>3295</v>
      </c>
      <c r="C3833" s="3">
        <v>42785</v>
      </c>
      <c r="D3833" s="5" t="str">
        <f>ufc_fights5[[#This Row],[r_fighter_id]]&amp;"/"&amp;ufc_fights5[[#This Row],[b_fighter_id]]&amp;ufc_fights5[[#This Row],[date]]</f>
        <v>2972/329542785</v>
      </c>
      <c r="E3833">
        <f>COUNTIF(ufc_fights5[duplicitní texty],ufc_fights5[[#This Row],[duplicitní texty]])</f>
        <v>1</v>
      </c>
    </row>
    <row r="3834" spans="1:5">
      <c r="A3834">
        <v>1319</v>
      </c>
      <c r="B3834">
        <v>1850</v>
      </c>
      <c r="C3834" s="3">
        <v>42785</v>
      </c>
      <c r="D3834" s="5" t="str">
        <f>ufc_fights5[[#This Row],[r_fighter_id]]&amp;"/"&amp;ufc_fights5[[#This Row],[b_fighter_id]]&amp;ufc_fights5[[#This Row],[date]]</f>
        <v>1319/185042785</v>
      </c>
      <c r="E3834">
        <f>COUNTIF(ufc_fights5[duplicitní texty],ufc_fights5[[#This Row],[duplicitní texty]])</f>
        <v>1</v>
      </c>
    </row>
    <row r="3835" spans="1:5">
      <c r="A3835">
        <v>3193</v>
      </c>
      <c r="B3835">
        <v>2558</v>
      </c>
      <c r="C3835" s="3">
        <v>42785</v>
      </c>
      <c r="D3835" s="5" t="str">
        <f>ufc_fights5[[#This Row],[r_fighter_id]]&amp;"/"&amp;ufc_fights5[[#This Row],[b_fighter_id]]&amp;ufc_fights5[[#This Row],[date]]</f>
        <v>3193/255842785</v>
      </c>
      <c r="E3835">
        <f>COUNTIF(ufc_fights5[duplicitní texty],ufc_fights5[[#This Row],[duplicitní texty]])</f>
        <v>1</v>
      </c>
    </row>
    <row r="3836" spans="1:5">
      <c r="A3836">
        <v>943</v>
      </c>
      <c r="B3836">
        <v>2669</v>
      </c>
      <c r="C3836" s="3">
        <v>42785</v>
      </c>
      <c r="D3836" s="5" t="str">
        <f>ufc_fights5[[#This Row],[r_fighter_id]]&amp;"/"&amp;ufc_fights5[[#This Row],[b_fighter_id]]&amp;ufc_fights5[[#This Row],[date]]</f>
        <v>943/266942785</v>
      </c>
      <c r="E3836">
        <f>COUNTIF(ufc_fights5[duplicitní texty],ufc_fights5[[#This Row],[duplicitní texty]])</f>
        <v>1</v>
      </c>
    </row>
    <row r="3837" spans="1:5">
      <c r="A3837">
        <v>3235</v>
      </c>
      <c r="B3837">
        <v>952</v>
      </c>
      <c r="C3837" s="3">
        <v>42785</v>
      </c>
      <c r="D3837" s="5" t="str">
        <f>ufc_fights5[[#This Row],[r_fighter_id]]&amp;"/"&amp;ufc_fights5[[#This Row],[b_fighter_id]]&amp;ufc_fights5[[#This Row],[date]]</f>
        <v>3235/95242785</v>
      </c>
      <c r="E3837">
        <f>COUNTIF(ufc_fights5[duplicitní texty],ufc_fights5[[#This Row],[duplicitní texty]])</f>
        <v>1</v>
      </c>
    </row>
    <row r="3838" spans="1:5">
      <c r="A3838">
        <v>907</v>
      </c>
      <c r="B3838">
        <v>1957</v>
      </c>
      <c r="C3838" s="3">
        <v>42785</v>
      </c>
      <c r="D3838" s="5" t="str">
        <f>ufc_fights5[[#This Row],[r_fighter_id]]&amp;"/"&amp;ufc_fights5[[#This Row],[b_fighter_id]]&amp;ufc_fights5[[#This Row],[date]]</f>
        <v>907/195742785</v>
      </c>
      <c r="E3838">
        <f>COUNTIF(ufc_fights5[duplicitní texty],ufc_fights5[[#This Row],[duplicitní texty]])</f>
        <v>1</v>
      </c>
    </row>
    <row r="3839" spans="1:5">
      <c r="A3839">
        <v>916</v>
      </c>
      <c r="B3839">
        <v>1623</v>
      </c>
      <c r="C3839" s="3">
        <v>42798</v>
      </c>
      <c r="D3839" s="5" t="str">
        <f>ufc_fights5[[#This Row],[r_fighter_id]]&amp;"/"&amp;ufc_fights5[[#This Row],[b_fighter_id]]&amp;ufc_fights5[[#This Row],[date]]</f>
        <v>916/162342798</v>
      </c>
      <c r="E3839">
        <f>COUNTIF(ufc_fights5[duplicitní texty],ufc_fights5[[#This Row],[duplicitní texty]])</f>
        <v>1</v>
      </c>
    </row>
    <row r="3840" spans="1:5">
      <c r="A3840">
        <v>2186</v>
      </c>
      <c r="B3840">
        <v>3073</v>
      </c>
      <c r="C3840" s="3">
        <v>42798</v>
      </c>
      <c r="D3840" s="5" t="str">
        <f>ufc_fights5[[#This Row],[r_fighter_id]]&amp;"/"&amp;ufc_fights5[[#This Row],[b_fighter_id]]&amp;ufc_fights5[[#This Row],[date]]</f>
        <v>2186/307342798</v>
      </c>
      <c r="E3840">
        <f>COUNTIF(ufc_fights5[duplicitní texty],ufc_fights5[[#This Row],[duplicitní texty]])</f>
        <v>1</v>
      </c>
    </row>
    <row r="3841" spans="1:5">
      <c r="A3841">
        <v>612</v>
      </c>
      <c r="B3841">
        <v>444</v>
      </c>
      <c r="C3841" s="3">
        <v>42798</v>
      </c>
      <c r="D3841" s="5" t="str">
        <f>ufc_fights5[[#This Row],[r_fighter_id]]&amp;"/"&amp;ufc_fights5[[#This Row],[b_fighter_id]]&amp;ufc_fights5[[#This Row],[date]]</f>
        <v>612/44442798</v>
      </c>
      <c r="E3841">
        <f>COUNTIF(ufc_fights5[duplicitní texty],ufc_fights5[[#This Row],[duplicitní texty]])</f>
        <v>1</v>
      </c>
    </row>
    <row r="3842" spans="1:5">
      <c r="A3842">
        <v>45</v>
      </c>
      <c r="B3842">
        <v>2838</v>
      </c>
      <c r="C3842" s="3">
        <v>42798</v>
      </c>
      <c r="D3842" s="5" t="str">
        <f>ufc_fights5[[#This Row],[r_fighter_id]]&amp;"/"&amp;ufc_fights5[[#This Row],[b_fighter_id]]&amp;ufc_fights5[[#This Row],[date]]</f>
        <v>45/283842798</v>
      </c>
      <c r="E3842">
        <f>COUNTIF(ufc_fights5[duplicitní texty],ufc_fights5[[#This Row],[duplicitní texty]])</f>
        <v>1</v>
      </c>
    </row>
    <row r="3843" spans="1:5">
      <c r="A3843">
        <v>2475</v>
      </c>
      <c r="B3843">
        <v>645</v>
      </c>
      <c r="C3843" s="3">
        <v>42798</v>
      </c>
      <c r="D3843" s="5" t="str">
        <f>ufc_fights5[[#This Row],[r_fighter_id]]&amp;"/"&amp;ufc_fights5[[#This Row],[b_fighter_id]]&amp;ufc_fights5[[#This Row],[date]]</f>
        <v>2475/64542798</v>
      </c>
      <c r="E3843">
        <f>COUNTIF(ufc_fights5[duplicitní texty],ufc_fights5[[#This Row],[duplicitní texty]])</f>
        <v>1</v>
      </c>
    </row>
    <row r="3844" spans="1:5">
      <c r="A3844">
        <v>2411</v>
      </c>
      <c r="B3844">
        <v>1427</v>
      </c>
      <c r="C3844" s="3">
        <v>42798</v>
      </c>
      <c r="D3844" s="5" t="str">
        <f>ufc_fights5[[#This Row],[r_fighter_id]]&amp;"/"&amp;ufc_fights5[[#This Row],[b_fighter_id]]&amp;ufc_fights5[[#This Row],[date]]</f>
        <v>2411/142742798</v>
      </c>
      <c r="E3844">
        <f>COUNTIF(ufc_fights5[duplicitní texty],ufc_fights5[[#This Row],[duplicitní texty]])</f>
        <v>1</v>
      </c>
    </row>
    <row r="3845" spans="1:5">
      <c r="A3845">
        <v>3342</v>
      </c>
      <c r="B3845">
        <v>3230</v>
      </c>
      <c r="C3845" s="3">
        <v>42798</v>
      </c>
      <c r="D3845" s="5" t="str">
        <f>ufc_fights5[[#This Row],[r_fighter_id]]&amp;"/"&amp;ufc_fights5[[#This Row],[b_fighter_id]]&amp;ufc_fights5[[#This Row],[date]]</f>
        <v>3342/323042798</v>
      </c>
      <c r="E3845">
        <f>COUNTIF(ufc_fights5[duplicitní texty],ufc_fights5[[#This Row],[duplicitní texty]])</f>
        <v>1</v>
      </c>
    </row>
    <row r="3846" spans="1:5">
      <c r="A3846">
        <v>3509</v>
      </c>
      <c r="B3846">
        <v>3248</v>
      </c>
      <c r="C3846" s="3">
        <v>42798</v>
      </c>
      <c r="D3846" s="5" t="str">
        <f>ufc_fights5[[#This Row],[r_fighter_id]]&amp;"/"&amp;ufc_fights5[[#This Row],[b_fighter_id]]&amp;ufc_fights5[[#This Row],[date]]</f>
        <v>3509/324842798</v>
      </c>
      <c r="E3846">
        <f>COUNTIF(ufc_fights5[duplicitní texty],ufc_fights5[[#This Row],[duplicitní texty]])</f>
        <v>1</v>
      </c>
    </row>
    <row r="3847" spans="1:5">
      <c r="A3847">
        <v>3308</v>
      </c>
      <c r="B3847">
        <v>1323</v>
      </c>
      <c r="C3847" s="3">
        <v>42798</v>
      </c>
      <c r="D3847" s="5" t="str">
        <f>ufc_fights5[[#This Row],[r_fighter_id]]&amp;"/"&amp;ufc_fights5[[#This Row],[b_fighter_id]]&amp;ufc_fights5[[#This Row],[date]]</f>
        <v>3308/132342798</v>
      </c>
      <c r="E3847">
        <f>COUNTIF(ufc_fights5[duplicitní texty],ufc_fights5[[#This Row],[duplicitní texty]])</f>
        <v>1</v>
      </c>
    </row>
    <row r="3848" spans="1:5">
      <c r="A3848">
        <v>239</v>
      </c>
      <c r="B3848">
        <v>872</v>
      </c>
      <c r="C3848" s="3">
        <v>42798</v>
      </c>
      <c r="D3848" s="5" t="str">
        <f>ufc_fights5[[#This Row],[r_fighter_id]]&amp;"/"&amp;ufc_fights5[[#This Row],[b_fighter_id]]&amp;ufc_fights5[[#This Row],[date]]</f>
        <v>239/87242798</v>
      </c>
      <c r="E3848">
        <f>COUNTIF(ufc_fights5[duplicitní texty],ufc_fights5[[#This Row],[duplicitní texty]])</f>
        <v>1</v>
      </c>
    </row>
    <row r="3849" spans="1:5">
      <c r="A3849">
        <v>1123</v>
      </c>
      <c r="B3849">
        <v>3091</v>
      </c>
      <c r="C3849" s="3">
        <v>42798</v>
      </c>
      <c r="D3849" s="5" t="str">
        <f>ufc_fights5[[#This Row],[r_fighter_id]]&amp;"/"&amp;ufc_fights5[[#This Row],[b_fighter_id]]&amp;ufc_fights5[[#This Row],[date]]</f>
        <v>1123/309142798</v>
      </c>
      <c r="E3849">
        <f>COUNTIF(ufc_fights5[duplicitní texty],ufc_fights5[[#This Row],[duplicitní texty]])</f>
        <v>1</v>
      </c>
    </row>
    <row r="3850" spans="1:5">
      <c r="A3850">
        <v>3289</v>
      </c>
      <c r="B3850">
        <v>1785</v>
      </c>
      <c r="C3850" s="3">
        <v>42805</v>
      </c>
      <c r="D3850" s="5" t="str">
        <f>ufc_fights5[[#This Row],[r_fighter_id]]&amp;"/"&amp;ufc_fights5[[#This Row],[b_fighter_id]]&amp;ufc_fights5[[#This Row],[date]]</f>
        <v>3289/178542805</v>
      </c>
      <c r="E3850">
        <f>COUNTIF(ufc_fights5[duplicitní texty],ufc_fights5[[#This Row],[duplicitní texty]])</f>
        <v>1</v>
      </c>
    </row>
    <row r="3851" spans="1:5">
      <c r="A3851">
        <v>2381</v>
      </c>
      <c r="B3851">
        <v>2058</v>
      </c>
      <c r="C3851" s="3">
        <v>42805</v>
      </c>
      <c r="D3851" s="5" t="str">
        <f>ufc_fights5[[#This Row],[r_fighter_id]]&amp;"/"&amp;ufc_fights5[[#This Row],[b_fighter_id]]&amp;ufc_fights5[[#This Row],[date]]</f>
        <v>2381/205842805</v>
      </c>
      <c r="E3851">
        <f>COUNTIF(ufc_fights5[duplicitní texty],ufc_fights5[[#This Row],[duplicitní texty]])</f>
        <v>1</v>
      </c>
    </row>
    <row r="3852" spans="1:5">
      <c r="A3852">
        <v>201</v>
      </c>
      <c r="B3852">
        <v>700</v>
      </c>
      <c r="C3852" s="3">
        <v>42805</v>
      </c>
      <c r="D3852" s="5" t="str">
        <f>ufc_fights5[[#This Row],[r_fighter_id]]&amp;"/"&amp;ufc_fights5[[#This Row],[b_fighter_id]]&amp;ufc_fights5[[#This Row],[date]]</f>
        <v>201/70042805</v>
      </c>
      <c r="E3852">
        <f>COUNTIF(ufc_fights5[duplicitní texty],ufc_fights5[[#This Row],[duplicitní texty]])</f>
        <v>1</v>
      </c>
    </row>
    <row r="3853" spans="1:5">
      <c r="A3853">
        <v>996</v>
      </c>
      <c r="B3853">
        <v>319</v>
      </c>
      <c r="C3853" s="3">
        <v>42805</v>
      </c>
      <c r="D3853" s="5" t="str">
        <f>ufc_fights5[[#This Row],[r_fighter_id]]&amp;"/"&amp;ufc_fights5[[#This Row],[b_fighter_id]]&amp;ufc_fights5[[#This Row],[date]]</f>
        <v>996/31942805</v>
      </c>
      <c r="E3853">
        <f>COUNTIF(ufc_fights5[duplicitní texty],ufc_fights5[[#This Row],[duplicitní texty]])</f>
        <v>1</v>
      </c>
    </row>
    <row r="3854" spans="1:5">
      <c r="A3854">
        <v>2178</v>
      </c>
      <c r="B3854">
        <v>2621</v>
      </c>
      <c r="C3854" s="3">
        <v>42805</v>
      </c>
      <c r="D3854" s="5" t="str">
        <f>ufc_fights5[[#This Row],[r_fighter_id]]&amp;"/"&amp;ufc_fights5[[#This Row],[b_fighter_id]]&amp;ufc_fights5[[#This Row],[date]]</f>
        <v>2178/262142805</v>
      </c>
      <c r="E3854">
        <f>COUNTIF(ufc_fights5[duplicitní texty],ufc_fights5[[#This Row],[duplicitní texty]])</f>
        <v>1</v>
      </c>
    </row>
    <row r="3855" spans="1:5">
      <c r="A3855">
        <v>2053</v>
      </c>
      <c r="B3855">
        <v>631</v>
      </c>
      <c r="C3855" s="3">
        <v>42805</v>
      </c>
      <c r="D3855" s="5" t="str">
        <f>ufc_fights5[[#This Row],[r_fighter_id]]&amp;"/"&amp;ufc_fights5[[#This Row],[b_fighter_id]]&amp;ufc_fights5[[#This Row],[date]]</f>
        <v>2053/63142805</v>
      </c>
      <c r="E3855">
        <f>COUNTIF(ufc_fights5[duplicitní texty],ufc_fights5[[#This Row],[duplicitní texty]])</f>
        <v>1</v>
      </c>
    </row>
    <row r="3856" spans="1:5">
      <c r="A3856">
        <v>2783</v>
      </c>
      <c r="B3856">
        <v>3384</v>
      </c>
      <c r="C3856" s="3">
        <v>42805</v>
      </c>
      <c r="D3856" s="5" t="str">
        <f>ufc_fights5[[#This Row],[r_fighter_id]]&amp;"/"&amp;ufc_fights5[[#This Row],[b_fighter_id]]&amp;ufc_fights5[[#This Row],[date]]</f>
        <v>2783/338442805</v>
      </c>
      <c r="E3856">
        <f>COUNTIF(ufc_fights5[duplicitní texty],ufc_fights5[[#This Row],[duplicitní texty]])</f>
        <v>1</v>
      </c>
    </row>
    <row r="3857" spans="1:5">
      <c r="A3857">
        <v>2571</v>
      </c>
      <c r="B3857">
        <v>407</v>
      </c>
      <c r="C3857" s="3">
        <v>42805</v>
      </c>
      <c r="D3857" s="5" t="str">
        <f>ufc_fights5[[#This Row],[r_fighter_id]]&amp;"/"&amp;ufc_fights5[[#This Row],[b_fighter_id]]&amp;ufc_fights5[[#This Row],[date]]</f>
        <v>2571/40742805</v>
      </c>
      <c r="E3857">
        <f>COUNTIF(ufc_fights5[duplicitní texty],ufc_fights5[[#This Row],[duplicitní texty]])</f>
        <v>1</v>
      </c>
    </row>
    <row r="3858" spans="1:5">
      <c r="A3858">
        <v>3525</v>
      </c>
      <c r="B3858">
        <v>3071</v>
      </c>
      <c r="C3858" s="3">
        <v>42805</v>
      </c>
      <c r="D3858" s="5" t="str">
        <f>ufc_fights5[[#This Row],[r_fighter_id]]&amp;"/"&amp;ufc_fights5[[#This Row],[b_fighter_id]]&amp;ufc_fights5[[#This Row],[date]]</f>
        <v>3525/307142805</v>
      </c>
      <c r="E3858">
        <f>COUNTIF(ufc_fights5[duplicitní texty],ufc_fights5[[#This Row],[duplicitní texty]])</f>
        <v>1</v>
      </c>
    </row>
    <row r="3859" spans="1:5">
      <c r="A3859">
        <v>1499</v>
      </c>
      <c r="B3859">
        <v>1621</v>
      </c>
      <c r="C3859" s="3">
        <v>42805</v>
      </c>
      <c r="D3859" s="5" t="str">
        <f>ufc_fights5[[#This Row],[r_fighter_id]]&amp;"/"&amp;ufc_fights5[[#This Row],[b_fighter_id]]&amp;ufc_fights5[[#This Row],[date]]</f>
        <v>1499/162142805</v>
      </c>
      <c r="E3859">
        <f>COUNTIF(ufc_fights5[duplicitní texty],ufc_fights5[[#This Row],[duplicitní texty]])</f>
        <v>1</v>
      </c>
    </row>
    <row r="3860" spans="1:5">
      <c r="A3860">
        <v>2540</v>
      </c>
      <c r="B3860">
        <v>3367</v>
      </c>
      <c r="C3860" s="3">
        <v>42812</v>
      </c>
      <c r="D3860" s="5" t="str">
        <f>ufc_fights5[[#This Row],[r_fighter_id]]&amp;"/"&amp;ufc_fights5[[#This Row],[b_fighter_id]]&amp;ufc_fights5[[#This Row],[date]]</f>
        <v>2540/336742812</v>
      </c>
      <c r="E3860">
        <f>COUNTIF(ufc_fights5[duplicitní texty],ufc_fights5[[#This Row],[duplicitní texty]])</f>
        <v>1</v>
      </c>
    </row>
    <row r="3861" spans="1:5">
      <c r="A3861">
        <v>828</v>
      </c>
      <c r="B3861">
        <v>1912</v>
      </c>
      <c r="C3861" s="3">
        <v>42812</v>
      </c>
      <c r="D3861" s="5" t="str">
        <f>ufc_fights5[[#This Row],[r_fighter_id]]&amp;"/"&amp;ufc_fights5[[#This Row],[b_fighter_id]]&amp;ufc_fights5[[#This Row],[date]]</f>
        <v>828/191242812</v>
      </c>
      <c r="E3861">
        <f>COUNTIF(ufc_fights5[duplicitní texty],ufc_fights5[[#This Row],[duplicitní texty]])</f>
        <v>1</v>
      </c>
    </row>
    <row r="3862" spans="1:5">
      <c r="A3862">
        <v>2293</v>
      </c>
      <c r="B3862">
        <v>1566</v>
      </c>
      <c r="C3862" s="3">
        <v>42812</v>
      </c>
      <c r="D3862" s="5" t="str">
        <f>ufc_fights5[[#This Row],[r_fighter_id]]&amp;"/"&amp;ufc_fights5[[#This Row],[b_fighter_id]]&amp;ufc_fights5[[#This Row],[date]]</f>
        <v>2293/156642812</v>
      </c>
      <c r="E3862">
        <f>COUNTIF(ufc_fights5[duplicitní texty],ufc_fights5[[#This Row],[duplicitní texty]])</f>
        <v>1</v>
      </c>
    </row>
    <row r="3863" spans="1:5">
      <c r="A3863">
        <v>64</v>
      </c>
      <c r="B3863">
        <v>95</v>
      </c>
      <c r="C3863" s="3">
        <v>42812</v>
      </c>
      <c r="D3863" s="5" t="str">
        <f>ufc_fights5[[#This Row],[r_fighter_id]]&amp;"/"&amp;ufc_fights5[[#This Row],[b_fighter_id]]&amp;ufc_fights5[[#This Row],[date]]</f>
        <v>64/9542812</v>
      </c>
      <c r="E3863">
        <f>COUNTIF(ufc_fights5[duplicitní texty],ufc_fights5[[#This Row],[duplicitní texty]])</f>
        <v>1</v>
      </c>
    </row>
    <row r="3864" spans="1:5">
      <c r="A3864">
        <v>767</v>
      </c>
      <c r="B3864">
        <v>2419</v>
      </c>
      <c r="C3864" s="3">
        <v>42812</v>
      </c>
      <c r="D3864" s="5" t="str">
        <f>ufc_fights5[[#This Row],[r_fighter_id]]&amp;"/"&amp;ufc_fights5[[#This Row],[b_fighter_id]]&amp;ufc_fights5[[#This Row],[date]]</f>
        <v>767/241942812</v>
      </c>
      <c r="E3864">
        <f>COUNTIF(ufc_fights5[duplicitní texty],ufc_fights5[[#This Row],[duplicitní texty]])</f>
        <v>1</v>
      </c>
    </row>
    <row r="3865" spans="1:5">
      <c r="A3865">
        <v>2388</v>
      </c>
      <c r="B3865">
        <v>1530</v>
      </c>
      <c r="C3865" s="3">
        <v>42812</v>
      </c>
      <c r="D3865" s="5" t="str">
        <f>ufc_fights5[[#This Row],[r_fighter_id]]&amp;"/"&amp;ufc_fights5[[#This Row],[b_fighter_id]]&amp;ufc_fights5[[#This Row],[date]]</f>
        <v>2388/153042812</v>
      </c>
      <c r="E3865">
        <f>COUNTIF(ufc_fights5[duplicitní texty],ufc_fights5[[#This Row],[duplicitní texty]])</f>
        <v>1</v>
      </c>
    </row>
    <row r="3866" spans="1:5">
      <c r="A3866">
        <v>863</v>
      </c>
      <c r="B3866">
        <v>1883</v>
      </c>
      <c r="C3866" s="3">
        <v>42812</v>
      </c>
      <c r="D3866" s="5" t="str">
        <f>ufc_fights5[[#This Row],[r_fighter_id]]&amp;"/"&amp;ufc_fights5[[#This Row],[b_fighter_id]]&amp;ufc_fights5[[#This Row],[date]]</f>
        <v>863/188342812</v>
      </c>
      <c r="E3866">
        <f>COUNTIF(ufc_fights5[duplicitní texty],ufc_fights5[[#This Row],[duplicitní texty]])</f>
        <v>1</v>
      </c>
    </row>
    <row r="3867" spans="1:5">
      <c r="A3867">
        <v>1950</v>
      </c>
      <c r="B3867">
        <v>103</v>
      </c>
      <c r="C3867" s="3">
        <v>42812</v>
      </c>
      <c r="D3867" s="5" t="str">
        <f>ufc_fights5[[#This Row],[r_fighter_id]]&amp;"/"&amp;ufc_fights5[[#This Row],[b_fighter_id]]&amp;ufc_fights5[[#This Row],[date]]</f>
        <v>1950/10342812</v>
      </c>
      <c r="E3867">
        <f>COUNTIF(ufc_fights5[duplicitní texty],ufc_fights5[[#This Row],[duplicitní texty]])</f>
        <v>1</v>
      </c>
    </row>
    <row r="3868" spans="1:5">
      <c r="A3868">
        <v>2915</v>
      </c>
      <c r="B3868">
        <v>149</v>
      </c>
      <c r="C3868" s="3">
        <v>42812</v>
      </c>
      <c r="D3868" s="5" t="str">
        <f>ufc_fights5[[#This Row],[r_fighter_id]]&amp;"/"&amp;ufc_fights5[[#This Row],[b_fighter_id]]&amp;ufc_fights5[[#This Row],[date]]</f>
        <v>2915/14942812</v>
      </c>
      <c r="E3868">
        <f>COUNTIF(ufc_fights5[duplicitní texty],ufc_fights5[[#This Row],[duplicitní texty]])</f>
        <v>1</v>
      </c>
    </row>
    <row r="3869" spans="1:5">
      <c r="A3869">
        <v>3124</v>
      </c>
      <c r="B3869">
        <v>218</v>
      </c>
      <c r="C3869" s="3">
        <v>42812</v>
      </c>
      <c r="D3869" s="5" t="str">
        <f>ufc_fights5[[#This Row],[r_fighter_id]]&amp;"/"&amp;ufc_fights5[[#This Row],[b_fighter_id]]&amp;ufc_fights5[[#This Row],[date]]</f>
        <v>3124/21842812</v>
      </c>
      <c r="E3869">
        <f>COUNTIF(ufc_fights5[duplicitní texty],ufc_fights5[[#This Row],[duplicitní texty]])</f>
        <v>1</v>
      </c>
    </row>
    <row r="3870" spans="1:5">
      <c r="A3870">
        <v>1745</v>
      </c>
      <c r="B3870">
        <v>2584</v>
      </c>
      <c r="C3870" s="3">
        <v>42812</v>
      </c>
      <c r="D3870" s="5" t="str">
        <f>ufc_fights5[[#This Row],[r_fighter_id]]&amp;"/"&amp;ufc_fights5[[#This Row],[b_fighter_id]]&amp;ufc_fights5[[#This Row],[date]]</f>
        <v>1745/258442812</v>
      </c>
      <c r="E3870">
        <f>COUNTIF(ufc_fights5[duplicitní texty],ufc_fights5[[#This Row],[duplicitní texty]])</f>
        <v>1</v>
      </c>
    </row>
    <row r="3871" spans="1:5">
      <c r="A3871">
        <v>444</v>
      </c>
      <c r="B3871">
        <v>1149</v>
      </c>
      <c r="C3871" s="3">
        <v>42833</v>
      </c>
      <c r="D3871" s="5" t="str">
        <f>ufc_fights5[[#This Row],[r_fighter_id]]&amp;"/"&amp;ufc_fights5[[#This Row],[b_fighter_id]]&amp;ufc_fights5[[#This Row],[date]]</f>
        <v>444/114942833</v>
      </c>
      <c r="E3871">
        <f>COUNTIF(ufc_fights5[duplicitní texty],ufc_fights5[[#This Row],[duplicitní texty]])</f>
        <v>1</v>
      </c>
    </row>
    <row r="3872" spans="1:5">
      <c r="A3872">
        <v>553</v>
      </c>
      <c r="B3872">
        <v>48</v>
      </c>
      <c r="C3872" s="3">
        <v>42833</v>
      </c>
      <c r="D3872" s="5" t="str">
        <f>ufc_fights5[[#This Row],[r_fighter_id]]&amp;"/"&amp;ufc_fights5[[#This Row],[b_fighter_id]]&amp;ufc_fights5[[#This Row],[date]]</f>
        <v>553/4842833</v>
      </c>
      <c r="E3872">
        <f>COUNTIF(ufc_fights5[duplicitní texty],ufc_fights5[[#This Row],[duplicitní texty]])</f>
        <v>1</v>
      </c>
    </row>
    <row r="3873" spans="1:5">
      <c r="A3873">
        <v>3452</v>
      </c>
      <c r="B3873">
        <v>2213</v>
      </c>
      <c r="C3873" s="3">
        <v>42833</v>
      </c>
      <c r="D3873" s="5" t="str">
        <f>ufc_fights5[[#This Row],[r_fighter_id]]&amp;"/"&amp;ufc_fights5[[#This Row],[b_fighter_id]]&amp;ufc_fights5[[#This Row],[date]]</f>
        <v>3452/221342833</v>
      </c>
      <c r="E3873">
        <f>COUNTIF(ufc_fights5[duplicitní texty],ufc_fights5[[#This Row],[duplicitní texty]])</f>
        <v>1</v>
      </c>
    </row>
    <row r="3874" spans="1:5">
      <c r="A3874">
        <v>3324</v>
      </c>
      <c r="B3874">
        <v>3148</v>
      </c>
      <c r="C3874" s="3">
        <v>42833</v>
      </c>
      <c r="D3874" s="5" t="str">
        <f>ufc_fights5[[#This Row],[r_fighter_id]]&amp;"/"&amp;ufc_fights5[[#This Row],[b_fighter_id]]&amp;ufc_fights5[[#This Row],[date]]</f>
        <v>3324/314842833</v>
      </c>
      <c r="E3874">
        <f>COUNTIF(ufc_fights5[duplicitní texty],ufc_fights5[[#This Row],[duplicitní texty]])</f>
        <v>1</v>
      </c>
    </row>
    <row r="3875" spans="1:5">
      <c r="A3875">
        <v>1579</v>
      </c>
      <c r="B3875">
        <v>727</v>
      </c>
      <c r="C3875" s="3">
        <v>42833</v>
      </c>
      <c r="D3875" s="5" t="str">
        <f>ufc_fights5[[#This Row],[r_fighter_id]]&amp;"/"&amp;ufc_fights5[[#This Row],[b_fighter_id]]&amp;ufc_fights5[[#This Row],[date]]</f>
        <v>1579/72742833</v>
      </c>
      <c r="E3875">
        <f>COUNTIF(ufc_fights5[duplicitní texty],ufc_fights5[[#This Row],[duplicitní texty]])</f>
        <v>1</v>
      </c>
    </row>
    <row r="3876" spans="1:5">
      <c r="A3876">
        <v>367</v>
      </c>
      <c r="B3876">
        <v>2376</v>
      </c>
      <c r="C3876" s="3">
        <v>42833</v>
      </c>
      <c r="D3876" s="5" t="str">
        <f>ufc_fights5[[#This Row],[r_fighter_id]]&amp;"/"&amp;ufc_fights5[[#This Row],[b_fighter_id]]&amp;ufc_fights5[[#This Row],[date]]</f>
        <v>367/237642833</v>
      </c>
      <c r="E3876">
        <f>COUNTIF(ufc_fights5[duplicitní texty],ufc_fights5[[#This Row],[duplicitní texty]])</f>
        <v>1</v>
      </c>
    </row>
    <row r="3877" spans="1:5">
      <c r="A3877">
        <v>84</v>
      </c>
      <c r="B3877">
        <v>633</v>
      </c>
      <c r="C3877" s="3">
        <v>42833</v>
      </c>
      <c r="D3877" s="5" t="str">
        <f>ufc_fights5[[#This Row],[r_fighter_id]]&amp;"/"&amp;ufc_fights5[[#This Row],[b_fighter_id]]&amp;ufc_fights5[[#This Row],[date]]</f>
        <v>84/63342833</v>
      </c>
      <c r="E3877">
        <f>COUNTIF(ufc_fights5[duplicitní texty],ufc_fights5[[#This Row],[duplicitní texty]])</f>
        <v>1</v>
      </c>
    </row>
    <row r="3878" spans="1:5">
      <c r="A3878">
        <v>884</v>
      </c>
      <c r="B3878">
        <v>1205</v>
      </c>
      <c r="C3878" s="3">
        <v>42833</v>
      </c>
      <c r="D3878" s="5" t="str">
        <f>ufc_fights5[[#This Row],[r_fighter_id]]&amp;"/"&amp;ufc_fights5[[#This Row],[b_fighter_id]]&amp;ufc_fights5[[#This Row],[date]]</f>
        <v>884/120542833</v>
      </c>
      <c r="E3878">
        <f>COUNTIF(ufc_fights5[duplicitní texty],ufc_fights5[[#This Row],[duplicitní texty]])</f>
        <v>1</v>
      </c>
    </row>
    <row r="3879" spans="1:5">
      <c r="A3879">
        <v>406</v>
      </c>
      <c r="B3879">
        <v>2758</v>
      </c>
      <c r="C3879" s="3">
        <v>42833</v>
      </c>
      <c r="D3879" s="5" t="str">
        <f>ufc_fights5[[#This Row],[r_fighter_id]]&amp;"/"&amp;ufc_fights5[[#This Row],[b_fighter_id]]&amp;ufc_fights5[[#This Row],[date]]</f>
        <v>406/275842833</v>
      </c>
      <c r="E3879">
        <f>COUNTIF(ufc_fights5[duplicitní texty],ufc_fights5[[#This Row],[duplicitní texty]])</f>
        <v>1</v>
      </c>
    </row>
    <row r="3880" spans="1:5">
      <c r="A3880">
        <v>669</v>
      </c>
      <c r="B3880">
        <v>287</v>
      </c>
      <c r="C3880" s="3">
        <v>42833</v>
      </c>
      <c r="D3880" s="5" t="str">
        <f>ufc_fights5[[#This Row],[r_fighter_id]]&amp;"/"&amp;ufc_fights5[[#This Row],[b_fighter_id]]&amp;ufc_fights5[[#This Row],[date]]</f>
        <v>669/28742833</v>
      </c>
      <c r="E3880">
        <f>COUNTIF(ufc_fights5[duplicitní texty],ufc_fights5[[#This Row],[duplicitní texty]])</f>
        <v>1</v>
      </c>
    </row>
    <row r="3881" spans="1:5">
      <c r="A3881">
        <v>1107</v>
      </c>
      <c r="B3881">
        <v>1371</v>
      </c>
      <c r="C3881" s="3">
        <v>42833</v>
      </c>
      <c r="D3881" s="5" t="str">
        <f>ufc_fights5[[#This Row],[r_fighter_id]]&amp;"/"&amp;ufc_fights5[[#This Row],[b_fighter_id]]&amp;ufc_fights5[[#This Row],[date]]</f>
        <v>1107/137142833</v>
      </c>
      <c r="E3881">
        <f>COUNTIF(ufc_fights5[duplicitní texty],ufc_fights5[[#This Row],[duplicitní texty]])</f>
        <v>1</v>
      </c>
    </row>
    <row r="3882" spans="1:5">
      <c r="A3882">
        <v>1752</v>
      </c>
      <c r="B3882">
        <v>277</v>
      </c>
      <c r="C3882" s="3">
        <v>42833</v>
      </c>
      <c r="D3882" s="5" t="str">
        <f>ufc_fights5[[#This Row],[r_fighter_id]]&amp;"/"&amp;ufc_fights5[[#This Row],[b_fighter_id]]&amp;ufc_fights5[[#This Row],[date]]</f>
        <v>1752/27742833</v>
      </c>
      <c r="E3882">
        <f>COUNTIF(ufc_fights5[duplicitní texty],ufc_fights5[[#This Row],[duplicitní texty]])</f>
        <v>1</v>
      </c>
    </row>
    <row r="3883" spans="1:5">
      <c r="A3883">
        <v>1527</v>
      </c>
      <c r="B3883">
        <v>2650</v>
      </c>
      <c r="C3883" s="3">
        <v>42840</v>
      </c>
      <c r="D3883" s="5" t="str">
        <f>ufc_fights5[[#This Row],[r_fighter_id]]&amp;"/"&amp;ufc_fights5[[#This Row],[b_fighter_id]]&amp;ufc_fights5[[#This Row],[date]]</f>
        <v>1527/265042840</v>
      </c>
      <c r="E3883">
        <f>COUNTIF(ufc_fights5[duplicitní texty],ufc_fights5[[#This Row],[duplicitní texty]])</f>
        <v>1</v>
      </c>
    </row>
    <row r="3884" spans="1:5">
      <c r="A3884">
        <v>3119</v>
      </c>
      <c r="B3884">
        <v>2080</v>
      </c>
      <c r="C3884" s="3">
        <v>42840</v>
      </c>
      <c r="D3884" s="5" t="str">
        <f>ufc_fights5[[#This Row],[r_fighter_id]]&amp;"/"&amp;ufc_fights5[[#This Row],[b_fighter_id]]&amp;ufc_fights5[[#This Row],[date]]</f>
        <v>3119/208042840</v>
      </c>
      <c r="E3884">
        <f>COUNTIF(ufc_fights5[duplicitní texty],ufc_fights5[[#This Row],[duplicitní texty]])</f>
        <v>1</v>
      </c>
    </row>
    <row r="3885" spans="1:5">
      <c r="A3885">
        <v>3034</v>
      </c>
      <c r="B3885">
        <v>2834</v>
      </c>
      <c r="C3885" s="3">
        <v>42840</v>
      </c>
      <c r="D3885" s="5" t="str">
        <f>ufc_fights5[[#This Row],[r_fighter_id]]&amp;"/"&amp;ufc_fights5[[#This Row],[b_fighter_id]]&amp;ufc_fights5[[#This Row],[date]]</f>
        <v>3034/283442840</v>
      </c>
      <c r="E3885">
        <f>COUNTIF(ufc_fights5[duplicitní texty],ufc_fights5[[#This Row],[duplicitní texty]])</f>
        <v>1</v>
      </c>
    </row>
    <row r="3886" spans="1:5">
      <c r="A3886">
        <v>567</v>
      </c>
      <c r="B3886">
        <v>593</v>
      </c>
      <c r="C3886" s="3">
        <v>42840</v>
      </c>
      <c r="D3886" s="5" t="str">
        <f>ufc_fights5[[#This Row],[r_fighter_id]]&amp;"/"&amp;ufc_fights5[[#This Row],[b_fighter_id]]&amp;ufc_fights5[[#This Row],[date]]</f>
        <v>567/59342840</v>
      </c>
      <c r="E3886">
        <f>COUNTIF(ufc_fights5[duplicitní texty],ufc_fights5[[#This Row],[duplicitní texty]])</f>
        <v>1</v>
      </c>
    </row>
    <row r="3887" spans="1:5">
      <c r="A3887">
        <v>3045</v>
      </c>
      <c r="B3887">
        <v>878</v>
      </c>
      <c r="C3887" s="3">
        <v>42840</v>
      </c>
      <c r="D3887" s="5" t="str">
        <f>ufc_fights5[[#This Row],[r_fighter_id]]&amp;"/"&amp;ufc_fights5[[#This Row],[b_fighter_id]]&amp;ufc_fights5[[#This Row],[date]]</f>
        <v>3045/87842840</v>
      </c>
      <c r="E3887">
        <f>COUNTIF(ufc_fights5[duplicitní texty],ufc_fights5[[#This Row],[duplicitní texty]])</f>
        <v>1</v>
      </c>
    </row>
    <row r="3888" spans="1:5">
      <c r="A3888">
        <v>3397</v>
      </c>
      <c r="B3888">
        <v>2294</v>
      </c>
      <c r="C3888" s="3">
        <v>42840</v>
      </c>
      <c r="D3888" s="5" t="str">
        <f>ufc_fights5[[#This Row],[r_fighter_id]]&amp;"/"&amp;ufc_fights5[[#This Row],[b_fighter_id]]&amp;ufc_fights5[[#This Row],[date]]</f>
        <v>3397/229442840</v>
      </c>
      <c r="E3888">
        <f>COUNTIF(ufc_fights5[duplicitní texty],ufc_fights5[[#This Row],[duplicitní texty]])</f>
        <v>1</v>
      </c>
    </row>
    <row r="3889" spans="1:5">
      <c r="A3889">
        <v>3078</v>
      </c>
      <c r="B3889">
        <v>3471</v>
      </c>
      <c r="C3889" s="3">
        <v>42840</v>
      </c>
      <c r="D3889" s="5" t="str">
        <f>ufc_fights5[[#This Row],[r_fighter_id]]&amp;"/"&amp;ufc_fights5[[#This Row],[b_fighter_id]]&amp;ufc_fights5[[#This Row],[date]]</f>
        <v>3078/347142840</v>
      </c>
      <c r="E3889">
        <f>COUNTIF(ufc_fights5[duplicitní texty],ufc_fights5[[#This Row],[duplicitní texty]])</f>
        <v>1</v>
      </c>
    </row>
    <row r="3890" spans="1:5">
      <c r="A3890">
        <v>682</v>
      </c>
      <c r="B3890">
        <v>643</v>
      </c>
      <c r="C3890" s="3">
        <v>42840</v>
      </c>
      <c r="D3890" s="5" t="str">
        <f>ufc_fights5[[#This Row],[r_fighter_id]]&amp;"/"&amp;ufc_fights5[[#This Row],[b_fighter_id]]&amp;ufc_fights5[[#This Row],[date]]</f>
        <v>682/64342840</v>
      </c>
      <c r="E3890">
        <f>COUNTIF(ufc_fights5[duplicitní texty],ufc_fights5[[#This Row],[duplicitní texty]])</f>
        <v>1</v>
      </c>
    </row>
    <row r="3891" spans="1:5">
      <c r="A3891">
        <v>918</v>
      </c>
      <c r="B3891">
        <v>3376</v>
      </c>
      <c r="C3891" s="3">
        <v>42840</v>
      </c>
      <c r="D3891" s="5" t="str">
        <f>ufc_fights5[[#This Row],[r_fighter_id]]&amp;"/"&amp;ufc_fights5[[#This Row],[b_fighter_id]]&amp;ufc_fights5[[#This Row],[date]]</f>
        <v>918/337642840</v>
      </c>
      <c r="E3891">
        <f>COUNTIF(ufc_fights5[duplicitní texty],ufc_fights5[[#This Row],[duplicitní texty]])</f>
        <v>1</v>
      </c>
    </row>
    <row r="3892" spans="1:5">
      <c r="A3892">
        <v>2269</v>
      </c>
      <c r="B3892">
        <v>3439</v>
      </c>
      <c r="C3892" s="3">
        <v>42840</v>
      </c>
      <c r="D3892" s="5" t="str">
        <f>ufc_fights5[[#This Row],[r_fighter_id]]&amp;"/"&amp;ufc_fights5[[#This Row],[b_fighter_id]]&amp;ufc_fights5[[#This Row],[date]]</f>
        <v>2269/343942840</v>
      </c>
      <c r="E3892">
        <f>COUNTIF(ufc_fights5[duplicitní texty],ufc_fights5[[#This Row],[duplicitní texty]])</f>
        <v>1</v>
      </c>
    </row>
    <row r="3893" spans="1:5">
      <c r="A3893">
        <v>3120</v>
      </c>
      <c r="B3893">
        <v>2157</v>
      </c>
      <c r="C3893" s="3">
        <v>42840</v>
      </c>
      <c r="D3893" s="5" t="str">
        <f>ufc_fights5[[#This Row],[r_fighter_id]]&amp;"/"&amp;ufc_fights5[[#This Row],[b_fighter_id]]&amp;ufc_fights5[[#This Row],[date]]</f>
        <v>3120/215742840</v>
      </c>
      <c r="E3893">
        <f>COUNTIF(ufc_fights5[duplicitní texty],ufc_fights5[[#This Row],[duplicitní texty]])</f>
        <v>1</v>
      </c>
    </row>
    <row r="3894" spans="1:5">
      <c r="A3894">
        <v>1202</v>
      </c>
      <c r="B3894">
        <v>1915</v>
      </c>
      <c r="C3894" s="3">
        <v>42840</v>
      </c>
      <c r="D3894" s="5" t="str">
        <f>ufc_fights5[[#This Row],[r_fighter_id]]&amp;"/"&amp;ufc_fights5[[#This Row],[b_fighter_id]]&amp;ufc_fights5[[#This Row],[date]]</f>
        <v>1202/191542840</v>
      </c>
      <c r="E3894">
        <f>COUNTIF(ufc_fights5[duplicitní texty],ufc_fights5[[#This Row],[duplicitní texty]])</f>
        <v>1</v>
      </c>
    </row>
    <row r="3895" spans="1:5">
      <c r="A3895">
        <v>3484</v>
      </c>
      <c r="B3895">
        <v>838</v>
      </c>
      <c r="C3895" s="3">
        <v>42840</v>
      </c>
      <c r="D3895" s="5" t="str">
        <f>ufc_fights5[[#This Row],[r_fighter_id]]&amp;"/"&amp;ufc_fights5[[#This Row],[b_fighter_id]]&amp;ufc_fights5[[#This Row],[date]]</f>
        <v>3484/83842840</v>
      </c>
      <c r="E3895">
        <f>COUNTIF(ufc_fights5[duplicitní texty],ufc_fights5[[#This Row],[duplicitní texty]])</f>
        <v>1</v>
      </c>
    </row>
    <row r="3896" spans="1:5">
      <c r="A3896">
        <v>793</v>
      </c>
      <c r="B3896">
        <v>3496</v>
      </c>
      <c r="C3896" s="3">
        <v>42847</v>
      </c>
      <c r="D3896" s="5" t="str">
        <f>ufc_fights5[[#This Row],[r_fighter_id]]&amp;"/"&amp;ufc_fights5[[#This Row],[b_fighter_id]]&amp;ufc_fights5[[#This Row],[date]]</f>
        <v>793/349642847</v>
      </c>
      <c r="E3896">
        <f>COUNTIF(ufc_fights5[duplicitní texty],ufc_fights5[[#This Row],[duplicitní texty]])</f>
        <v>1</v>
      </c>
    </row>
    <row r="3897" spans="1:5">
      <c r="A3897">
        <v>2401</v>
      </c>
      <c r="B3897">
        <v>2195</v>
      </c>
      <c r="C3897" s="3">
        <v>42847</v>
      </c>
      <c r="D3897" s="5" t="str">
        <f>ufc_fights5[[#This Row],[r_fighter_id]]&amp;"/"&amp;ufc_fights5[[#This Row],[b_fighter_id]]&amp;ufc_fights5[[#This Row],[date]]</f>
        <v>2401/219542847</v>
      </c>
      <c r="E3897">
        <f>COUNTIF(ufc_fights5[duplicitní texty],ufc_fights5[[#This Row],[duplicitní texty]])</f>
        <v>1</v>
      </c>
    </row>
    <row r="3898" spans="1:5">
      <c r="A3898">
        <v>712</v>
      </c>
      <c r="B3898">
        <v>692</v>
      </c>
      <c r="C3898" s="3">
        <v>42847</v>
      </c>
      <c r="D3898" s="5" t="str">
        <f>ufc_fights5[[#This Row],[r_fighter_id]]&amp;"/"&amp;ufc_fights5[[#This Row],[b_fighter_id]]&amp;ufc_fights5[[#This Row],[date]]</f>
        <v>712/69242847</v>
      </c>
      <c r="E3898">
        <f>COUNTIF(ufc_fights5[duplicitní texty],ufc_fights5[[#This Row],[duplicitní texty]])</f>
        <v>1</v>
      </c>
    </row>
    <row r="3899" spans="1:5">
      <c r="A3899">
        <v>1431</v>
      </c>
      <c r="B3899">
        <v>2829</v>
      </c>
      <c r="C3899" s="3">
        <v>42847</v>
      </c>
      <c r="D3899" s="5" t="str">
        <f>ufc_fights5[[#This Row],[r_fighter_id]]&amp;"/"&amp;ufc_fights5[[#This Row],[b_fighter_id]]&amp;ufc_fights5[[#This Row],[date]]</f>
        <v>1431/282942847</v>
      </c>
      <c r="E3899">
        <f>COUNTIF(ufc_fights5[duplicitní texty],ufc_fights5[[#This Row],[duplicitní texty]])</f>
        <v>1</v>
      </c>
    </row>
    <row r="3900" spans="1:5">
      <c r="A3900">
        <v>871</v>
      </c>
      <c r="B3900">
        <v>2515</v>
      </c>
      <c r="C3900" s="3">
        <v>42847</v>
      </c>
      <c r="D3900" s="5" t="str">
        <f>ufc_fights5[[#This Row],[r_fighter_id]]&amp;"/"&amp;ufc_fights5[[#This Row],[b_fighter_id]]&amp;ufc_fights5[[#This Row],[date]]</f>
        <v>871/251542847</v>
      </c>
      <c r="E3900">
        <f>COUNTIF(ufc_fights5[duplicitní texty],ufc_fights5[[#This Row],[duplicitní texty]])</f>
        <v>1</v>
      </c>
    </row>
    <row r="3901" spans="1:5">
      <c r="A3901">
        <v>3170</v>
      </c>
      <c r="B3901">
        <v>1844</v>
      </c>
      <c r="C3901" s="3">
        <v>42847</v>
      </c>
      <c r="D3901" s="5" t="str">
        <f>ufc_fights5[[#This Row],[r_fighter_id]]&amp;"/"&amp;ufc_fights5[[#This Row],[b_fighter_id]]&amp;ufc_fights5[[#This Row],[date]]</f>
        <v>3170/184442847</v>
      </c>
      <c r="E3901">
        <f>COUNTIF(ufc_fights5[duplicitní texty],ufc_fights5[[#This Row],[duplicitní texty]])</f>
        <v>1</v>
      </c>
    </row>
    <row r="3902" spans="1:5">
      <c r="A3902">
        <v>2800</v>
      </c>
      <c r="B3902">
        <v>2742</v>
      </c>
      <c r="C3902" s="3">
        <v>42847</v>
      </c>
      <c r="D3902" s="5" t="str">
        <f>ufc_fights5[[#This Row],[r_fighter_id]]&amp;"/"&amp;ufc_fights5[[#This Row],[b_fighter_id]]&amp;ufc_fights5[[#This Row],[date]]</f>
        <v>2800/274242847</v>
      </c>
      <c r="E3902">
        <f>COUNTIF(ufc_fights5[duplicitní texty],ufc_fights5[[#This Row],[duplicitní texty]])</f>
        <v>1</v>
      </c>
    </row>
    <row r="3903" spans="1:5">
      <c r="A3903">
        <v>1384</v>
      </c>
      <c r="B3903">
        <v>2019</v>
      </c>
      <c r="C3903" s="3">
        <v>42847</v>
      </c>
      <c r="D3903" s="5" t="str">
        <f>ufc_fights5[[#This Row],[r_fighter_id]]&amp;"/"&amp;ufc_fights5[[#This Row],[b_fighter_id]]&amp;ufc_fights5[[#This Row],[date]]</f>
        <v>1384/201942847</v>
      </c>
      <c r="E3903">
        <f>COUNTIF(ufc_fights5[duplicitní texty],ufc_fights5[[#This Row],[duplicitní texty]])</f>
        <v>1</v>
      </c>
    </row>
    <row r="3904" spans="1:5">
      <c r="A3904">
        <v>1790</v>
      </c>
      <c r="B3904">
        <v>90</v>
      </c>
      <c r="C3904" s="3">
        <v>42847</v>
      </c>
      <c r="D3904" s="5" t="str">
        <f>ufc_fights5[[#This Row],[r_fighter_id]]&amp;"/"&amp;ufc_fights5[[#This Row],[b_fighter_id]]&amp;ufc_fights5[[#This Row],[date]]</f>
        <v>1790/9042847</v>
      </c>
      <c r="E3904">
        <f>COUNTIF(ufc_fights5[duplicitní texty],ufc_fights5[[#This Row],[duplicitní texty]])</f>
        <v>1</v>
      </c>
    </row>
    <row r="3905" spans="1:5">
      <c r="A3905">
        <v>199</v>
      </c>
      <c r="B3905">
        <v>2581</v>
      </c>
      <c r="C3905" s="3">
        <v>42847</v>
      </c>
      <c r="D3905" s="5" t="str">
        <f>ufc_fights5[[#This Row],[r_fighter_id]]&amp;"/"&amp;ufc_fights5[[#This Row],[b_fighter_id]]&amp;ufc_fights5[[#This Row],[date]]</f>
        <v>199/258142847</v>
      </c>
      <c r="E3905">
        <f>COUNTIF(ufc_fights5[duplicitní texty],ufc_fights5[[#This Row],[duplicitní texty]])</f>
        <v>1</v>
      </c>
    </row>
    <row r="3906" spans="1:5">
      <c r="A3906">
        <v>2487</v>
      </c>
      <c r="B3906">
        <v>3216</v>
      </c>
      <c r="C3906" s="3">
        <v>42847</v>
      </c>
      <c r="D3906" s="5" t="str">
        <f>ufc_fights5[[#This Row],[r_fighter_id]]&amp;"/"&amp;ufc_fights5[[#This Row],[b_fighter_id]]&amp;ufc_fights5[[#This Row],[date]]</f>
        <v>2487/321642847</v>
      </c>
      <c r="E3906">
        <f>COUNTIF(ufc_fights5[duplicitní texty],ufc_fights5[[#This Row],[duplicitní texty]])</f>
        <v>1</v>
      </c>
    </row>
    <row r="3907" spans="1:5">
      <c r="A3907">
        <v>1753</v>
      </c>
      <c r="B3907">
        <v>2631</v>
      </c>
      <c r="C3907" s="3">
        <v>42847</v>
      </c>
      <c r="D3907" s="5" t="str">
        <f>ufc_fights5[[#This Row],[r_fighter_id]]&amp;"/"&amp;ufc_fights5[[#This Row],[b_fighter_id]]&amp;ufc_fights5[[#This Row],[date]]</f>
        <v>1753/263142847</v>
      </c>
      <c r="E3907">
        <f>COUNTIF(ufc_fights5[duplicitní texty],ufc_fights5[[#This Row],[duplicitní texty]])</f>
        <v>1</v>
      </c>
    </row>
    <row r="3908" spans="1:5">
      <c r="A3908">
        <v>2841</v>
      </c>
      <c r="B3908">
        <v>2904</v>
      </c>
      <c r="C3908" s="3">
        <v>42847</v>
      </c>
      <c r="D3908" s="5" t="str">
        <f>ufc_fights5[[#This Row],[r_fighter_id]]&amp;"/"&amp;ufc_fights5[[#This Row],[b_fighter_id]]&amp;ufc_fights5[[#This Row],[date]]</f>
        <v>2841/290442847</v>
      </c>
      <c r="E3908">
        <f>COUNTIF(ufc_fights5[duplicitní texty],ufc_fights5[[#This Row],[duplicitní texty]])</f>
        <v>1</v>
      </c>
    </row>
    <row r="3909" spans="1:5">
      <c r="A3909">
        <v>1928</v>
      </c>
      <c r="B3909">
        <v>1995</v>
      </c>
      <c r="C3909" s="3">
        <v>42868</v>
      </c>
      <c r="D3909" s="5" t="str">
        <f>ufc_fights5[[#This Row],[r_fighter_id]]&amp;"/"&amp;ufc_fights5[[#This Row],[b_fighter_id]]&amp;ufc_fights5[[#This Row],[date]]</f>
        <v>1928/199542868</v>
      </c>
      <c r="E3909">
        <f>COUNTIF(ufc_fights5[duplicitní texty],ufc_fights5[[#This Row],[duplicitní texty]])</f>
        <v>1</v>
      </c>
    </row>
    <row r="3910" spans="1:5">
      <c r="A3910">
        <v>856</v>
      </c>
      <c r="B3910">
        <v>2730</v>
      </c>
      <c r="C3910" s="3">
        <v>42868</v>
      </c>
      <c r="D3910" s="5" t="str">
        <f>ufc_fights5[[#This Row],[r_fighter_id]]&amp;"/"&amp;ufc_fights5[[#This Row],[b_fighter_id]]&amp;ufc_fights5[[#This Row],[date]]</f>
        <v>856/273042868</v>
      </c>
      <c r="E3910">
        <f>COUNTIF(ufc_fights5[duplicitní texty],ufc_fights5[[#This Row],[duplicitní texty]])</f>
        <v>1</v>
      </c>
    </row>
    <row r="3911" spans="1:5">
      <c r="A3911">
        <v>2121</v>
      </c>
      <c r="B3911">
        <v>807</v>
      </c>
      <c r="C3911" s="3">
        <v>42868</v>
      </c>
      <c r="D3911" s="5" t="str">
        <f>ufc_fights5[[#This Row],[r_fighter_id]]&amp;"/"&amp;ufc_fights5[[#This Row],[b_fighter_id]]&amp;ufc_fights5[[#This Row],[date]]</f>
        <v>2121/80742868</v>
      </c>
      <c r="E3911">
        <f>COUNTIF(ufc_fights5[duplicitní texty],ufc_fights5[[#This Row],[duplicitní texty]])</f>
        <v>1</v>
      </c>
    </row>
    <row r="3912" spans="1:5">
      <c r="A3912">
        <v>22</v>
      </c>
      <c r="B3912">
        <v>501</v>
      </c>
      <c r="C3912" s="3">
        <v>42868</v>
      </c>
      <c r="D3912" s="5" t="str">
        <f>ufc_fights5[[#This Row],[r_fighter_id]]&amp;"/"&amp;ufc_fights5[[#This Row],[b_fighter_id]]&amp;ufc_fights5[[#This Row],[date]]</f>
        <v>22/50142868</v>
      </c>
      <c r="E3912">
        <f>COUNTIF(ufc_fights5[duplicitní texty],ufc_fights5[[#This Row],[duplicitní texty]])</f>
        <v>1</v>
      </c>
    </row>
    <row r="3913" spans="1:5">
      <c r="A3913">
        <v>3375</v>
      </c>
      <c r="B3913">
        <v>2658</v>
      </c>
      <c r="C3913" s="3">
        <v>42868</v>
      </c>
      <c r="D3913" s="5" t="str">
        <f>ufc_fights5[[#This Row],[r_fighter_id]]&amp;"/"&amp;ufc_fights5[[#This Row],[b_fighter_id]]&amp;ufc_fights5[[#This Row],[date]]</f>
        <v>3375/265842868</v>
      </c>
      <c r="E3913">
        <f>COUNTIF(ufc_fights5[duplicitní texty],ufc_fights5[[#This Row],[duplicitní texty]])</f>
        <v>1</v>
      </c>
    </row>
    <row r="3914" spans="1:5">
      <c r="A3914">
        <v>1565</v>
      </c>
      <c r="B3914">
        <v>347</v>
      </c>
      <c r="C3914" s="3">
        <v>42868</v>
      </c>
      <c r="D3914" s="5" t="str">
        <f>ufc_fights5[[#This Row],[r_fighter_id]]&amp;"/"&amp;ufc_fights5[[#This Row],[b_fighter_id]]&amp;ufc_fights5[[#This Row],[date]]</f>
        <v>1565/34742868</v>
      </c>
      <c r="E3914">
        <f>COUNTIF(ufc_fights5[duplicitní texty],ufc_fights5[[#This Row],[duplicitní texty]])</f>
        <v>1</v>
      </c>
    </row>
    <row r="3915" spans="1:5">
      <c r="A3915">
        <v>548</v>
      </c>
      <c r="B3915">
        <v>118</v>
      </c>
      <c r="C3915" s="3">
        <v>42868</v>
      </c>
      <c r="D3915" s="5" t="str">
        <f>ufc_fights5[[#This Row],[r_fighter_id]]&amp;"/"&amp;ufc_fights5[[#This Row],[b_fighter_id]]&amp;ufc_fights5[[#This Row],[date]]</f>
        <v>548/11842868</v>
      </c>
      <c r="E3915">
        <f>COUNTIF(ufc_fights5[duplicitní texty],ufc_fights5[[#This Row],[duplicitní texty]])</f>
        <v>1</v>
      </c>
    </row>
    <row r="3916" spans="1:5">
      <c r="A3916">
        <v>3019</v>
      </c>
      <c r="B3916">
        <v>1671</v>
      </c>
      <c r="C3916" s="3">
        <v>42868</v>
      </c>
      <c r="D3916" s="5" t="str">
        <f>ufc_fights5[[#This Row],[r_fighter_id]]&amp;"/"&amp;ufc_fights5[[#This Row],[b_fighter_id]]&amp;ufc_fights5[[#This Row],[date]]</f>
        <v>3019/167142868</v>
      </c>
      <c r="E3916">
        <f>COUNTIF(ufc_fights5[duplicitní texty],ufc_fights5[[#This Row],[duplicitní texty]])</f>
        <v>1</v>
      </c>
    </row>
    <row r="3917" spans="1:5">
      <c r="A3917">
        <v>250</v>
      </c>
      <c r="B3917">
        <v>220</v>
      </c>
      <c r="C3917" s="3">
        <v>42868</v>
      </c>
      <c r="D3917" s="5" t="str">
        <f>ufc_fights5[[#This Row],[r_fighter_id]]&amp;"/"&amp;ufc_fights5[[#This Row],[b_fighter_id]]&amp;ufc_fights5[[#This Row],[date]]</f>
        <v>250/22042868</v>
      </c>
      <c r="E3917">
        <f>COUNTIF(ufc_fights5[duplicitní texty],ufc_fights5[[#This Row],[duplicitní texty]])</f>
        <v>1</v>
      </c>
    </row>
    <row r="3918" spans="1:5">
      <c r="A3918">
        <v>2951</v>
      </c>
      <c r="B3918">
        <v>635</v>
      </c>
      <c r="C3918" s="3">
        <v>42868</v>
      </c>
      <c r="D3918" s="5" t="str">
        <f>ufc_fights5[[#This Row],[r_fighter_id]]&amp;"/"&amp;ufc_fights5[[#This Row],[b_fighter_id]]&amp;ufc_fights5[[#This Row],[date]]</f>
        <v>2951/63542868</v>
      </c>
      <c r="E3918">
        <f>COUNTIF(ufc_fights5[duplicitní texty],ufc_fights5[[#This Row],[duplicitní texty]])</f>
        <v>1</v>
      </c>
    </row>
    <row r="3919" spans="1:5">
      <c r="A3919">
        <v>2223</v>
      </c>
      <c r="B3919">
        <v>3109</v>
      </c>
      <c r="C3919" s="3">
        <v>42883</v>
      </c>
      <c r="D3919" s="5" t="str">
        <f>ufc_fights5[[#This Row],[r_fighter_id]]&amp;"/"&amp;ufc_fights5[[#This Row],[b_fighter_id]]&amp;ufc_fights5[[#This Row],[date]]</f>
        <v>2223/310942883</v>
      </c>
      <c r="E3919">
        <f>COUNTIF(ufc_fights5[duplicitní texty],ufc_fights5[[#This Row],[duplicitní texty]])</f>
        <v>1</v>
      </c>
    </row>
    <row r="3920" spans="1:5">
      <c r="A3920">
        <v>3033</v>
      </c>
      <c r="B3920">
        <v>447</v>
      </c>
      <c r="C3920" s="3">
        <v>42883</v>
      </c>
      <c r="D3920" s="5" t="str">
        <f>ufc_fights5[[#This Row],[r_fighter_id]]&amp;"/"&amp;ufc_fights5[[#This Row],[b_fighter_id]]&amp;ufc_fights5[[#This Row],[date]]</f>
        <v>3033/44742883</v>
      </c>
      <c r="E3920">
        <f>COUNTIF(ufc_fights5[duplicitní texty],ufc_fights5[[#This Row],[duplicitní texty]])</f>
        <v>1</v>
      </c>
    </row>
    <row r="3921" spans="1:5">
      <c r="A3921">
        <v>2636</v>
      </c>
      <c r="B3921">
        <v>28</v>
      </c>
      <c r="C3921" s="3">
        <v>42883</v>
      </c>
      <c r="D3921" s="5" t="str">
        <f>ufc_fights5[[#This Row],[r_fighter_id]]&amp;"/"&amp;ufc_fights5[[#This Row],[b_fighter_id]]&amp;ufc_fights5[[#This Row],[date]]</f>
        <v>2636/2842883</v>
      </c>
      <c r="E3921">
        <f>COUNTIF(ufc_fights5[duplicitní texty],ufc_fights5[[#This Row],[duplicitní texty]])</f>
        <v>1</v>
      </c>
    </row>
    <row r="3922" spans="1:5">
      <c r="A3922">
        <v>889</v>
      </c>
      <c r="B3922">
        <v>3193</v>
      </c>
      <c r="C3922" s="3">
        <v>42883</v>
      </c>
      <c r="D3922" s="5" t="str">
        <f>ufc_fights5[[#This Row],[r_fighter_id]]&amp;"/"&amp;ufc_fights5[[#This Row],[b_fighter_id]]&amp;ufc_fights5[[#This Row],[date]]</f>
        <v>889/319342883</v>
      </c>
      <c r="E3922">
        <f>COUNTIF(ufc_fights5[duplicitní texty],ufc_fights5[[#This Row],[duplicitní texty]])</f>
        <v>1</v>
      </c>
    </row>
    <row r="3923" spans="1:5">
      <c r="A3923">
        <v>1235</v>
      </c>
      <c r="B3923">
        <v>3224</v>
      </c>
      <c r="C3923" s="3">
        <v>42883</v>
      </c>
      <c r="D3923" s="5" t="str">
        <f>ufc_fights5[[#This Row],[r_fighter_id]]&amp;"/"&amp;ufc_fights5[[#This Row],[b_fighter_id]]&amp;ufc_fights5[[#This Row],[date]]</f>
        <v>1235/322442883</v>
      </c>
      <c r="E3923">
        <f>COUNTIF(ufc_fights5[duplicitní texty],ufc_fights5[[#This Row],[duplicitní texty]])</f>
        <v>1</v>
      </c>
    </row>
    <row r="3924" spans="1:5">
      <c r="A3924">
        <v>1912</v>
      </c>
      <c r="B3924">
        <v>2992</v>
      </c>
      <c r="C3924" s="3">
        <v>42883</v>
      </c>
      <c r="D3924" s="5" t="str">
        <f>ufc_fights5[[#This Row],[r_fighter_id]]&amp;"/"&amp;ufc_fights5[[#This Row],[b_fighter_id]]&amp;ufc_fights5[[#This Row],[date]]</f>
        <v>1912/299242883</v>
      </c>
      <c r="E3924">
        <f>COUNTIF(ufc_fights5[duplicitní texty],ufc_fights5[[#This Row],[duplicitní texty]])</f>
        <v>1</v>
      </c>
    </row>
    <row r="3925" spans="1:5">
      <c r="A3925">
        <v>2364</v>
      </c>
      <c r="B3925">
        <v>561</v>
      </c>
      <c r="C3925" s="3">
        <v>42883</v>
      </c>
      <c r="D3925" s="5" t="str">
        <f>ufc_fights5[[#This Row],[r_fighter_id]]&amp;"/"&amp;ufc_fights5[[#This Row],[b_fighter_id]]&amp;ufc_fights5[[#This Row],[date]]</f>
        <v>2364/56142883</v>
      </c>
      <c r="E3925">
        <f>COUNTIF(ufc_fights5[duplicitní texty],ufc_fights5[[#This Row],[duplicitní texty]])</f>
        <v>1</v>
      </c>
    </row>
    <row r="3926" spans="1:5">
      <c r="A3926">
        <v>1330</v>
      </c>
      <c r="B3926">
        <v>2306</v>
      </c>
      <c r="C3926" s="3">
        <v>42883</v>
      </c>
      <c r="D3926" s="5" t="str">
        <f>ufc_fights5[[#This Row],[r_fighter_id]]&amp;"/"&amp;ufc_fights5[[#This Row],[b_fighter_id]]&amp;ufc_fights5[[#This Row],[date]]</f>
        <v>1330/230642883</v>
      </c>
      <c r="E3926">
        <f>COUNTIF(ufc_fights5[duplicitní texty],ufc_fights5[[#This Row],[duplicitní texty]])</f>
        <v>1</v>
      </c>
    </row>
    <row r="3927" spans="1:5">
      <c r="A3927">
        <v>3256</v>
      </c>
      <c r="B3927">
        <v>171</v>
      </c>
      <c r="C3927" s="3">
        <v>42883</v>
      </c>
      <c r="D3927" s="5" t="str">
        <f>ufc_fights5[[#This Row],[r_fighter_id]]&amp;"/"&amp;ufc_fights5[[#This Row],[b_fighter_id]]&amp;ufc_fights5[[#This Row],[date]]</f>
        <v>3256/17142883</v>
      </c>
      <c r="E3927">
        <f>COUNTIF(ufc_fights5[duplicitní texty],ufc_fights5[[#This Row],[duplicitní texty]])</f>
        <v>1</v>
      </c>
    </row>
    <row r="3928" spans="1:5">
      <c r="A3928">
        <v>2243</v>
      </c>
      <c r="B3928">
        <v>3358</v>
      </c>
      <c r="C3928" s="3">
        <v>42883</v>
      </c>
      <c r="D3928" s="5" t="str">
        <f>ufc_fights5[[#This Row],[r_fighter_id]]&amp;"/"&amp;ufc_fights5[[#This Row],[b_fighter_id]]&amp;ufc_fights5[[#This Row],[date]]</f>
        <v>2243/335842883</v>
      </c>
      <c r="E3928">
        <f>COUNTIF(ufc_fights5[duplicitní texty],ufc_fights5[[#This Row],[duplicitní texty]])</f>
        <v>1</v>
      </c>
    </row>
    <row r="3929" spans="1:5">
      <c r="A3929">
        <v>1309</v>
      </c>
      <c r="B3929">
        <v>1244</v>
      </c>
      <c r="C3929" s="3">
        <v>42883</v>
      </c>
      <c r="D3929" s="5" t="str">
        <f>ufc_fights5[[#This Row],[r_fighter_id]]&amp;"/"&amp;ufc_fights5[[#This Row],[b_fighter_id]]&amp;ufc_fights5[[#This Row],[date]]</f>
        <v>1309/124442883</v>
      </c>
      <c r="E3929">
        <f>COUNTIF(ufc_fights5[duplicitní texty],ufc_fights5[[#This Row],[duplicitní texty]])</f>
        <v>1</v>
      </c>
    </row>
    <row r="3930" spans="1:5">
      <c r="A3930">
        <v>3050</v>
      </c>
      <c r="B3930">
        <v>2884</v>
      </c>
      <c r="C3930" s="3">
        <v>42883</v>
      </c>
      <c r="D3930" s="5" t="str">
        <f>ufc_fights5[[#This Row],[r_fighter_id]]&amp;"/"&amp;ufc_fights5[[#This Row],[b_fighter_id]]&amp;ufc_fights5[[#This Row],[date]]</f>
        <v>3050/288442883</v>
      </c>
      <c r="E3930">
        <f>COUNTIF(ufc_fights5[duplicitní texty],ufc_fights5[[#This Row],[duplicitní texty]])</f>
        <v>1</v>
      </c>
    </row>
    <row r="3931" spans="1:5">
      <c r="A3931">
        <v>45</v>
      </c>
      <c r="B3931">
        <v>1616</v>
      </c>
      <c r="C3931" s="3">
        <v>42889</v>
      </c>
      <c r="D3931" s="5" t="str">
        <f>ufc_fights5[[#This Row],[r_fighter_id]]&amp;"/"&amp;ufc_fights5[[#This Row],[b_fighter_id]]&amp;ufc_fights5[[#This Row],[date]]</f>
        <v>45/161642889</v>
      </c>
      <c r="E3931">
        <f>COUNTIF(ufc_fights5[duplicitní texty],ufc_fights5[[#This Row],[duplicitní texty]])</f>
        <v>1</v>
      </c>
    </row>
    <row r="3932" spans="1:5">
      <c r="A3932">
        <v>245</v>
      </c>
      <c r="B3932">
        <v>959</v>
      </c>
      <c r="C3932" s="3">
        <v>42889</v>
      </c>
      <c r="D3932" s="5" t="str">
        <f>ufc_fights5[[#This Row],[r_fighter_id]]&amp;"/"&amp;ufc_fights5[[#This Row],[b_fighter_id]]&amp;ufc_fights5[[#This Row],[date]]</f>
        <v>245/95942889</v>
      </c>
      <c r="E3932">
        <f>COUNTIF(ufc_fights5[duplicitní texty],ufc_fights5[[#This Row],[duplicitní texty]])</f>
        <v>1</v>
      </c>
    </row>
    <row r="3933" spans="1:5">
      <c r="A3933">
        <v>155</v>
      </c>
      <c r="B3933">
        <v>2180</v>
      </c>
      <c r="C3933" s="3">
        <v>42889</v>
      </c>
      <c r="D3933" s="5" t="str">
        <f>ufc_fights5[[#This Row],[r_fighter_id]]&amp;"/"&amp;ufc_fights5[[#This Row],[b_fighter_id]]&amp;ufc_fights5[[#This Row],[date]]</f>
        <v>155/218042889</v>
      </c>
      <c r="E3933">
        <f>COUNTIF(ufc_fights5[duplicitní texty],ufc_fights5[[#This Row],[duplicitní texty]])</f>
        <v>1</v>
      </c>
    </row>
    <row r="3934" spans="1:5">
      <c r="A3934">
        <v>2990</v>
      </c>
      <c r="B3934">
        <v>2061</v>
      </c>
      <c r="C3934" s="3">
        <v>42889</v>
      </c>
      <c r="D3934" s="5" t="str">
        <f>ufc_fights5[[#This Row],[r_fighter_id]]&amp;"/"&amp;ufc_fights5[[#This Row],[b_fighter_id]]&amp;ufc_fights5[[#This Row],[date]]</f>
        <v>2990/206142889</v>
      </c>
      <c r="E3934">
        <f>COUNTIF(ufc_fights5[duplicitní texty],ufc_fights5[[#This Row],[duplicitní texty]])</f>
        <v>1</v>
      </c>
    </row>
    <row r="3935" spans="1:5">
      <c r="A3935">
        <v>50</v>
      </c>
      <c r="B3935">
        <v>1377</v>
      </c>
      <c r="C3935" s="3">
        <v>42889</v>
      </c>
      <c r="D3935" s="5" t="str">
        <f>ufc_fights5[[#This Row],[r_fighter_id]]&amp;"/"&amp;ufc_fights5[[#This Row],[b_fighter_id]]&amp;ufc_fights5[[#This Row],[date]]</f>
        <v>50/137742889</v>
      </c>
      <c r="E3935">
        <f>COUNTIF(ufc_fights5[duplicitní texty],ufc_fights5[[#This Row],[duplicitní texty]])</f>
        <v>1</v>
      </c>
    </row>
    <row r="3936" spans="1:5">
      <c r="A3936">
        <v>1044</v>
      </c>
      <c r="B3936">
        <v>1691</v>
      </c>
      <c r="C3936" s="3">
        <v>42889</v>
      </c>
      <c r="D3936" s="5" t="str">
        <f>ufc_fights5[[#This Row],[r_fighter_id]]&amp;"/"&amp;ufc_fights5[[#This Row],[b_fighter_id]]&amp;ufc_fights5[[#This Row],[date]]</f>
        <v>1044/169142889</v>
      </c>
      <c r="E3936">
        <f>COUNTIF(ufc_fights5[duplicitní texty],ufc_fights5[[#This Row],[duplicitní texty]])</f>
        <v>1</v>
      </c>
    </row>
    <row r="3937" spans="1:5">
      <c r="A3937">
        <v>480</v>
      </c>
      <c r="B3937">
        <v>3092</v>
      </c>
      <c r="C3937" s="3">
        <v>42889</v>
      </c>
      <c r="D3937" s="5" t="str">
        <f>ufc_fights5[[#This Row],[r_fighter_id]]&amp;"/"&amp;ufc_fights5[[#This Row],[b_fighter_id]]&amp;ufc_fights5[[#This Row],[date]]</f>
        <v>480/309242889</v>
      </c>
      <c r="E3937">
        <f>COUNTIF(ufc_fights5[duplicitní texty],ufc_fights5[[#This Row],[duplicitní texty]])</f>
        <v>1</v>
      </c>
    </row>
    <row r="3938" spans="1:5">
      <c r="A3938">
        <v>631</v>
      </c>
      <c r="B3938">
        <v>189</v>
      </c>
      <c r="C3938" s="3">
        <v>42889</v>
      </c>
      <c r="D3938" s="5" t="str">
        <f>ufc_fights5[[#This Row],[r_fighter_id]]&amp;"/"&amp;ufc_fights5[[#This Row],[b_fighter_id]]&amp;ufc_fights5[[#This Row],[date]]</f>
        <v>631/18942889</v>
      </c>
      <c r="E3938">
        <f>COUNTIF(ufc_fights5[duplicitní texty],ufc_fights5[[#This Row],[duplicitní texty]])</f>
        <v>1</v>
      </c>
    </row>
    <row r="3939" spans="1:5">
      <c r="A3939">
        <v>243</v>
      </c>
      <c r="B3939">
        <v>1958</v>
      </c>
      <c r="C3939" s="3">
        <v>42889</v>
      </c>
      <c r="D3939" s="5" t="str">
        <f>ufc_fights5[[#This Row],[r_fighter_id]]&amp;"/"&amp;ufc_fights5[[#This Row],[b_fighter_id]]&amp;ufc_fights5[[#This Row],[date]]</f>
        <v>243/195842889</v>
      </c>
      <c r="E3939">
        <f>COUNTIF(ufc_fights5[duplicitní texty],ufc_fights5[[#This Row],[duplicitní texty]])</f>
        <v>1</v>
      </c>
    </row>
    <row r="3940" spans="1:5">
      <c r="A3940">
        <v>854</v>
      </c>
      <c r="B3940">
        <v>1863</v>
      </c>
      <c r="C3940" s="3">
        <v>42889</v>
      </c>
      <c r="D3940" s="5" t="str">
        <f>ufc_fights5[[#This Row],[r_fighter_id]]&amp;"/"&amp;ufc_fights5[[#This Row],[b_fighter_id]]&amp;ufc_fights5[[#This Row],[date]]</f>
        <v>854/186342889</v>
      </c>
      <c r="E3940">
        <f>COUNTIF(ufc_fights5[duplicitní texty],ufc_fights5[[#This Row],[duplicitní texty]])</f>
        <v>1</v>
      </c>
    </row>
    <row r="3941" spans="1:5">
      <c r="A3941">
        <v>2495</v>
      </c>
      <c r="B3941">
        <v>2212</v>
      </c>
      <c r="C3941" s="3">
        <v>42889</v>
      </c>
      <c r="D3941" s="5" t="str">
        <f>ufc_fights5[[#This Row],[r_fighter_id]]&amp;"/"&amp;ufc_fights5[[#This Row],[b_fighter_id]]&amp;ufc_fights5[[#This Row],[date]]</f>
        <v>2495/221242889</v>
      </c>
      <c r="E3941">
        <f>COUNTIF(ufc_fights5[duplicitní texty],ufc_fights5[[#This Row],[duplicitní texty]])</f>
        <v>1</v>
      </c>
    </row>
    <row r="3942" spans="1:5">
      <c r="A3942">
        <v>522</v>
      </c>
      <c r="B3942">
        <v>3417</v>
      </c>
      <c r="C3942" s="3">
        <v>42889</v>
      </c>
      <c r="D3942" s="5" t="str">
        <f>ufc_fights5[[#This Row],[r_fighter_id]]&amp;"/"&amp;ufc_fights5[[#This Row],[b_fighter_id]]&amp;ufc_fights5[[#This Row],[date]]</f>
        <v>522/341742889</v>
      </c>
      <c r="E3942">
        <f>COUNTIF(ufc_fights5[duplicitní texty],ufc_fights5[[#This Row],[duplicitní texty]])</f>
        <v>1</v>
      </c>
    </row>
    <row r="3943" spans="1:5">
      <c r="A3943">
        <v>389</v>
      </c>
      <c r="B3943">
        <v>1623</v>
      </c>
      <c r="C3943" s="3">
        <v>42896</v>
      </c>
      <c r="D3943" s="5" t="str">
        <f>ufc_fights5[[#This Row],[r_fighter_id]]&amp;"/"&amp;ufc_fights5[[#This Row],[b_fighter_id]]&amp;ufc_fights5[[#This Row],[date]]</f>
        <v>389/162342896</v>
      </c>
      <c r="E3943">
        <f>COUNTIF(ufc_fights5[duplicitní texty],ufc_fights5[[#This Row],[duplicitní texty]])</f>
        <v>1</v>
      </c>
    </row>
    <row r="3944" spans="1:5">
      <c r="A3944">
        <v>1393</v>
      </c>
      <c r="B3944">
        <v>2473</v>
      </c>
      <c r="C3944" s="3">
        <v>42896</v>
      </c>
      <c r="D3944" s="5" t="str">
        <f>ufc_fights5[[#This Row],[r_fighter_id]]&amp;"/"&amp;ufc_fights5[[#This Row],[b_fighter_id]]&amp;ufc_fights5[[#This Row],[date]]</f>
        <v>1393/247342896</v>
      </c>
      <c r="E3944">
        <f>COUNTIF(ufc_fights5[duplicitní texty],ufc_fights5[[#This Row],[duplicitní texty]])</f>
        <v>1</v>
      </c>
    </row>
    <row r="3945" spans="1:5">
      <c r="A3945">
        <v>49</v>
      </c>
      <c r="B3945">
        <v>1509</v>
      </c>
      <c r="C3945" s="3">
        <v>42896</v>
      </c>
      <c r="D3945" s="5" t="str">
        <f>ufc_fights5[[#This Row],[r_fighter_id]]&amp;"/"&amp;ufc_fights5[[#This Row],[b_fighter_id]]&amp;ufc_fights5[[#This Row],[date]]</f>
        <v>49/150942896</v>
      </c>
      <c r="E3945">
        <f>COUNTIF(ufc_fights5[duplicitní texty],ufc_fights5[[#This Row],[duplicitní texty]])</f>
        <v>1</v>
      </c>
    </row>
    <row r="3946" spans="1:5">
      <c r="A3946">
        <v>2182</v>
      </c>
      <c r="B3946">
        <v>2158</v>
      </c>
      <c r="C3946" s="3">
        <v>42896</v>
      </c>
      <c r="D3946" s="5" t="str">
        <f>ufc_fights5[[#This Row],[r_fighter_id]]&amp;"/"&amp;ufc_fights5[[#This Row],[b_fighter_id]]&amp;ufc_fights5[[#This Row],[date]]</f>
        <v>2182/215842896</v>
      </c>
      <c r="E3946">
        <f>COUNTIF(ufc_fights5[duplicitní texty],ufc_fights5[[#This Row],[duplicitní texty]])</f>
        <v>1</v>
      </c>
    </row>
    <row r="3947" spans="1:5">
      <c r="A3947">
        <v>3395</v>
      </c>
      <c r="B3947">
        <v>1362</v>
      </c>
      <c r="C3947" s="3">
        <v>42896</v>
      </c>
      <c r="D3947" s="5" t="str">
        <f>ufc_fights5[[#This Row],[r_fighter_id]]&amp;"/"&amp;ufc_fights5[[#This Row],[b_fighter_id]]&amp;ufc_fights5[[#This Row],[date]]</f>
        <v>3395/136242896</v>
      </c>
      <c r="E3947">
        <f>COUNTIF(ufc_fights5[duplicitní texty],ufc_fights5[[#This Row],[duplicitní texty]])</f>
        <v>1</v>
      </c>
    </row>
    <row r="3948" spans="1:5">
      <c r="A3948">
        <v>1707</v>
      </c>
      <c r="B3948">
        <v>2405</v>
      </c>
      <c r="C3948" s="3">
        <v>42896</v>
      </c>
      <c r="D3948" s="5" t="str">
        <f>ufc_fights5[[#This Row],[r_fighter_id]]&amp;"/"&amp;ufc_fights5[[#This Row],[b_fighter_id]]&amp;ufc_fights5[[#This Row],[date]]</f>
        <v>1707/240542896</v>
      </c>
      <c r="E3948">
        <f>COUNTIF(ufc_fights5[duplicitní texty],ufc_fights5[[#This Row],[duplicitní texty]])</f>
        <v>1</v>
      </c>
    </row>
    <row r="3949" spans="1:5">
      <c r="A3949">
        <v>378</v>
      </c>
      <c r="B3949">
        <v>2533</v>
      </c>
      <c r="C3949" s="3">
        <v>42896</v>
      </c>
      <c r="D3949" s="5" t="str">
        <f>ufc_fights5[[#This Row],[r_fighter_id]]&amp;"/"&amp;ufc_fights5[[#This Row],[b_fighter_id]]&amp;ufc_fights5[[#This Row],[date]]</f>
        <v>378/253342896</v>
      </c>
      <c r="E3949">
        <f>COUNTIF(ufc_fights5[duplicitní texty],ufc_fights5[[#This Row],[duplicitní texty]])</f>
        <v>1</v>
      </c>
    </row>
    <row r="3950" spans="1:5">
      <c r="A3950">
        <v>878</v>
      </c>
      <c r="B3950">
        <v>2305</v>
      </c>
      <c r="C3950" s="3">
        <v>42896</v>
      </c>
      <c r="D3950" s="5" t="str">
        <f>ufc_fights5[[#This Row],[r_fighter_id]]&amp;"/"&amp;ufc_fights5[[#This Row],[b_fighter_id]]&amp;ufc_fights5[[#This Row],[date]]</f>
        <v>878/230542896</v>
      </c>
      <c r="E3950">
        <f>COUNTIF(ufc_fights5[duplicitní texty],ufc_fights5[[#This Row],[duplicitní texty]])</f>
        <v>1</v>
      </c>
    </row>
    <row r="3951" spans="1:5">
      <c r="A3951">
        <v>1816</v>
      </c>
      <c r="B3951">
        <v>1427</v>
      </c>
      <c r="C3951" s="3">
        <v>42896</v>
      </c>
      <c r="D3951" s="5" t="str">
        <f>ufc_fights5[[#This Row],[r_fighter_id]]&amp;"/"&amp;ufc_fights5[[#This Row],[b_fighter_id]]&amp;ufc_fights5[[#This Row],[date]]</f>
        <v>1816/142742896</v>
      </c>
      <c r="E3951">
        <f>COUNTIF(ufc_fights5[duplicitní texty],ufc_fights5[[#This Row],[duplicitní texty]])</f>
        <v>1</v>
      </c>
    </row>
    <row r="3952" spans="1:5">
      <c r="A3952">
        <v>1574</v>
      </c>
      <c r="B3952">
        <v>3113</v>
      </c>
      <c r="C3952" s="3">
        <v>42896</v>
      </c>
      <c r="D3952" s="5" t="str">
        <f>ufc_fights5[[#This Row],[r_fighter_id]]&amp;"/"&amp;ufc_fights5[[#This Row],[b_fighter_id]]&amp;ufc_fights5[[#This Row],[date]]</f>
        <v>1574/311342896</v>
      </c>
      <c r="E3952">
        <f>COUNTIF(ufc_fights5[duplicitní texty],ufc_fights5[[#This Row],[duplicitní texty]])</f>
        <v>1</v>
      </c>
    </row>
    <row r="3953" spans="1:5">
      <c r="A3953">
        <v>676</v>
      </c>
      <c r="B3953">
        <v>679</v>
      </c>
      <c r="C3953" s="3">
        <v>42896</v>
      </c>
      <c r="D3953" s="5" t="str">
        <f>ufc_fights5[[#This Row],[r_fighter_id]]&amp;"/"&amp;ufc_fights5[[#This Row],[b_fighter_id]]&amp;ufc_fights5[[#This Row],[date]]</f>
        <v>676/67942896</v>
      </c>
      <c r="E3953">
        <f>COUNTIF(ufc_fights5[duplicitní texty],ufc_fights5[[#This Row],[duplicitní texty]])</f>
        <v>1</v>
      </c>
    </row>
    <row r="3954" spans="1:5">
      <c r="A3954">
        <v>1648</v>
      </c>
      <c r="B3954">
        <v>641</v>
      </c>
      <c r="C3954" s="3">
        <v>42903</v>
      </c>
      <c r="D3954" s="5" t="str">
        <f>ufc_fights5[[#This Row],[r_fighter_id]]&amp;"/"&amp;ufc_fights5[[#This Row],[b_fighter_id]]&amp;ufc_fights5[[#This Row],[date]]</f>
        <v>1648/64142903</v>
      </c>
      <c r="E3954">
        <f>COUNTIF(ufc_fights5[duplicitní texty],ufc_fights5[[#This Row],[duplicitní texty]])</f>
        <v>1</v>
      </c>
    </row>
    <row r="3955" spans="1:5">
      <c r="A3955">
        <v>1366</v>
      </c>
      <c r="B3955">
        <v>787</v>
      </c>
      <c r="C3955" s="3">
        <v>42903</v>
      </c>
      <c r="D3955" s="5" t="str">
        <f>ufc_fights5[[#This Row],[r_fighter_id]]&amp;"/"&amp;ufc_fights5[[#This Row],[b_fighter_id]]&amp;ufc_fights5[[#This Row],[date]]</f>
        <v>1366/78742903</v>
      </c>
      <c r="E3955">
        <f>COUNTIF(ufc_fights5[duplicitní texty],ufc_fights5[[#This Row],[duplicitní texty]])</f>
        <v>1</v>
      </c>
    </row>
    <row r="3956" spans="1:5">
      <c r="A3956">
        <v>1378</v>
      </c>
      <c r="B3956">
        <v>622</v>
      </c>
      <c r="C3956" s="3">
        <v>42903</v>
      </c>
      <c r="D3956" s="5" t="str">
        <f>ufc_fights5[[#This Row],[r_fighter_id]]&amp;"/"&amp;ufc_fights5[[#This Row],[b_fighter_id]]&amp;ufc_fights5[[#This Row],[date]]</f>
        <v>1378/62242903</v>
      </c>
      <c r="E3956">
        <f>COUNTIF(ufc_fights5[duplicitní texty],ufc_fights5[[#This Row],[duplicitní texty]])</f>
        <v>1</v>
      </c>
    </row>
    <row r="3957" spans="1:5">
      <c r="A3957">
        <v>435</v>
      </c>
      <c r="B3957">
        <v>845</v>
      </c>
      <c r="C3957" s="3">
        <v>42903</v>
      </c>
      <c r="D3957" s="5" t="str">
        <f>ufc_fights5[[#This Row],[r_fighter_id]]&amp;"/"&amp;ufc_fights5[[#This Row],[b_fighter_id]]&amp;ufc_fights5[[#This Row],[date]]</f>
        <v>435/84542903</v>
      </c>
      <c r="E3957">
        <f>COUNTIF(ufc_fights5[duplicitní texty],ufc_fights5[[#This Row],[duplicitní texty]])</f>
        <v>1</v>
      </c>
    </row>
    <row r="3958" spans="1:5">
      <c r="A3958">
        <v>1818</v>
      </c>
      <c r="B3958">
        <v>445</v>
      </c>
      <c r="C3958" s="3">
        <v>42903</v>
      </c>
      <c r="D3958" s="5" t="str">
        <f>ufc_fights5[[#This Row],[r_fighter_id]]&amp;"/"&amp;ufc_fights5[[#This Row],[b_fighter_id]]&amp;ufc_fights5[[#This Row],[date]]</f>
        <v>1818/44542903</v>
      </c>
      <c r="E3958">
        <f>COUNTIF(ufc_fights5[duplicitní texty],ufc_fights5[[#This Row],[duplicitní texty]])</f>
        <v>1</v>
      </c>
    </row>
    <row r="3959" spans="1:5">
      <c r="A3959">
        <v>2798</v>
      </c>
      <c r="B3959">
        <v>808</v>
      </c>
      <c r="C3959" s="3">
        <v>42903</v>
      </c>
      <c r="D3959" s="5" t="str">
        <f>ufc_fights5[[#This Row],[r_fighter_id]]&amp;"/"&amp;ufc_fights5[[#This Row],[b_fighter_id]]&amp;ufc_fights5[[#This Row],[date]]</f>
        <v>2798/80842903</v>
      </c>
      <c r="E3959">
        <f>COUNTIF(ufc_fights5[duplicitní texty],ufc_fights5[[#This Row],[duplicitní texty]])</f>
        <v>1</v>
      </c>
    </row>
    <row r="3960" spans="1:5">
      <c r="A3960">
        <v>134</v>
      </c>
      <c r="B3960">
        <v>3308</v>
      </c>
      <c r="C3960" s="3">
        <v>42903</v>
      </c>
      <c r="D3960" s="5" t="str">
        <f>ufc_fights5[[#This Row],[r_fighter_id]]&amp;"/"&amp;ufc_fights5[[#This Row],[b_fighter_id]]&amp;ufc_fights5[[#This Row],[date]]</f>
        <v>134/330842903</v>
      </c>
      <c r="E3960">
        <f>COUNTIF(ufc_fights5[duplicitní texty],ufc_fights5[[#This Row],[duplicitní texty]])</f>
        <v>1</v>
      </c>
    </row>
    <row r="3961" spans="1:5">
      <c r="A3961">
        <v>148</v>
      </c>
      <c r="B3961">
        <v>1282</v>
      </c>
      <c r="C3961" s="3">
        <v>42903</v>
      </c>
      <c r="D3961" s="5" t="str">
        <f>ufc_fights5[[#This Row],[r_fighter_id]]&amp;"/"&amp;ufc_fights5[[#This Row],[b_fighter_id]]&amp;ufc_fights5[[#This Row],[date]]</f>
        <v>148/128242903</v>
      </c>
      <c r="E3961">
        <f>COUNTIF(ufc_fights5[duplicitní texty],ufc_fights5[[#This Row],[duplicitní texty]])</f>
        <v>1</v>
      </c>
    </row>
    <row r="3962" spans="1:5">
      <c r="A3962">
        <v>2913</v>
      </c>
      <c r="B3962">
        <v>2876</v>
      </c>
      <c r="C3962" s="3">
        <v>42903</v>
      </c>
      <c r="D3962" s="5" t="str">
        <f>ufc_fights5[[#This Row],[r_fighter_id]]&amp;"/"&amp;ufc_fights5[[#This Row],[b_fighter_id]]&amp;ufc_fights5[[#This Row],[date]]</f>
        <v>2913/287642903</v>
      </c>
      <c r="E3962">
        <f>COUNTIF(ufc_fights5[duplicitní texty],ufc_fights5[[#This Row],[duplicitní texty]])</f>
        <v>1</v>
      </c>
    </row>
    <row r="3963" spans="1:5">
      <c r="A3963">
        <v>1139</v>
      </c>
      <c r="B3963">
        <v>3291</v>
      </c>
      <c r="C3963" s="3">
        <v>42903</v>
      </c>
      <c r="D3963" s="5" t="str">
        <f>ufc_fights5[[#This Row],[r_fighter_id]]&amp;"/"&amp;ufc_fights5[[#This Row],[b_fighter_id]]&amp;ufc_fights5[[#This Row],[date]]</f>
        <v>1139/329142903</v>
      </c>
      <c r="E3963">
        <f>COUNTIF(ufc_fights5[duplicitní texty],ufc_fights5[[#This Row],[duplicitní texty]])</f>
        <v>1</v>
      </c>
    </row>
    <row r="3964" spans="1:5">
      <c r="A3964">
        <v>1650</v>
      </c>
      <c r="B3964">
        <v>2584</v>
      </c>
      <c r="C3964" s="3">
        <v>42903</v>
      </c>
      <c r="D3964" s="5" t="str">
        <f>ufc_fights5[[#This Row],[r_fighter_id]]&amp;"/"&amp;ufc_fights5[[#This Row],[b_fighter_id]]&amp;ufc_fights5[[#This Row],[date]]</f>
        <v>1650/258442903</v>
      </c>
      <c r="E3964">
        <f>COUNTIF(ufc_fights5[duplicitní texty],ufc_fights5[[#This Row],[duplicitní texty]])</f>
        <v>1</v>
      </c>
    </row>
    <row r="3965" spans="1:5">
      <c r="A3965">
        <v>1453</v>
      </c>
      <c r="B3965">
        <v>1513</v>
      </c>
      <c r="C3965" s="3">
        <v>42903</v>
      </c>
      <c r="D3965" s="5" t="str">
        <f>ufc_fights5[[#This Row],[r_fighter_id]]&amp;"/"&amp;ufc_fights5[[#This Row],[b_fighter_id]]&amp;ufc_fights5[[#This Row],[date]]</f>
        <v>1453/151342903</v>
      </c>
      <c r="E3965">
        <f>COUNTIF(ufc_fights5[duplicitní texty],ufc_fights5[[#This Row],[duplicitní texty]])</f>
        <v>1</v>
      </c>
    </row>
    <row r="3966" spans="1:5">
      <c r="A3966">
        <v>540</v>
      </c>
      <c r="B3966">
        <v>1785</v>
      </c>
      <c r="C3966" s="3">
        <v>42911</v>
      </c>
      <c r="D3966" s="5" t="str">
        <f>ufc_fights5[[#This Row],[r_fighter_id]]&amp;"/"&amp;ufc_fights5[[#This Row],[b_fighter_id]]&amp;ufc_fights5[[#This Row],[date]]</f>
        <v>540/178542911</v>
      </c>
      <c r="E3966">
        <f>COUNTIF(ufc_fights5[duplicitní texty],ufc_fights5[[#This Row],[duplicitní texty]])</f>
        <v>1</v>
      </c>
    </row>
    <row r="3967" spans="1:5">
      <c r="A3967">
        <v>1977</v>
      </c>
      <c r="B3967">
        <v>499</v>
      </c>
      <c r="C3967" s="3">
        <v>42911</v>
      </c>
      <c r="D3967" s="5" t="str">
        <f>ufc_fights5[[#This Row],[r_fighter_id]]&amp;"/"&amp;ufc_fights5[[#This Row],[b_fighter_id]]&amp;ufc_fights5[[#This Row],[date]]</f>
        <v>1977/49942911</v>
      </c>
      <c r="E3967">
        <f>COUNTIF(ufc_fights5[duplicitní texty],ufc_fights5[[#This Row],[duplicitní texty]])</f>
        <v>1</v>
      </c>
    </row>
    <row r="3968" spans="1:5">
      <c r="A3968">
        <v>1160</v>
      </c>
      <c r="B3968">
        <v>2601</v>
      </c>
      <c r="C3968" s="3">
        <v>42911</v>
      </c>
      <c r="D3968" s="5" t="str">
        <f>ufc_fights5[[#This Row],[r_fighter_id]]&amp;"/"&amp;ufc_fights5[[#This Row],[b_fighter_id]]&amp;ufc_fights5[[#This Row],[date]]</f>
        <v>1160/260142911</v>
      </c>
      <c r="E3968">
        <f>COUNTIF(ufc_fights5[duplicitní texty],ufc_fights5[[#This Row],[duplicitní texty]])</f>
        <v>1</v>
      </c>
    </row>
    <row r="3969" spans="1:5">
      <c r="A3969">
        <v>1226</v>
      </c>
      <c r="B3969">
        <v>1674</v>
      </c>
      <c r="C3969" s="3">
        <v>42911</v>
      </c>
      <c r="D3969" s="5" t="str">
        <f>ufc_fights5[[#This Row],[r_fighter_id]]&amp;"/"&amp;ufc_fights5[[#This Row],[b_fighter_id]]&amp;ufc_fights5[[#This Row],[date]]</f>
        <v>1226/167442911</v>
      </c>
      <c r="E3969">
        <f>COUNTIF(ufc_fights5[duplicitní texty],ufc_fights5[[#This Row],[duplicitní texty]])</f>
        <v>1</v>
      </c>
    </row>
    <row r="3970" spans="1:5">
      <c r="A3970">
        <v>2485</v>
      </c>
      <c r="B3970">
        <v>3018</v>
      </c>
      <c r="C3970" s="3">
        <v>42911</v>
      </c>
      <c r="D3970" s="5" t="str">
        <f>ufc_fights5[[#This Row],[r_fighter_id]]&amp;"/"&amp;ufc_fights5[[#This Row],[b_fighter_id]]&amp;ufc_fights5[[#This Row],[date]]</f>
        <v>2485/301842911</v>
      </c>
      <c r="E3970">
        <f>COUNTIF(ufc_fights5[duplicitní texty],ufc_fights5[[#This Row],[duplicitní texty]])</f>
        <v>1</v>
      </c>
    </row>
    <row r="3971" spans="1:5">
      <c r="A3971">
        <v>907</v>
      </c>
      <c r="B3971">
        <v>2201</v>
      </c>
      <c r="C3971" s="3">
        <v>42911</v>
      </c>
      <c r="D3971" s="5" t="str">
        <f>ufc_fights5[[#This Row],[r_fighter_id]]&amp;"/"&amp;ufc_fights5[[#This Row],[b_fighter_id]]&amp;ufc_fights5[[#This Row],[date]]</f>
        <v>907/220142911</v>
      </c>
      <c r="E3971">
        <f>COUNTIF(ufc_fights5[duplicitní texty],ufc_fights5[[#This Row],[duplicitní texty]])</f>
        <v>1</v>
      </c>
    </row>
    <row r="3972" spans="1:5">
      <c r="A3972">
        <v>548</v>
      </c>
      <c r="B3972">
        <v>2657</v>
      </c>
      <c r="C3972" s="3">
        <v>42911</v>
      </c>
      <c r="D3972" s="5" t="str">
        <f>ufc_fights5[[#This Row],[r_fighter_id]]&amp;"/"&amp;ufc_fights5[[#This Row],[b_fighter_id]]&amp;ufc_fights5[[#This Row],[date]]</f>
        <v>548/265742911</v>
      </c>
      <c r="E3972">
        <f>COUNTIF(ufc_fights5[duplicitní texty],ufc_fights5[[#This Row],[duplicitní texty]])</f>
        <v>1</v>
      </c>
    </row>
    <row r="3973" spans="1:5">
      <c r="A3973">
        <v>2131</v>
      </c>
      <c r="B3973">
        <v>3370</v>
      </c>
      <c r="C3973" s="3">
        <v>42911</v>
      </c>
      <c r="D3973" s="5" t="str">
        <f>ufc_fights5[[#This Row],[r_fighter_id]]&amp;"/"&amp;ufc_fights5[[#This Row],[b_fighter_id]]&amp;ufc_fights5[[#This Row],[date]]</f>
        <v>2131/337042911</v>
      </c>
      <c r="E3973">
        <f>COUNTIF(ufc_fights5[duplicitní texty],ufc_fights5[[#This Row],[duplicitní texty]])</f>
        <v>1</v>
      </c>
    </row>
    <row r="3974" spans="1:5">
      <c r="A3974">
        <v>2058</v>
      </c>
      <c r="B3974">
        <v>1073</v>
      </c>
      <c r="C3974" s="3">
        <v>42911</v>
      </c>
      <c r="D3974" s="5" t="str">
        <f>ufc_fights5[[#This Row],[r_fighter_id]]&amp;"/"&amp;ufc_fights5[[#This Row],[b_fighter_id]]&amp;ufc_fights5[[#This Row],[date]]</f>
        <v>2058/107342911</v>
      </c>
      <c r="E3974">
        <f>COUNTIF(ufc_fights5[duplicitní texty],ufc_fights5[[#This Row],[duplicitní texty]])</f>
        <v>1</v>
      </c>
    </row>
    <row r="3975" spans="1:5">
      <c r="A3975">
        <v>1341</v>
      </c>
      <c r="B3975">
        <v>1659</v>
      </c>
      <c r="C3975" s="3">
        <v>42911</v>
      </c>
      <c r="D3975" s="5" t="str">
        <f>ufc_fights5[[#This Row],[r_fighter_id]]&amp;"/"&amp;ufc_fights5[[#This Row],[b_fighter_id]]&amp;ufc_fights5[[#This Row],[date]]</f>
        <v>1341/165942911</v>
      </c>
      <c r="E3975">
        <f>COUNTIF(ufc_fights5[duplicitní texty],ufc_fights5[[#This Row],[duplicitní texty]])</f>
        <v>1</v>
      </c>
    </row>
    <row r="3976" spans="1:5">
      <c r="A3976">
        <v>306</v>
      </c>
      <c r="B3976">
        <v>1319</v>
      </c>
      <c r="C3976" s="3">
        <v>42911</v>
      </c>
      <c r="D3976" s="5" t="str">
        <f>ufc_fights5[[#This Row],[r_fighter_id]]&amp;"/"&amp;ufc_fights5[[#This Row],[b_fighter_id]]&amp;ufc_fights5[[#This Row],[date]]</f>
        <v>306/131942911</v>
      </c>
      <c r="E3976">
        <f>COUNTIF(ufc_fights5[duplicitní texty],ufc_fights5[[#This Row],[duplicitní texty]])</f>
        <v>1</v>
      </c>
    </row>
    <row r="3977" spans="1:5">
      <c r="A3977">
        <v>2564</v>
      </c>
      <c r="B3977">
        <v>1407</v>
      </c>
      <c r="C3977" s="3">
        <v>42911</v>
      </c>
      <c r="D3977" s="5" t="str">
        <f>ufc_fights5[[#This Row],[r_fighter_id]]&amp;"/"&amp;ufc_fights5[[#This Row],[b_fighter_id]]&amp;ufc_fights5[[#This Row],[date]]</f>
        <v>2564/140742911</v>
      </c>
      <c r="E3977">
        <f>COUNTIF(ufc_fights5[duplicitní texty],ufc_fights5[[#This Row],[duplicitní texty]])</f>
        <v>1</v>
      </c>
    </row>
    <row r="3978" spans="1:5">
      <c r="A3978">
        <v>3104</v>
      </c>
      <c r="B3978">
        <v>1651</v>
      </c>
      <c r="C3978" s="3">
        <v>42911</v>
      </c>
      <c r="D3978" s="5" t="str">
        <f>ufc_fights5[[#This Row],[r_fighter_id]]&amp;"/"&amp;ufc_fights5[[#This Row],[b_fighter_id]]&amp;ufc_fights5[[#This Row],[date]]</f>
        <v>3104/165142911</v>
      </c>
      <c r="E3978">
        <f>COUNTIF(ufc_fights5[duplicitní texty],ufc_fights5[[#This Row],[duplicitní texty]])</f>
        <v>1</v>
      </c>
    </row>
    <row r="3979" spans="1:5">
      <c r="A3979">
        <v>1695</v>
      </c>
      <c r="B3979">
        <v>1053</v>
      </c>
      <c r="C3979" s="3">
        <v>42923</v>
      </c>
      <c r="D3979" s="5" t="str">
        <f>ufc_fights5[[#This Row],[r_fighter_id]]&amp;"/"&amp;ufc_fights5[[#This Row],[b_fighter_id]]&amp;ufc_fights5[[#This Row],[date]]</f>
        <v>1695/105342923</v>
      </c>
      <c r="E3979">
        <f>COUNTIF(ufc_fights5[duplicitní texty],ufc_fights5[[#This Row],[duplicitní texty]])</f>
        <v>1</v>
      </c>
    </row>
    <row r="3980" spans="1:5">
      <c r="A3980">
        <v>3211</v>
      </c>
      <c r="B3980">
        <v>3235</v>
      </c>
      <c r="C3980" s="3">
        <v>42923</v>
      </c>
      <c r="D3980" s="5" t="str">
        <f>ufc_fights5[[#This Row],[r_fighter_id]]&amp;"/"&amp;ufc_fights5[[#This Row],[b_fighter_id]]&amp;ufc_fights5[[#This Row],[date]]</f>
        <v>3211/323542923</v>
      </c>
      <c r="E3980">
        <f>COUNTIF(ufc_fights5[duplicitní texty],ufc_fights5[[#This Row],[duplicitní texty]])</f>
        <v>1</v>
      </c>
    </row>
    <row r="3981" spans="1:5">
      <c r="A3981">
        <v>1357</v>
      </c>
      <c r="B3981">
        <v>3549</v>
      </c>
      <c r="C3981" s="3">
        <v>42923</v>
      </c>
      <c r="D3981" s="5" t="str">
        <f>ufc_fights5[[#This Row],[r_fighter_id]]&amp;"/"&amp;ufc_fights5[[#This Row],[b_fighter_id]]&amp;ufc_fights5[[#This Row],[date]]</f>
        <v>1357/354942923</v>
      </c>
      <c r="E3981">
        <f>COUNTIF(ufc_fights5[duplicitní texty],ufc_fights5[[#This Row],[duplicitní texty]])</f>
        <v>1</v>
      </c>
    </row>
    <row r="3982" spans="1:5">
      <c r="A3982">
        <v>3273</v>
      </c>
      <c r="B3982">
        <v>1826</v>
      </c>
      <c r="C3982" s="3">
        <v>42923</v>
      </c>
      <c r="D3982" s="5" t="str">
        <f>ufc_fights5[[#This Row],[r_fighter_id]]&amp;"/"&amp;ufc_fights5[[#This Row],[b_fighter_id]]&amp;ufc_fights5[[#This Row],[date]]</f>
        <v>3273/182642923</v>
      </c>
      <c r="E3982">
        <f>COUNTIF(ufc_fights5[duplicitní texty],ufc_fights5[[#This Row],[duplicitní texty]])</f>
        <v>1</v>
      </c>
    </row>
    <row r="3983" spans="1:5">
      <c r="A3983">
        <v>1528</v>
      </c>
      <c r="B3983">
        <v>1042</v>
      </c>
      <c r="C3983" s="3">
        <v>42923</v>
      </c>
      <c r="D3983" s="5" t="str">
        <f>ufc_fights5[[#This Row],[r_fighter_id]]&amp;"/"&amp;ufc_fights5[[#This Row],[b_fighter_id]]&amp;ufc_fights5[[#This Row],[date]]</f>
        <v>1528/104242923</v>
      </c>
      <c r="E3983">
        <f>COUNTIF(ufc_fights5[duplicitní texty],ufc_fights5[[#This Row],[duplicitní texty]])</f>
        <v>1</v>
      </c>
    </row>
    <row r="3984" spans="1:5">
      <c r="A3984">
        <v>767</v>
      </c>
      <c r="B3984">
        <v>1666</v>
      </c>
      <c r="C3984" s="3">
        <v>42923</v>
      </c>
      <c r="D3984" s="5" t="str">
        <f>ufc_fights5[[#This Row],[r_fighter_id]]&amp;"/"&amp;ufc_fights5[[#This Row],[b_fighter_id]]&amp;ufc_fights5[[#This Row],[date]]</f>
        <v>767/166642923</v>
      </c>
      <c r="E3984">
        <f>COUNTIF(ufc_fights5[duplicitní texty],ufc_fights5[[#This Row],[duplicitní texty]])</f>
        <v>1</v>
      </c>
    </row>
    <row r="3985" spans="1:5">
      <c r="A3985">
        <v>2016</v>
      </c>
      <c r="B3985">
        <v>1460</v>
      </c>
      <c r="C3985" s="3">
        <v>42923</v>
      </c>
      <c r="D3985" s="5" t="str">
        <f>ufc_fights5[[#This Row],[r_fighter_id]]&amp;"/"&amp;ufc_fights5[[#This Row],[b_fighter_id]]&amp;ufc_fights5[[#This Row],[date]]</f>
        <v>2016/146042923</v>
      </c>
      <c r="E3985">
        <f>COUNTIF(ufc_fights5[duplicitní texty],ufc_fights5[[#This Row],[duplicitní texty]])</f>
        <v>1</v>
      </c>
    </row>
    <row r="3986" spans="1:5">
      <c r="A3986">
        <v>465</v>
      </c>
      <c r="B3986">
        <v>2738</v>
      </c>
      <c r="C3986" s="3">
        <v>42923</v>
      </c>
      <c r="D3986" s="5" t="str">
        <f>ufc_fights5[[#This Row],[r_fighter_id]]&amp;"/"&amp;ufc_fights5[[#This Row],[b_fighter_id]]&amp;ufc_fights5[[#This Row],[date]]</f>
        <v>465/273842923</v>
      </c>
      <c r="E3986">
        <f>COUNTIF(ufc_fights5[duplicitní texty],ufc_fights5[[#This Row],[duplicitní texty]])</f>
        <v>1</v>
      </c>
    </row>
    <row r="3987" spans="1:5">
      <c r="A3987">
        <v>1327</v>
      </c>
      <c r="B3987">
        <v>797</v>
      </c>
      <c r="C3987" s="3">
        <v>42923</v>
      </c>
      <c r="D3987" s="5" t="str">
        <f>ufc_fights5[[#This Row],[r_fighter_id]]&amp;"/"&amp;ufc_fights5[[#This Row],[b_fighter_id]]&amp;ufc_fights5[[#This Row],[date]]</f>
        <v>1327/79742923</v>
      </c>
      <c r="E3987">
        <f>COUNTIF(ufc_fights5[duplicitní texty],ufc_fights5[[#This Row],[duplicitní texty]])</f>
        <v>1</v>
      </c>
    </row>
    <row r="3988" spans="1:5">
      <c r="A3988">
        <v>1531</v>
      </c>
      <c r="B3988">
        <v>995</v>
      </c>
      <c r="C3988" s="3">
        <v>42923</v>
      </c>
      <c r="D3988" s="5" t="str">
        <f>ufc_fights5[[#This Row],[r_fighter_id]]&amp;"/"&amp;ufc_fights5[[#This Row],[b_fighter_id]]&amp;ufc_fights5[[#This Row],[date]]</f>
        <v>1531/99542923</v>
      </c>
      <c r="E3988">
        <f>COUNTIF(ufc_fights5[duplicitní texty],ufc_fights5[[#This Row],[duplicitní texty]])</f>
        <v>1</v>
      </c>
    </row>
    <row r="3989" spans="1:5">
      <c r="A3989">
        <v>1105</v>
      </c>
      <c r="B3989">
        <v>302</v>
      </c>
      <c r="C3989" s="3">
        <v>42924</v>
      </c>
      <c r="D3989" s="5" t="str">
        <f>ufc_fights5[[#This Row],[r_fighter_id]]&amp;"/"&amp;ufc_fights5[[#This Row],[b_fighter_id]]&amp;ufc_fights5[[#This Row],[date]]</f>
        <v>1105/30242924</v>
      </c>
      <c r="E3989">
        <f>COUNTIF(ufc_fights5[duplicitní texty],ufc_fights5[[#This Row],[duplicitní texty]])</f>
        <v>1</v>
      </c>
    </row>
    <row r="3990" spans="1:5">
      <c r="A3990">
        <v>2860</v>
      </c>
      <c r="B3990">
        <v>2069</v>
      </c>
      <c r="C3990" s="3">
        <v>42924</v>
      </c>
      <c r="D3990" s="5" t="str">
        <f>ufc_fights5[[#This Row],[r_fighter_id]]&amp;"/"&amp;ufc_fights5[[#This Row],[b_fighter_id]]&amp;ufc_fights5[[#This Row],[date]]</f>
        <v>2860/206942924</v>
      </c>
      <c r="E3990">
        <f>COUNTIF(ufc_fights5[duplicitní texty],ufc_fights5[[#This Row],[duplicitní texty]])</f>
        <v>1</v>
      </c>
    </row>
    <row r="3991" spans="1:5">
      <c r="A3991">
        <v>2520</v>
      </c>
      <c r="B3991">
        <v>2113</v>
      </c>
      <c r="C3991" s="3">
        <v>42924</v>
      </c>
      <c r="D3991" s="5" t="str">
        <f>ufc_fights5[[#This Row],[r_fighter_id]]&amp;"/"&amp;ufc_fights5[[#This Row],[b_fighter_id]]&amp;ufc_fights5[[#This Row],[date]]</f>
        <v>2520/211342924</v>
      </c>
      <c r="E3991">
        <f>COUNTIF(ufc_fights5[duplicitní texty],ufc_fights5[[#This Row],[duplicitní texty]])</f>
        <v>1</v>
      </c>
    </row>
    <row r="3992" spans="1:5">
      <c r="A3992">
        <v>2071</v>
      </c>
      <c r="B3992">
        <v>2217</v>
      </c>
      <c r="C3992" s="3">
        <v>42924</v>
      </c>
      <c r="D3992" s="5" t="str">
        <f>ufc_fights5[[#This Row],[r_fighter_id]]&amp;"/"&amp;ufc_fights5[[#This Row],[b_fighter_id]]&amp;ufc_fights5[[#This Row],[date]]</f>
        <v>2071/221742924</v>
      </c>
      <c r="E3992">
        <f>COUNTIF(ufc_fights5[duplicitní texty],ufc_fights5[[#This Row],[duplicitní texty]])</f>
        <v>1</v>
      </c>
    </row>
    <row r="3993" spans="1:5">
      <c r="A3993">
        <v>990</v>
      </c>
      <c r="B3993">
        <v>2999</v>
      </c>
      <c r="C3993" s="3">
        <v>42924</v>
      </c>
      <c r="D3993" s="5" t="str">
        <f>ufc_fights5[[#This Row],[r_fighter_id]]&amp;"/"&amp;ufc_fights5[[#This Row],[b_fighter_id]]&amp;ufc_fights5[[#This Row],[date]]</f>
        <v>990/299942924</v>
      </c>
      <c r="E3993">
        <f>COUNTIF(ufc_fights5[duplicitní texty],ufc_fights5[[#This Row],[duplicitní texty]])</f>
        <v>1</v>
      </c>
    </row>
    <row r="3994" spans="1:5">
      <c r="A3994">
        <v>382</v>
      </c>
      <c r="B3994">
        <v>2374</v>
      </c>
      <c r="C3994" s="3">
        <v>42924</v>
      </c>
      <c r="D3994" s="5" t="str">
        <f>ufc_fights5[[#This Row],[r_fighter_id]]&amp;"/"&amp;ufc_fights5[[#This Row],[b_fighter_id]]&amp;ufc_fights5[[#This Row],[date]]</f>
        <v>382/237442924</v>
      </c>
      <c r="E3994">
        <f>COUNTIF(ufc_fights5[duplicitní texty],ufc_fights5[[#This Row],[duplicitní texty]])</f>
        <v>1</v>
      </c>
    </row>
    <row r="3995" spans="1:5">
      <c r="A3995">
        <v>2388</v>
      </c>
      <c r="B3995">
        <v>295</v>
      </c>
      <c r="C3995" s="3">
        <v>42924</v>
      </c>
      <c r="D3995" s="5" t="str">
        <f>ufc_fights5[[#This Row],[r_fighter_id]]&amp;"/"&amp;ufc_fights5[[#This Row],[b_fighter_id]]&amp;ufc_fights5[[#This Row],[date]]</f>
        <v>2388/29542924</v>
      </c>
      <c r="E3995">
        <f>COUNTIF(ufc_fights5[duplicitní texty],ufc_fights5[[#This Row],[duplicitní texty]])</f>
        <v>1</v>
      </c>
    </row>
    <row r="3996" spans="1:5">
      <c r="A3996">
        <v>3102</v>
      </c>
      <c r="B3996">
        <v>3429</v>
      </c>
      <c r="C3996" s="3">
        <v>42924</v>
      </c>
      <c r="D3996" s="5" t="str">
        <f>ufc_fights5[[#This Row],[r_fighter_id]]&amp;"/"&amp;ufc_fights5[[#This Row],[b_fighter_id]]&amp;ufc_fights5[[#This Row],[date]]</f>
        <v>3102/342942924</v>
      </c>
      <c r="E3996">
        <f>COUNTIF(ufc_fights5[duplicitní texty],ufc_fights5[[#This Row],[duplicitní texty]])</f>
        <v>1</v>
      </c>
    </row>
    <row r="3997" spans="1:5">
      <c r="A3997">
        <v>3458</v>
      </c>
      <c r="B3997">
        <v>2411</v>
      </c>
      <c r="C3997" s="3">
        <v>42924</v>
      </c>
      <c r="D3997" s="5" t="str">
        <f>ufc_fights5[[#This Row],[r_fighter_id]]&amp;"/"&amp;ufc_fights5[[#This Row],[b_fighter_id]]&amp;ufc_fights5[[#This Row],[date]]</f>
        <v>3458/241142924</v>
      </c>
      <c r="E3997">
        <f>COUNTIF(ufc_fights5[duplicitní texty],ufc_fights5[[#This Row],[duplicitní texty]])</f>
        <v>1</v>
      </c>
    </row>
    <row r="3998" spans="1:5">
      <c r="A3998">
        <v>1741</v>
      </c>
      <c r="B3998">
        <v>448</v>
      </c>
      <c r="C3998" s="3">
        <v>42924</v>
      </c>
      <c r="D3998" s="5" t="str">
        <f>ufc_fights5[[#This Row],[r_fighter_id]]&amp;"/"&amp;ufc_fights5[[#This Row],[b_fighter_id]]&amp;ufc_fights5[[#This Row],[date]]</f>
        <v>1741/44842924</v>
      </c>
      <c r="E3998">
        <f>COUNTIF(ufc_fights5[duplicitní texty],ufc_fights5[[#This Row],[duplicitní texty]])</f>
        <v>1</v>
      </c>
    </row>
    <row r="3999" spans="1:5">
      <c r="A3999">
        <v>2770</v>
      </c>
      <c r="B3999">
        <v>645</v>
      </c>
      <c r="C3999" s="3">
        <v>42932</v>
      </c>
      <c r="D3999" s="5" t="str">
        <f>ufc_fights5[[#This Row],[r_fighter_id]]&amp;"/"&amp;ufc_fights5[[#This Row],[b_fighter_id]]&amp;ufc_fights5[[#This Row],[date]]</f>
        <v>2770/64542932</v>
      </c>
      <c r="E3999">
        <f>COUNTIF(ufc_fights5[duplicitní texty],ufc_fights5[[#This Row],[duplicitní texty]])</f>
        <v>1</v>
      </c>
    </row>
    <row r="4000" spans="1:5">
      <c r="A4000">
        <v>441</v>
      </c>
      <c r="B4000">
        <v>444</v>
      </c>
      <c r="C4000" s="3">
        <v>42932</v>
      </c>
      <c r="D4000" s="5" t="str">
        <f>ufc_fights5[[#This Row],[r_fighter_id]]&amp;"/"&amp;ufc_fights5[[#This Row],[b_fighter_id]]&amp;ufc_fights5[[#This Row],[date]]</f>
        <v>441/44442932</v>
      </c>
      <c r="E4000">
        <f>COUNTIF(ufc_fights5[duplicitní texty],ufc_fights5[[#This Row],[duplicitní texty]])</f>
        <v>1</v>
      </c>
    </row>
    <row r="4001" spans="1:5">
      <c r="A4001">
        <v>1516</v>
      </c>
      <c r="B4001">
        <v>2186</v>
      </c>
      <c r="C4001" s="3">
        <v>42932</v>
      </c>
      <c r="D4001" s="5" t="str">
        <f>ufc_fights5[[#This Row],[r_fighter_id]]&amp;"/"&amp;ufc_fights5[[#This Row],[b_fighter_id]]&amp;ufc_fights5[[#This Row],[date]]</f>
        <v>1516/218642932</v>
      </c>
      <c r="E4001">
        <f>COUNTIF(ufc_fights5[duplicitní texty],ufc_fights5[[#This Row],[duplicitní texty]])</f>
        <v>1</v>
      </c>
    </row>
    <row r="4002" spans="1:5">
      <c r="A4002">
        <v>2440</v>
      </c>
      <c r="B4002">
        <v>2921</v>
      </c>
      <c r="C4002" s="3">
        <v>42932</v>
      </c>
      <c r="D4002" s="5" t="str">
        <f>ufc_fights5[[#This Row],[r_fighter_id]]&amp;"/"&amp;ufc_fights5[[#This Row],[b_fighter_id]]&amp;ufc_fights5[[#This Row],[date]]</f>
        <v>2440/292142932</v>
      </c>
      <c r="E4002">
        <f>COUNTIF(ufc_fights5[duplicitní texty],ufc_fights5[[#This Row],[duplicitní texty]])</f>
        <v>1</v>
      </c>
    </row>
    <row r="4003" spans="1:5">
      <c r="A4003">
        <v>2293</v>
      </c>
      <c r="B4003">
        <v>2558</v>
      </c>
      <c r="C4003" s="3">
        <v>42932</v>
      </c>
      <c r="D4003" s="5" t="str">
        <f>ufc_fights5[[#This Row],[r_fighter_id]]&amp;"/"&amp;ufc_fights5[[#This Row],[b_fighter_id]]&amp;ufc_fights5[[#This Row],[date]]</f>
        <v>2293/255842932</v>
      </c>
      <c r="E4003">
        <f>COUNTIF(ufc_fights5[duplicitní texty],ufc_fights5[[#This Row],[duplicitní texty]])</f>
        <v>1</v>
      </c>
    </row>
    <row r="4004" spans="1:5">
      <c r="A4004">
        <v>2631</v>
      </c>
      <c r="B4004">
        <v>943</v>
      </c>
      <c r="C4004" s="3">
        <v>42932</v>
      </c>
      <c r="D4004" s="5" t="str">
        <f>ufc_fights5[[#This Row],[r_fighter_id]]&amp;"/"&amp;ufc_fights5[[#This Row],[b_fighter_id]]&amp;ufc_fights5[[#This Row],[date]]</f>
        <v>2631/94342932</v>
      </c>
      <c r="E4004">
        <f>COUNTIF(ufc_fights5[duplicitní texty],ufc_fights5[[#This Row],[duplicitní texty]])</f>
        <v>1</v>
      </c>
    </row>
    <row r="4005" spans="1:5">
      <c r="A4005">
        <v>2710</v>
      </c>
      <c r="B4005">
        <v>2273</v>
      </c>
      <c r="C4005" s="3">
        <v>42932</v>
      </c>
      <c r="D4005" s="5" t="str">
        <f>ufc_fights5[[#This Row],[r_fighter_id]]&amp;"/"&amp;ufc_fights5[[#This Row],[b_fighter_id]]&amp;ufc_fights5[[#This Row],[date]]</f>
        <v>2710/227342932</v>
      </c>
      <c r="E4005">
        <f>COUNTIF(ufc_fights5[duplicitní texty],ufc_fights5[[#This Row],[duplicitní texty]])</f>
        <v>1</v>
      </c>
    </row>
    <row r="4006" spans="1:5">
      <c r="A4006">
        <v>1967</v>
      </c>
      <c r="B4006">
        <v>1488</v>
      </c>
      <c r="C4006" s="3">
        <v>42932</v>
      </c>
      <c r="D4006" s="5" t="str">
        <f>ufc_fights5[[#This Row],[r_fighter_id]]&amp;"/"&amp;ufc_fights5[[#This Row],[b_fighter_id]]&amp;ufc_fights5[[#This Row],[date]]</f>
        <v>1967/148842932</v>
      </c>
      <c r="E4006">
        <f>COUNTIF(ufc_fights5[duplicitní texty],ufc_fights5[[#This Row],[duplicitní texty]])</f>
        <v>1</v>
      </c>
    </row>
    <row r="4007" spans="1:5">
      <c r="A4007">
        <v>3039</v>
      </c>
      <c r="B4007">
        <v>1795</v>
      </c>
      <c r="C4007" s="3">
        <v>42932</v>
      </c>
      <c r="D4007" s="5" t="str">
        <f>ufc_fights5[[#This Row],[r_fighter_id]]&amp;"/"&amp;ufc_fights5[[#This Row],[b_fighter_id]]&amp;ufc_fights5[[#This Row],[date]]</f>
        <v>3039/179542932</v>
      </c>
      <c r="E4007">
        <f>COUNTIF(ufc_fights5[duplicitní texty],ufc_fights5[[#This Row],[duplicitní texty]])</f>
        <v>1</v>
      </c>
    </row>
    <row r="4008" spans="1:5">
      <c r="A4008">
        <v>2219</v>
      </c>
      <c r="B4008">
        <v>3490</v>
      </c>
      <c r="C4008" s="3">
        <v>42932</v>
      </c>
      <c r="D4008" s="5" t="str">
        <f>ufc_fights5[[#This Row],[r_fighter_id]]&amp;"/"&amp;ufc_fights5[[#This Row],[b_fighter_id]]&amp;ufc_fights5[[#This Row],[date]]</f>
        <v>2219/349042932</v>
      </c>
      <c r="E4008">
        <f>COUNTIF(ufc_fights5[duplicitní texty],ufc_fights5[[#This Row],[duplicitní texty]])</f>
        <v>1</v>
      </c>
    </row>
    <row r="4009" spans="1:5">
      <c r="A4009">
        <v>1324</v>
      </c>
      <c r="B4009">
        <v>3229</v>
      </c>
      <c r="C4009" s="3">
        <v>42932</v>
      </c>
      <c r="D4009" s="5" t="str">
        <f>ufc_fights5[[#This Row],[r_fighter_id]]&amp;"/"&amp;ufc_fights5[[#This Row],[b_fighter_id]]&amp;ufc_fights5[[#This Row],[date]]</f>
        <v>1324/322942932</v>
      </c>
      <c r="E4009">
        <f>COUNTIF(ufc_fights5[duplicitní texty],ufc_fights5[[#This Row],[duplicitní texty]])</f>
        <v>1</v>
      </c>
    </row>
    <row r="4010" spans="1:5">
      <c r="A4010">
        <v>3428</v>
      </c>
      <c r="B4010">
        <v>304</v>
      </c>
      <c r="C4010" s="3">
        <v>42932</v>
      </c>
      <c r="D4010" s="5" t="str">
        <f>ufc_fights5[[#This Row],[r_fighter_id]]&amp;"/"&amp;ufc_fights5[[#This Row],[b_fighter_id]]&amp;ufc_fights5[[#This Row],[date]]</f>
        <v>3428/30442932</v>
      </c>
      <c r="E4010">
        <f>COUNTIF(ufc_fights5[duplicitní texty],ufc_fights5[[#This Row],[duplicitní texty]])</f>
        <v>1</v>
      </c>
    </row>
    <row r="4011" spans="1:5">
      <c r="A4011">
        <v>1724</v>
      </c>
      <c r="B4011">
        <v>2381</v>
      </c>
      <c r="C4011" s="3">
        <v>42938</v>
      </c>
      <c r="D4011" s="5" t="str">
        <f>ufc_fights5[[#This Row],[r_fighter_id]]&amp;"/"&amp;ufc_fights5[[#This Row],[b_fighter_id]]&amp;ufc_fights5[[#This Row],[date]]</f>
        <v>1724/238142938</v>
      </c>
      <c r="E4011">
        <f>COUNTIF(ufc_fights5[duplicitní texty],ufc_fights5[[#This Row],[duplicitní texty]])</f>
        <v>1</v>
      </c>
    </row>
    <row r="4012" spans="1:5">
      <c r="A4012">
        <v>3452</v>
      </c>
      <c r="B4012">
        <v>1083</v>
      </c>
      <c r="C4012" s="3">
        <v>42938</v>
      </c>
      <c r="D4012" s="5" t="str">
        <f>ufc_fights5[[#This Row],[r_fighter_id]]&amp;"/"&amp;ufc_fights5[[#This Row],[b_fighter_id]]&amp;ufc_fights5[[#This Row],[date]]</f>
        <v>3452/108342938</v>
      </c>
      <c r="E4012">
        <f>COUNTIF(ufc_fights5[duplicitní texty],ufc_fights5[[#This Row],[duplicitní texty]])</f>
        <v>1</v>
      </c>
    </row>
    <row r="4013" spans="1:5">
      <c r="A4013">
        <v>1616</v>
      </c>
      <c r="B4013">
        <v>3367</v>
      </c>
      <c r="C4013" s="3">
        <v>42938</v>
      </c>
      <c r="D4013" s="5" t="str">
        <f>ufc_fights5[[#This Row],[r_fighter_id]]&amp;"/"&amp;ufc_fights5[[#This Row],[b_fighter_id]]&amp;ufc_fights5[[#This Row],[date]]</f>
        <v>1616/336742938</v>
      </c>
      <c r="E4013">
        <f>COUNTIF(ufc_fights5[duplicitní texty],ufc_fights5[[#This Row],[duplicitní texty]])</f>
        <v>1</v>
      </c>
    </row>
    <row r="4014" spans="1:5">
      <c r="A4014">
        <v>263</v>
      </c>
      <c r="B4014">
        <v>872</v>
      </c>
      <c r="C4014" s="3">
        <v>42938</v>
      </c>
      <c r="D4014" s="5" t="str">
        <f>ufc_fights5[[#This Row],[r_fighter_id]]&amp;"/"&amp;ufc_fights5[[#This Row],[b_fighter_id]]&amp;ufc_fights5[[#This Row],[date]]</f>
        <v>263/87242938</v>
      </c>
      <c r="E4014">
        <f>COUNTIF(ufc_fights5[duplicitní texty],ufc_fights5[[#This Row],[duplicitní texty]])</f>
        <v>1</v>
      </c>
    </row>
    <row r="4015" spans="1:5">
      <c r="A4015">
        <v>2696</v>
      </c>
      <c r="B4015">
        <v>70</v>
      </c>
      <c r="C4015" s="3">
        <v>42938</v>
      </c>
      <c r="D4015" s="5" t="str">
        <f>ufc_fights5[[#This Row],[r_fighter_id]]&amp;"/"&amp;ufc_fights5[[#This Row],[b_fighter_id]]&amp;ufc_fights5[[#This Row],[date]]</f>
        <v>2696/7042938</v>
      </c>
      <c r="E4015">
        <f>COUNTIF(ufc_fights5[duplicitní texty],ufc_fights5[[#This Row],[duplicitní texty]])</f>
        <v>1</v>
      </c>
    </row>
    <row r="4016" spans="1:5">
      <c r="A4016">
        <v>1152</v>
      </c>
      <c r="B4016">
        <v>3571</v>
      </c>
      <c r="C4016" s="3">
        <v>42938</v>
      </c>
      <c r="D4016" s="5" t="str">
        <f>ufc_fights5[[#This Row],[r_fighter_id]]&amp;"/"&amp;ufc_fights5[[#This Row],[b_fighter_id]]&amp;ufc_fights5[[#This Row],[date]]</f>
        <v>1152/357142938</v>
      </c>
      <c r="E4016">
        <f>COUNTIF(ufc_fights5[duplicitní texty],ufc_fights5[[#This Row],[duplicitní texty]])</f>
        <v>1</v>
      </c>
    </row>
    <row r="4017" spans="1:5">
      <c r="A4017">
        <v>2277</v>
      </c>
      <c r="B4017">
        <v>97</v>
      </c>
      <c r="C4017" s="3">
        <v>42938</v>
      </c>
      <c r="D4017" s="5" t="str">
        <f>ufc_fights5[[#This Row],[r_fighter_id]]&amp;"/"&amp;ufc_fights5[[#This Row],[b_fighter_id]]&amp;ufc_fights5[[#This Row],[date]]</f>
        <v>2277/9742938</v>
      </c>
      <c r="E4017">
        <f>COUNTIF(ufc_fights5[duplicitní texty],ufc_fights5[[#This Row],[duplicitní texty]])</f>
        <v>1</v>
      </c>
    </row>
    <row r="4018" spans="1:5">
      <c r="A4018">
        <v>406</v>
      </c>
      <c r="B4018">
        <v>2491</v>
      </c>
      <c r="C4018" s="3">
        <v>42938</v>
      </c>
      <c r="D4018" s="5" t="str">
        <f>ufc_fights5[[#This Row],[r_fighter_id]]&amp;"/"&amp;ufc_fights5[[#This Row],[b_fighter_id]]&amp;ufc_fights5[[#This Row],[date]]</f>
        <v>406/249142938</v>
      </c>
      <c r="E4018">
        <f>COUNTIF(ufc_fights5[duplicitní texty],ufc_fights5[[#This Row],[duplicitní texty]])</f>
        <v>1</v>
      </c>
    </row>
    <row r="4019" spans="1:5">
      <c r="A4019">
        <v>669</v>
      </c>
      <c r="B4019">
        <v>3384</v>
      </c>
      <c r="C4019" s="3">
        <v>42938</v>
      </c>
      <c r="D4019" s="5" t="str">
        <f>ufc_fights5[[#This Row],[r_fighter_id]]&amp;"/"&amp;ufc_fights5[[#This Row],[b_fighter_id]]&amp;ufc_fights5[[#This Row],[date]]</f>
        <v>669/338442938</v>
      </c>
      <c r="E4019">
        <f>COUNTIF(ufc_fights5[duplicitní texty],ufc_fights5[[#This Row],[duplicitní texty]])</f>
        <v>1</v>
      </c>
    </row>
    <row r="4020" spans="1:5">
      <c r="A4020">
        <v>300</v>
      </c>
      <c r="B4020">
        <v>1621</v>
      </c>
      <c r="C4020" s="3">
        <v>42938</v>
      </c>
      <c r="D4020" s="5" t="str">
        <f>ufc_fights5[[#This Row],[r_fighter_id]]&amp;"/"&amp;ufc_fights5[[#This Row],[b_fighter_id]]&amp;ufc_fights5[[#This Row],[date]]</f>
        <v>300/162142938</v>
      </c>
      <c r="E4020">
        <f>COUNTIF(ufc_fights5[duplicitní texty],ufc_fights5[[#This Row],[duplicitní texty]])</f>
        <v>1</v>
      </c>
    </row>
    <row r="4021" spans="1:5">
      <c r="A4021">
        <v>2501</v>
      </c>
      <c r="B4021">
        <v>3404</v>
      </c>
      <c r="C4021" s="3">
        <v>42938</v>
      </c>
      <c r="D4021" s="5" t="str">
        <f>ufc_fights5[[#This Row],[r_fighter_id]]&amp;"/"&amp;ufc_fights5[[#This Row],[b_fighter_id]]&amp;ufc_fights5[[#This Row],[date]]</f>
        <v>2501/340442938</v>
      </c>
      <c r="E4021">
        <f>COUNTIF(ufc_fights5[duplicitní texty],ufc_fights5[[#This Row],[duplicitní texty]])</f>
        <v>1</v>
      </c>
    </row>
    <row r="4022" spans="1:5">
      <c r="A4022">
        <v>1172</v>
      </c>
      <c r="B4022">
        <v>2951</v>
      </c>
      <c r="C4022" s="3">
        <v>42938</v>
      </c>
      <c r="D4022" s="5" t="str">
        <f>ufc_fights5[[#This Row],[r_fighter_id]]&amp;"/"&amp;ufc_fights5[[#This Row],[b_fighter_id]]&amp;ufc_fights5[[#This Row],[date]]</f>
        <v>1172/295142938</v>
      </c>
      <c r="E4022">
        <f>COUNTIF(ufc_fights5[duplicitní texty],ufc_fights5[[#This Row],[duplicitní texty]])</f>
        <v>1</v>
      </c>
    </row>
    <row r="4023" spans="1:5">
      <c r="A4023">
        <v>1530</v>
      </c>
      <c r="B4023">
        <v>40</v>
      </c>
      <c r="C4023" s="3">
        <v>42938</v>
      </c>
      <c r="D4023" s="5" t="str">
        <f>ufc_fights5[[#This Row],[r_fighter_id]]&amp;"/"&amp;ufc_fights5[[#This Row],[b_fighter_id]]&amp;ufc_fights5[[#This Row],[date]]</f>
        <v>1530/4042938</v>
      </c>
      <c r="E4023">
        <f>COUNTIF(ufc_fights5[duplicitní texty],ufc_fights5[[#This Row],[duplicitní texty]])</f>
        <v>1</v>
      </c>
    </row>
    <row r="4024" spans="1:5">
      <c r="A4024">
        <v>3119</v>
      </c>
      <c r="B4024">
        <v>200</v>
      </c>
      <c r="C4024" s="3">
        <v>42945</v>
      </c>
      <c r="D4024" s="5" t="str">
        <f>ufc_fights5[[#This Row],[r_fighter_id]]&amp;"/"&amp;ufc_fights5[[#This Row],[b_fighter_id]]&amp;ufc_fights5[[#This Row],[date]]</f>
        <v>3119/20042945</v>
      </c>
      <c r="E4024">
        <f>COUNTIF(ufc_fights5[duplicitní texty],ufc_fights5[[#This Row],[duplicitní texty]])</f>
        <v>1</v>
      </c>
    </row>
    <row r="4025" spans="1:5">
      <c r="A4025">
        <v>407</v>
      </c>
      <c r="B4025">
        <v>789</v>
      </c>
      <c r="C4025" s="3">
        <v>42945</v>
      </c>
      <c r="D4025" s="5" t="str">
        <f>ufc_fights5[[#This Row],[r_fighter_id]]&amp;"/"&amp;ufc_fights5[[#This Row],[b_fighter_id]]&amp;ufc_fights5[[#This Row],[date]]</f>
        <v>407/78942945</v>
      </c>
      <c r="E4025">
        <f>COUNTIF(ufc_fights5[duplicitní texty],ufc_fights5[[#This Row],[duplicitní texty]])</f>
        <v>1</v>
      </c>
    </row>
    <row r="4026" spans="1:5">
      <c r="A4026">
        <v>3509</v>
      </c>
      <c r="B4026">
        <v>1928</v>
      </c>
      <c r="C4026" s="3">
        <v>42945</v>
      </c>
      <c r="D4026" s="5" t="str">
        <f>ufc_fights5[[#This Row],[r_fighter_id]]&amp;"/"&amp;ufc_fights5[[#This Row],[b_fighter_id]]&amp;ufc_fights5[[#This Row],[date]]</f>
        <v>3509/192842945</v>
      </c>
      <c r="E4026">
        <f>COUNTIF(ufc_fights5[duplicitní texty],ufc_fights5[[#This Row],[duplicitní texty]])</f>
        <v>1</v>
      </c>
    </row>
    <row r="4027" spans="1:5">
      <c r="A4027">
        <v>1760</v>
      </c>
      <c r="B4027">
        <v>523</v>
      </c>
      <c r="C4027" s="3">
        <v>42945</v>
      </c>
      <c r="D4027" s="5" t="str">
        <f>ufc_fights5[[#This Row],[r_fighter_id]]&amp;"/"&amp;ufc_fights5[[#This Row],[b_fighter_id]]&amp;ufc_fights5[[#This Row],[date]]</f>
        <v>1760/52342945</v>
      </c>
      <c r="E4027">
        <f>COUNTIF(ufc_fights5[duplicitní texty],ufc_fights5[[#This Row],[duplicitní texty]])</f>
        <v>1</v>
      </c>
    </row>
    <row r="4028" spans="1:5">
      <c r="A4028">
        <v>2394</v>
      </c>
      <c r="B4028">
        <v>2157</v>
      </c>
      <c r="C4028" s="3">
        <v>42945</v>
      </c>
      <c r="D4028" s="5" t="str">
        <f>ufc_fights5[[#This Row],[r_fighter_id]]&amp;"/"&amp;ufc_fights5[[#This Row],[b_fighter_id]]&amp;ufc_fights5[[#This Row],[date]]</f>
        <v>2394/215742945</v>
      </c>
      <c r="E4028">
        <f>COUNTIF(ufc_fights5[duplicitní texty],ufc_fights5[[#This Row],[duplicitní texty]])</f>
        <v>1</v>
      </c>
    </row>
    <row r="4029" spans="1:5">
      <c r="A4029">
        <v>1735</v>
      </c>
      <c r="B4029">
        <v>1671</v>
      </c>
      <c r="C4029" s="3">
        <v>42945</v>
      </c>
      <c r="D4029" s="5" t="str">
        <f>ufc_fights5[[#This Row],[r_fighter_id]]&amp;"/"&amp;ufc_fights5[[#This Row],[b_fighter_id]]&amp;ufc_fights5[[#This Row],[date]]</f>
        <v>1735/167142945</v>
      </c>
      <c r="E4029">
        <f>COUNTIF(ufc_fights5[duplicitní texty],ufc_fights5[[#This Row],[duplicitní texty]])</f>
        <v>1</v>
      </c>
    </row>
    <row r="4030" spans="1:5">
      <c r="A4030">
        <v>1950</v>
      </c>
      <c r="B4030">
        <v>2364</v>
      </c>
      <c r="C4030" s="3">
        <v>42945</v>
      </c>
      <c r="D4030" s="5" t="str">
        <f>ufc_fights5[[#This Row],[r_fighter_id]]&amp;"/"&amp;ufc_fights5[[#This Row],[b_fighter_id]]&amp;ufc_fights5[[#This Row],[date]]</f>
        <v>1950/236442945</v>
      </c>
      <c r="E4030">
        <f>COUNTIF(ufc_fights5[duplicitní texty],ufc_fights5[[#This Row],[duplicitní texty]])</f>
        <v>1</v>
      </c>
    </row>
    <row r="4031" spans="1:5">
      <c r="A4031">
        <v>964</v>
      </c>
      <c r="B4031">
        <v>1606</v>
      </c>
      <c r="C4031" s="3">
        <v>42945</v>
      </c>
      <c r="D4031" s="5" t="str">
        <f>ufc_fights5[[#This Row],[r_fighter_id]]&amp;"/"&amp;ufc_fights5[[#This Row],[b_fighter_id]]&amp;ufc_fights5[[#This Row],[date]]</f>
        <v>964/160642945</v>
      </c>
      <c r="E4031">
        <f>COUNTIF(ufc_fights5[duplicitní texty],ufc_fights5[[#This Row],[duplicitní texty]])</f>
        <v>1</v>
      </c>
    </row>
    <row r="4032" spans="1:5">
      <c r="A4032">
        <v>2949</v>
      </c>
      <c r="B4032">
        <v>368</v>
      </c>
      <c r="C4032" s="3">
        <v>42945</v>
      </c>
      <c r="D4032" s="5" t="str">
        <f>ufc_fights5[[#This Row],[r_fighter_id]]&amp;"/"&amp;ufc_fights5[[#This Row],[b_fighter_id]]&amp;ufc_fights5[[#This Row],[date]]</f>
        <v>2949/36842945</v>
      </c>
      <c r="E4032">
        <f>COUNTIF(ufc_fights5[duplicitní texty],ufc_fights5[[#This Row],[duplicitní texty]])</f>
        <v>1</v>
      </c>
    </row>
    <row r="4033" spans="1:5">
      <c r="A4033">
        <v>671</v>
      </c>
      <c r="B4033">
        <v>39</v>
      </c>
      <c r="C4033" s="3">
        <v>42945</v>
      </c>
      <c r="D4033" s="5" t="str">
        <f>ufc_fights5[[#This Row],[r_fighter_id]]&amp;"/"&amp;ufc_fights5[[#This Row],[b_fighter_id]]&amp;ufc_fights5[[#This Row],[date]]</f>
        <v>671/3942945</v>
      </c>
      <c r="E4033">
        <f>COUNTIF(ufc_fights5[duplicitní texty],ufc_fights5[[#This Row],[duplicitní texty]])</f>
        <v>1</v>
      </c>
    </row>
    <row r="4034" spans="1:5">
      <c r="A4034">
        <v>362</v>
      </c>
      <c r="B4034">
        <v>3525</v>
      </c>
      <c r="C4034" s="3">
        <v>42952</v>
      </c>
      <c r="D4034" s="5" t="str">
        <f>ufc_fights5[[#This Row],[r_fighter_id]]&amp;"/"&amp;ufc_fights5[[#This Row],[b_fighter_id]]&amp;ufc_fights5[[#This Row],[date]]</f>
        <v>362/352542952</v>
      </c>
      <c r="E4034">
        <f>COUNTIF(ufc_fights5[duplicitní texty],ufc_fights5[[#This Row],[duplicitní texty]])</f>
        <v>1</v>
      </c>
    </row>
    <row r="4035" spans="1:5">
      <c r="A4035">
        <v>2401</v>
      </c>
      <c r="B4035">
        <v>2841</v>
      </c>
      <c r="C4035" s="3">
        <v>42952</v>
      </c>
      <c r="D4035" s="5" t="str">
        <f>ufc_fights5[[#This Row],[r_fighter_id]]&amp;"/"&amp;ufc_fights5[[#This Row],[b_fighter_id]]&amp;ufc_fights5[[#This Row],[date]]</f>
        <v>2401/284142952</v>
      </c>
      <c r="E4035">
        <f>COUNTIF(ufc_fights5[duplicitní texty],ufc_fights5[[#This Row],[duplicitní texty]])</f>
        <v>1</v>
      </c>
    </row>
    <row r="4036" spans="1:5">
      <c r="A4036">
        <v>2524</v>
      </c>
      <c r="B4036">
        <v>2195</v>
      </c>
      <c r="C4036" s="3">
        <v>42952</v>
      </c>
      <c r="D4036" s="5" t="str">
        <f>ufc_fights5[[#This Row],[r_fighter_id]]&amp;"/"&amp;ufc_fights5[[#This Row],[b_fighter_id]]&amp;ufc_fights5[[#This Row],[date]]</f>
        <v>2524/219542952</v>
      </c>
      <c r="E4036">
        <f>COUNTIF(ufc_fights5[duplicitní texty],ufc_fights5[[#This Row],[duplicitní texty]])</f>
        <v>1</v>
      </c>
    </row>
    <row r="4037" spans="1:5">
      <c r="A4037">
        <v>1957</v>
      </c>
      <c r="B4037">
        <v>1192</v>
      </c>
      <c r="C4037" s="3">
        <v>42952</v>
      </c>
      <c r="D4037" s="5" t="str">
        <f>ufc_fights5[[#This Row],[r_fighter_id]]&amp;"/"&amp;ufc_fights5[[#This Row],[b_fighter_id]]&amp;ufc_fights5[[#This Row],[date]]</f>
        <v>1957/119242952</v>
      </c>
      <c r="E4037">
        <f>COUNTIF(ufc_fights5[duplicitní texty],ufc_fights5[[#This Row],[duplicitní texty]])</f>
        <v>1</v>
      </c>
    </row>
    <row r="4038" spans="1:5">
      <c r="A4038">
        <v>1566</v>
      </c>
      <c r="B4038">
        <v>2576</v>
      </c>
      <c r="C4038" s="3">
        <v>42952</v>
      </c>
      <c r="D4038" s="5" t="str">
        <f>ufc_fights5[[#This Row],[r_fighter_id]]&amp;"/"&amp;ufc_fights5[[#This Row],[b_fighter_id]]&amp;ufc_fights5[[#This Row],[date]]</f>
        <v>1566/257642952</v>
      </c>
      <c r="E4038">
        <f>COUNTIF(ufc_fights5[duplicitní texty],ufc_fights5[[#This Row],[duplicitní texty]])</f>
        <v>1</v>
      </c>
    </row>
    <row r="4039" spans="1:5">
      <c r="A4039">
        <v>2915</v>
      </c>
      <c r="B4039">
        <v>1330</v>
      </c>
      <c r="C4039" s="3">
        <v>42952</v>
      </c>
      <c r="D4039" s="5" t="str">
        <f>ufc_fights5[[#This Row],[r_fighter_id]]&amp;"/"&amp;ufc_fights5[[#This Row],[b_fighter_id]]&amp;ufc_fights5[[#This Row],[date]]</f>
        <v>2915/133042952</v>
      </c>
      <c r="E4039">
        <f>COUNTIF(ufc_fights5[duplicitní texty],ufc_fights5[[#This Row],[duplicitní texty]])</f>
        <v>1</v>
      </c>
    </row>
    <row r="4040" spans="1:5">
      <c r="A4040">
        <v>2502</v>
      </c>
      <c r="B4040">
        <v>3073</v>
      </c>
      <c r="C4040" s="3">
        <v>42952</v>
      </c>
      <c r="D4040" s="5" t="str">
        <f>ufc_fights5[[#This Row],[r_fighter_id]]&amp;"/"&amp;ufc_fights5[[#This Row],[b_fighter_id]]&amp;ufc_fights5[[#This Row],[date]]</f>
        <v>2502/307342952</v>
      </c>
      <c r="E4040">
        <f>COUNTIF(ufc_fights5[duplicitní texty],ufc_fights5[[#This Row],[duplicitní texty]])</f>
        <v>1</v>
      </c>
    </row>
    <row r="4041" spans="1:5">
      <c r="A4041">
        <v>1338</v>
      </c>
      <c r="B4041">
        <v>2682</v>
      </c>
      <c r="C4041" s="3">
        <v>42952</v>
      </c>
      <c r="D4041" s="5" t="str">
        <f>ufc_fights5[[#This Row],[r_fighter_id]]&amp;"/"&amp;ufc_fights5[[#This Row],[b_fighter_id]]&amp;ufc_fights5[[#This Row],[date]]</f>
        <v>1338/268242952</v>
      </c>
      <c r="E4041">
        <f>COUNTIF(ufc_fights5[duplicitní texty],ufc_fights5[[#This Row],[duplicitní texty]])</f>
        <v>1</v>
      </c>
    </row>
    <row r="4042" spans="1:5">
      <c r="A4042">
        <v>2603</v>
      </c>
      <c r="B4042">
        <v>2689</v>
      </c>
      <c r="C4042" s="3">
        <v>42952</v>
      </c>
      <c r="D4042" s="5" t="str">
        <f>ufc_fights5[[#This Row],[r_fighter_id]]&amp;"/"&amp;ufc_fights5[[#This Row],[b_fighter_id]]&amp;ufc_fights5[[#This Row],[date]]</f>
        <v>2603/268942952</v>
      </c>
      <c r="E4042">
        <f>COUNTIF(ufc_fights5[duplicitní texty],ufc_fights5[[#This Row],[duplicitní texty]])</f>
        <v>1</v>
      </c>
    </row>
    <row r="4043" spans="1:5">
      <c r="A4043">
        <v>90</v>
      </c>
      <c r="B4043">
        <v>916</v>
      </c>
      <c r="C4043" s="3">
        <v>42952</v>
      </c>
      <c r="D4043" s="5" t="str">
        <f>ufc_fights5[[#This Row],[r_fighter_id]]&amp;"/"&amp;ufc_fights5[[#This Row],[b_fighter_id]]&amp;ufc_fights5[[#This Row],[date]]</f>
        <v>90/91642952</v>
      </c>
      <c r="E4043">
        <f>COUNTIF(ufc_fights5[duplicitní texty],ufc_fights5[[#This Row],[duplicitní texty]])</f>
        <v>1</v>
      </c>
    </row>
    <row r="4044" spans="1:5">
      <c r="A4044">
        <v>349</v>
      </c>
      <c r="B4044">
        <v>193</v>
      </c>
      <c r="C4044" s="3">
        <v>42952</v>
      </c>
      <c r="D4044" s="5" t="str">
        <f>ufc_fights5[[#This Row],[r_fighter_id]]&amp;"/"&amp;ufc_fights5[[#This Row],[b_fighter_id]]&amp;ufc_fights5[[#This Row],[date]]</f>
        <v>349/19342952</v>
      </c>
      <c r="E4044">
        <f>COUNTIF(ufc_fights5[duplicitní texty],ufc_fights5[[#This Row],[duplicitní texty]])</f>
        <v>1</v>
      </c>
    </row>
    <row r="4045" spans="1:5">
      <c r="A4045">
        <v>2185</v>
      </c>
      <c r="B4045">
        <v>2835</v>
      </c>
      <c r="C4045" s="3">
        <v>42952</v>
      </c>
      <c r="D4045" s="5" t="str">
        <f>ufc_fights5[[#This Row],[r_fighter_id]]&amp;"/"&amp;ufc_fights5[[#This Row],[b_fighter_id]]&amp;ufc_fights5[[#This Row],[date]]</f>
        <v>2185/283542952</v>
      </c>
      <c r="E4045">
        <f>COUNTIF(ufc_fights5[duplicitní texty],ufc_fights5[[#This Row],[duplicitní texty]])</f>
        <v>1</v>
      </c>
    </row>
    <row r="4046" spans="1:5">
      <c r="A4046">
        <v>218</v>
      </c>
      <c r="B4046">
        <v>2611</v>
      </c>
      <c r="C4046" s="3">
        <v>42980</v>
      </c>
      <c r="D4046" s="5" t="str">
        <f>ufc_fights5[[#This Row],[r_fighter_id]]&amp;"/"&amp;ufc_fights5[[#This Row],[b_fighter_id]]&amp;ufc_fights5[[#This Row],[date]]</f>
        <v>218/261142980</v>
      </c>
      <c r="E4046">
        <f>COUNTIF(ufc_fights5[duplicitní texty],ufc_fights5[[#This Row],[duplicitní texty]])</f>
        <v>1</v>
      </c>
    </row>
    <row r="4047" spans="1:5">
      <c r="A4047">
        <v>3397</v>
      </c>
      <c r="B4047">
        <v>3152</v>
      </c>
      <c r="C4047" s="3">
        <v>42980</v>
      </c>
      <c r="D4047" s="5" t="str">
        <f>ufc_fights5[[#This Row],[r_fighter_id]]&amp;"/"&amp;ufc_fights5[[#This Row],[b_fighter_id]]&amp;ufc_fights5[[#This Row],[date]]</f>
        <v>3397/315242980</v>
      </c>
      <c r="E4047">
        <f>COUNTIF(ufc_fights5[duplicitní texty],ufc_fights5[[#This Row],[duplicitní texty]])</f>
        <v>1</v>
      </c>
    </row>
    <row r="4048" spans="1:5">
      <c r="A4048">
        <v>2654</v>
      </c>
      <c r="B4048">
        <v>265</v>
      </c>
      <c r="C4048" s="3">
        <v>42980</v>
      </c>
      <c r="D4048" s="5" t="str">
        <f>ufc_fights5[[#This Row],[r_fighter_id]]&amp;"/"&amp;ufc_fights5[[#This Row],[b_fighter_id]]&amp;ufc_fights5[[#This Row],[date]]</f>
        <v>2654/26542980</v>
      </c>
      <c r="E4048">
        <f>COUNTIF(ufc_fights5[duplicitní texty],ufc_fights5[[#This Row],[duplicitní texty]])</f>
        <v>1</v>
      </c>
    </row>
    <row r="4049" spans="1:5">
      <c r="A4049">
        <v>2850</v>
      </c>
      <c r="B4049">
        <v>1919</v>
      </c>
      <c r="C4049" s="3">
        <v>42980</v>
      </c>
      <c r="D4049" s="5" t="str">
        <f>ufc_fights5[[#This Row],[r_fighter_id]]&amp;"/"&amp;ufc_fights5[[#This Row],[b_fighter_id]]&amp;ufc_fights5[[#This Row],[date]]</f>
        <v>2850/191942980</v>
      </c>
      <c r="E4049">
        <f>COUNTIF(ufc_fights5[duplicitní texty],ufc_fights5[[#This Row],[duplicitní texty]])</f>
        <v>1</v>
      </c>
    </row>
    <row r="4050" spans="1:5">
      <c r="A4050">
        <v>1632</v>
      </c>
      <c r="B4050">
        <v>1205</v>
      </c>
      <c r="C4050" s="3">
        <v>42980</v>
      </c>
      <c r="D4050" s="5" t="str">
        <f>ufc_fights5[[#This Row],[r_fighter_id]]&amp;"/"&amp;ufc_fights5[[#This Row],[b_fighter_id]]&amp;ufc_fights5[[#This Row],[date]]</f>
        <v>1632/120542980</v>
      </c>
      <c r="E4050">
        <f>COUNTIF(ufc_fights5[duplicitní texty],ufc_fights5[[#This Row],[duplicitní texty]])</f>
        <v>1</v>
      </c>
    </row>
    <row r="4051" spans="1:5">
      <c r="A4051">
        <v>184</v>
      </c>
      <c r="B4051">
        <v>3479</v>
      </c>
      <c r="C4051" s="3">
        <v>42980</v>
      </c>
      <c r="D4051" s="5" t="str">
        <f>ufc_fights5[[#This Row],[r_fighter_id]]&amp;"/"&amp;ufc_fights5[[#This Row],[b_fighter_id]]&amp;ufc_fights5[[#This Row],[date]]</f>
        <v>184/347942980</v>
      </c>
      <c r="E4051">
        <f>COUNTIF(ufc_fights5[duplicitní texty],ufc_fights5[[#This Row],[duplicitní texty]])</f>
        <v>1</v>
      </c>
    </row>
    <row r="4052" spans="1:5">
      <c r="A4052">
        <v>2571</v>
      </c>
      <c r="B4052">
        <v>408</v>
      </c>
      <c r="C4052" s="3">
        <v>42980</v>
      </c>
      <c r="D4052" s="5" t="str">
        <f>ufc_fights5[[#This Row],[r_fighter_id]]&amp;"/"&amp;ufc_fights5[[#This Row],[b_fighter_id]]&amp;ufc_fights5[[#This Row],[date]]</f>
        <v>2571/40842980</v>
      </c>
      <c r="E4052">
        <f>COUNTIF(ufc_fights5[duplicitní texty],ufc_fights5[[#This Row],[duplicitní texty]])</f>
        <v>1</v>
      </c>
    </row>
    <row r="4053" spans="1:5">
      <c r="A4053">
        <v>3256</v>
      </c>
      <c r="B4053">
        <v>3358</v>
      </c>
      <c r="C4053" s="3">
        <v>42980</v>
      </c>
      <c r="D4053" s="5" t="str">
        <f>ufc_fights5[[#This Row],[r_fighter_id]]&amp;"/"&amp;ufc_fights5[[#This Row],[b_fighter_id]]&amp;ufc_fights5[[#This Row],[date]]</f>
        <v>3256/335842980</v>
      </c>
      <c r="E4053">
        <f>COUNTIF(ufc_fights5[duplicitní texty],ufc_fights5[[#This Row],[duplicitní texty]])</f>
        <v>1</v>
      </c>
    </row>
    <row r="4054" spans="1:5">
      <c r="A4054">
        <v>3185</v>
      </c>
      <c r="B4054">
        <v>2993</v>
      </c>
      <c r="C4054" s="3">
        <v>42980</v>
      </c>
      <c r="D4054" s="5" t="str">
        <f>ufc_fights5[[#This Row],[r_fighter_id]]&amp;"/"&amp;ufc_fights5[[#This Row],[b_fighter_id]]&amp;ufc_fights5[[#This Row],[date]]</f>
        <v>3185/299342980</v>
      </c>
      <c r="E4054">
        <f>COUNTIF(ufc_fights5[duplicitní texty],ufc_fights5[[#This Row],[duplicitní texty]])</f>
        <v>1</v>
      </c>
    </row>
    <row r="4055" spans="1:5">
      <c r="A4055">
        <v>863</v>
      </c>
      <c r="B4055">
        <v>199</v>
      </c>
      <c r="C4055" s="3">
        <v>42980</v>
      </c>
      <c r="D4055" s="5" t="str">
        <f>ufc_fights5[[#This Row],[r_fighter_id]]&amp;"/"&amp;ufc_fights5[[#This Row],[b_fighter_id]]&amp;ufc_fights5[[#This Row],[date]]</f>
        <v>863/19942980</v>
      </c>
      <c r="E4055">
        <f>COUNTIF(ufc_fights5[duplicitní texty],ufc_fights5[[#This Row],[duplicitní texty]])</f>
        <v>1</v>
      </c>
    </row>
    <row r="4056" spans="1:5">
      <c r="A4056">
        <v>1162</v>
      </c>
      <c r="B4056">
        <v>1371</v>
      </c>
      <c r="C4056" s="3">
        <v>42980</v>
      </c>
      <c r="D4056" s="5" t="str">
        <f>ufc_fights5[[#This Row],[r_fighter_id]]&amp;"/"&amp;ufc_fights5[[#This Row],[b_fighter_id]]&amp;ufc_fights5[[#This Row],[date]]</f>
        <v>1162/137142980</v>
      </c>
      <c r="E4056">
        <f>COUNTIF(ufc_fights5[duplicitní texty],ufc_fights5[[#This Row],[duplicitní texty]])</f>
        <v>1</v>
      </c>
    </row>
    <row r="4057" spans="1:5">
      <c r="A4057">
        <v>2103</v>
      </c>
      <c r="B4057">
        <v>855</v>
      </c>
      <c r="C4057" s="3">
        <v>42980</v>
      </c>
      <c r="D4057" s="5" t="str">
        <f>ufc_fights5[[#This Row],[r_fighter_id]]&amp;"/"&amp;ufc_fights5[[#This Row],[b_fighter_id]]&amp;ufc_fights5[[#This Row],[date]]</f>
        <v>2103/85542980</v>
      </c>
      <c r="E4057">
        <f>COUNTIF(ufc_fights5[duplicitní texty],ufc_fights5[[#This Row],[duplicitní texty]])</f>
        <v>1</v>
      </c>
    </row>
    <row r="4058" spans="1:5">
      <c r="A4058">
        <v>3120</v>
      </c>
      <c r="B4058">
        <v>2076</v>
      </c>
      <c r="C4058" s="3">
        <v>42987</v>
      </c>
      <c r="D4058" s="5" t="str">
        <f>ufc_fights5[[#This Row],[r_fighter_id]]&amp;"/"&amp;ufc_fights5[[#This Row],[b_fighter_id]]&amp;ufc_fights5[[#This Row],[date]]</f>
        <v>3120/207642987</v>
      </c>
      <c r="E4058">
        <f>COUNTIF(ufc_fights5[duplicitní texty],ufc_fights5[[#This Row],[duplicitní texty]])</f>
        <v>1</v>
      </c>
    </row>
    <row r="4059" spans="1:5">
      <c r="A4059">
        <v>2190</v>
      </c>
      <c r="B4059">
        <v>918</v>
      </c>
      <c r="C4059" s="3">
        <v>42987</v>
      </c>
      <c r="D4059" s="5" t="str">
        <f>ufc_fights5[[#This Row],[r_fighter_id]]&amp;"/"&amp;ufc_fights5[[#This Row],[b_fighter_id]]&amp;ufc_fights5[[#This Row],[date]]</f>
        <v>2190/91842987</v>
      </c>
      <c r="E4059">
        <f>COUNTIF(ufc_fights5[duplicitní texty],ufc_fights5[[#This Row],[duplicitní texty]])</f>
        <v>1</v>
      </c>
    </row>
    <row r="4060" spans="1:5">
      <c r="A4060">
        <v>1914</v>
      </c>
      <c r="B4060">
        <v>808</v>
      </c>
      <c r="C4060" s="3">
        <v>42987</v>
      </c>
      <c r="D4060" s="5" t="str">
        <f>ufc_fights5[[#This Row],[r_fighter_id]]&amp;"/"&amp;ufc_fights5[[#This Row],[b_fighter_id]]&amp;ufc_fights5[[#This Row],[date]]</f>
        <v>1914/80842987</v>
      </c>
      <c r="E4060">
        <f>COUNTIF(ufc_fights5[duplicitní texty],ufc_fights5[[#This Row],[duplicitní texty]])</f>
        <v>1</v>
      </c>
    </row>
    <row r="4061" spans="1:5">
      <c r="A4061">
        <v>1751</v>
      </c>
      <c r="B4061">
        <v>2475</v>
      </c>
      <c r="C4061" s="3">
        <v>42987</v>
      </c>
      <c r="D4061" s="5" t="str">
        <f>ufc_fights5[[#This Row],[r_fighter_id]]&amp;"/"&amp;ufc_fights5[[#This Row],[b_fighter_id]]&amp;ufc_fights5[[#This Row],[date]]</f>
        <v>1751/247542987</v>
      </c>
      <c r="E4061">
        <f>COUNTIF(ufc_fights5[duplicitní texty],ufc_fights5[[#This Row],[duplicitní texty]])</f>
        <v>1</v>
      </c>
    </row>
    <row r="4062" spans="1:5">
      <c r="A4062">
        <v>2054</v>
      </c>
      <c r="B4062">
        <v>3376</v>
      </c>
      <c r="C4062" s="3">
        <v>42987</v>
      </c>
      <c r="D4062" s="5" t="str">
        <f>ufc_fights5[[#This Row],[r_fighter_id]]&amp;"/"&amp;ufc_fights5[[#This Row],[b_fighter_id]]&amp;ufc_fights5[[#This Row],[date]]</f>
        <v>2054/337642987</v>
      </c>
      <c r="E4062">
        <f>COUNTIF(ufc_fights5[duplicitní texty],ufc_fights5[[#This Row],[duplicitní texty]])</f>
        <v>1</v>
      </c>
    </row>
    <row r="4063" spans="1:5">
      <c r="A4063">
        <v>573</v>
      </c>
      <c r="B4063">
        <v>3464</v>
      </c>
      <c r="C4063" s="3">
        <v>42987</v>
      </c>
      <c r="D4063" s="5" t="str">
        <f>ufc_fights5[[#This Row],[r_fighter_id]]&amp;"/"&amp;ufc_fights5[[#This Row],[b_fighter_id]]&amp;ufc_fights5[[#This Row],[date]]</f>
        <v>573/346442987</v>
      </c>
      <c r="E4063">
        <f>COUNTIF(ufc_fights5[duplicitní texty],ufc_fights5[[#This Row],[duplicitní texty]])</f>
        <v>1</v>
      </c>
    </row>
    <row r="4064" spans="1:5">
      <c r="A4064">
        <v>518</v>
      </c>
      <c r="B4064">
        <v>2650</v>
      </c>
      <c r="C4064" s="3">
        <v>42987</v>
      </c>
      <c r="D4064" s="5" t="str">
        <f>ufc_fights5[[#This Row],[r_fighter_id]]&amp;"/"&amp;ufc_fights5[[#This Row],[b_fighter_id]]&amp;ufc_fights5[[#This Row],[date]]</f>
        <v>518/265042987</v>
      </c>
      <c r="E4064">
        <f>COUNTIF(ufc_fights5[duplicitní texty],ufc_fights5[[#This Row],[duplicitní texty]])</f>
        <v>1</v>
      </c>
    </row>
    <row r="4065" spans="1:5">
      <c r="A4065">
        <v>1323</v>
      </c>
      <c r="B4065">
        <v>276</v>
      </c>
      <c r="C4065" s="3">
        <v>42987</v>
      </c>
      <c r="D4065" s="5" t="str">
        <f>ufc_fights5[[#This Row],[r_fighter_id]]&amp;"/"&amp;ufc_fights5[[#This Row],[b_fighter_id]]&amp;ufc_fights5[[#This Row],[date]]</f>
        <v>1323/27642987</v>
      </c>
      <c r="E4065">
        <f>COUNTIF(ufc_fights5[duplicitní texty],ufc_fights5[[#This Row],[duplicitní texty]])</f>
        <v>1</v>
      </c>
    </row>
    <row r="4066" spans="1:5">
      <c r="A4066">
        <v>3295</v>
      </c>
      <c r="B4066">
        <v>1121</v>
      </c>
      <c r="C4066" s="3">
        <v>42987</v>
      </c>
      <c r="D4066" s="5" t="str">
        <f>ufc_fights5[[#This Row],[r_fighter_id]]&amp;"/"&amp;ufc_fights5[[#This Row],[b_fighter_id]]&amp;ufc_fights5[[#This Row],[date]]</f>
        <v>3295/112142987</v>
      </c>
      <c r="E4066">
        <f>COUNTIF(ufc_fights5[duplicitní texty],ufc_fights5[[#This Row],[duplicitní texty]])</f>
        <v>1</v>
      </c>
    </row>
    <row r="4067" spans="1:5">
      <c r="A4067">
        <v>1525</v>
      </c>
      <c r="B4067">
        <v>1988</v>
      </c>
      <c r="C4067" s="3">
        <v>42987</v>
      </c>
      <c r="D4067" s="5" t="str">
        <f>ufc_fights5[[#This Row],[r_fighter_id]]&amp;"/"&amp;ufc_fights5[[#This Row],[b_fighter_id]]&amp;ufc_fights5[[#This Row],[date]]</f>
        <v>1525/198842987</v>
      </c>
      <c r="E4067">
        <f>COUNTIF(ufc_fights5[duplicitní texty],ufc_fights5[[#This Row],[duplicitní texty]])</f>
        <v>1</v>
      </c>
    </row>
    <row r="4068" spans="1:5">
      <c r="A4068">
        <v>2723</v>
      </c>
      <c r="B4068">
        <v>347</v>
      </c>
      <c r="C4068" s="3">
        <v>42994</v>
      </c>
      <c r="D4068" s="5" t="str">
        <f>ufc_fights5[[#This Row],[r_fighter_id]]&amp;"/"&amp;ufc_fights5[[#This Row],[b_fighter_id]]&amp;ufc_fights5[[#This Row],[date]]</f>
        <v>2723/34742994</v>
      </c>
      <c r="E4068">
        <f>COUNTIF(ufc_fights5[duplicitní texty],ufc_fights5[[#This Row],[duplicitní texty]])</f>
        <v>1</v>
      </c>
    </row>
    <row r="4069" spans="1:5">
      <c r="A4069">
        <v>1565</v>
      </c>
      <c r="B4069">
        <v>1252</v>
      </c>
      <c r="C4069" s="3">
        <v>42994</v>
      </c>
      <c r="D4069" s="5" t="str">
        <f>ufc_fights5[[#This Row],[r_fighter_id]]&amp;"/"&amp;ufc_fights5[[#This Row],[b_fighter_id]]&amp;ufc_fights5[[#This Row],[date]]</f>
        <v>1565/125242994</v>
      </c>
      <c r="E4069">
        <f>COUNTIF(ufc_fights5[duplicitní texty],ufc_fights5[[#This Row],[duplicitní texty]])</f>
        <v>1</v>
      </c>
    </row>
    <row r="4070" spans="1:5">
      <c r="A4070">
        <v>1850</v>
      </c>
      <c r="B4070">
        <v>3034</v>
      </c>
      <c r="C4070" s="3">
        <v>42994</v>
      </c>
      <c r="D4070" s="5" t="str">
        <f>ufc_fights5[[#This Row],[r_fighter_id]]&amp;"/"&amp;ufc_fights5[[#This Row],[b_fighter_id]]&amp;ufc_fights5[[#This Row],[date]]</f>
        <v>1850/303442994</v>
      </c>
      <c r="E4070">
        <f>COUNTIF(ufc_fights5[duplicitní texty],ufc_fights5[[#This Row],[duplicitní texty]])</f>
        <v>1</v>
      </c>
    </row>
    <row r="4071" spans="1:5">
      <c r="A4071">
        <v>3324</v>
      </c>
      <c r="B4071">
        <v>2178</v>
      </c>
      <c r="C4071" s="3">
        <v>42994</v>
      </c>
      <c r="D4071" s="5" t="str">
        <f>ufc_fights5[[#This Row],[r_fighter_id]]&amp;"/"&amp;ufc_fights5[[#This Row],[b_fighter_id]]&amp;ufc_fights5[[#This Row],[date]]</f>
        <v>3324/217842994</v>
      </c>
      <c r="E4071">
        <f>COUNTIF(ufc_fights5[duplicitní texty],ufc_fights5[[#This Row],[duplicitní texty]])</f>
        <v>1</v>
      </c>
    </row>
    <row r="4072" spans="1:5">
      <c r="A4072">
        <v>2797</v>
      </c>
      <c r="B4072">
        <v>413</v>
      </c>
      <c r="C4072" s="3">
        <v>42994</v>
      </c>
      <c r="D4072" s="5" t="str">
        <f>ufc_fights5[[#This Row],[r_fighter_id]]&amp;"/"&amp;ufc_fights5[[#This Row],[b_fighter_id]]&amp;ufc_fights5[[#This Row],[date]]</f>
        <v>2797/41342994</v>
      </c>
      <c r="E4072">
        <f>COUNTIF(ufc_fights5[duplicitní texty],ufc_fights5[[#This Row],[duplicitní texty]])</f>
        <v>1</v>
      </c>
    </row>
    <row r="4073" spans="1:5">
      <c r="A4073">
        <v>2515</v>
      </c>
      <c r="B4073">
        <v>2656</v>
      </c>
      <c r="C4073" s="3">
        <v>42994</v>
      </c>
      <c r="D4073" s="5" t="str">
        <f>ufc_fights5[[#This Row],[r_fighter_id]]&amp;"/"&amp;ufc_fights5[[#This Row],[b_fighter_id]]&amp;ufc_fights5[[#This Row],[date]]</f>
        <v>2515/265642994</v>
      </c>
      <c r="E4073">
        <f>COUNTIF(ufc_fights5[duplicitní texty],ufc_fights5[[#This Row],[duplicitní texty]])</f>
        <v>1</v>
      </c>
    </row>
    <row r="4074" spans="1:5">
      <c r="A4074">
        <v>1977</v>
      </c>
      <c r="B4074">
        <v>159</v>
      </c>
      <c r="C4074" s="3">
        <v>42994</v>
      </c>
      <c r="D4074" s="5" t="str">
        <f>ufc_fights5[[#This Row],[r_fighter_id]]&amp;"/"&amp;ufc_fights5[[#This Row],[b_fighter_id]]&amp;ufc_fights5[[#This Row],[date]]</f>
        <v>1977/15942994</v>
      </c>
      <c r="E4074">
        <f>COUNTIF(ufc_fights5[duplicitní texty],ufc_fights5[[#This Row],[duplicitní texty]])</f>
        <v>1</v>
      </c>
    </row>
    <row r="4075" spans="1:5">
      <c r="A4075">
        <v>1774</v>
      </c>
      <c r="B4075">
        <v>119</v>
      </c>
      <c r="C4075" s="3">
        <v>42994</v>
      </c>
      <c r="D4075" s="5" t="str">
        <f>ufc_fights5[[#This Row],[r_fighter_id]]&amp;"/"&amp;ufc_fights5[[#This Row],[b_fighter_id]]&amp;ufc_fights5[[#This Row],[date]]</f>
        <v>1774/11942994</v>
      </c>
      <c r="E4075">
        <f>COUNTIF(ufc_fights5[duplicitní texty],ufc_fights5[[#This Row],[duplicitní texty]])</f>
        <v>1</v>
      </c>
    </row>
    <row r="4076" spans="1:5">
      <c r="A4076">
        <v>1107</v>
      </c>
      <c r="B4076">
        <v>1147</v>
      </c>
      <c r="C4076" s="3">
        <v>42994</v>
      </c>
      <c r="D4076" s="5" t="str">
        <f>ufc_fights5[[#This Row],[r_fighter_id]]&amp;"/"&amp;ufc_fights5[[#This Row],[b_fighter_id]]&amp;ufc_fights5[[#This Row],[date]]</f>
        <v>1107/114742994</v>
      </c>
      <c r="E4076">
        <f>COUNTIF(ufc_fights5[duplicitní texty],ufc_fights5[[#This Row],[duplicitní texty]])</f>
        <v>1</v>
      </c>
    </row>
    <row r="4077" spans="1:5">
      <c r="A4077">
        <v>1260</v>
      </c>
      <c r="B4077">
        <v>3091</v>
      </c>
      <c r="C4077" s="3">
        <v>42994</v>
      </c>
      <c r="D4077" s="5" t="str">
        <f>ufc_fights5[[#This Row],[r_fighter_id]]&amp;"/"&amp;ufc_fights5[[#This Row],[b_fighter_id]]&amp;ufc_fights5[[#This Row],[date]]</f>
        <v>1260/309142994</v>
      </c>
      <c r="E4077">
        <f>COUNTIF(ufc_fights5[duplicitní texty],ufc_fights5[[#This Row],[duplicitní texty]])</f>
        <v>1</v>
      </c>
    </row>
    <row r="4078" spans="1:5">
      <c r="A4078">
        <v>996</v>
      </c>
      <c r="B4078">
        <v>2876</v>
      </c>
      <c r="C4078" s="3">
        <v>43000</v>
      </c>
      <c r="D4078" s="5" t="str">
        <f>ufc_fights5[[#This Row],[r_fighter_id]]&amp;"/"&amp;ufc_fights5[[#This Row],[b_fighter_id]]&amp;ufc_fights5[[#This Row],[date]]</f>
        <v>996/287643000</v>
      </c>
      <c r="E4078">
        <f>COUNTIF(ufc_fights5[duplicitní texty],ufc_fights5[[#This Row],[duplicitní texty]])</f>
        <v>1</v>
      </c>
    </row>
    <row r="4079" spans="1:5">
      <c r="A4079">
        <v>2800</v>
      </c>
      <c r="B4079">
        <v>2369</v>
      </c>
      <c r="C4079" s="3">
        <v>43000</v>
      </c>
      <c r="D4079" s="5" t="str">
        <f>ufc_fights5[[#This Row],[r_fighter_id]]&amp;"/"&amp;ufc_fights5[[#This Row],[b_fighter_id]]&amp;ufc_fights5[[#This Row],[date]]</f>
        <v>2800/236943000</v>
      </c>
      <c r="E4079">
        <f>COUNTIF(ufc_fights5[duplicitní texty],ufc_fights5[[#This Row],[duplicitní texty]])</f>
        <v>1</v>
      </c>
    </row>
    <row r="4080" spans="1:5">
      <c r="A4080">
        <v>1139</v>
      </c>
      <c r="B4080">
        <v>1888</v>
      </c>
      <c r="C4080" s="3">
        <v>43000</v>
      </c>
      <c r="D4080" s="5" t="str">
        <f>ufc_fights5[[#This Row],[r_fighter_id]]&amp;"/"&amp;ufc_fights5[[#This Row],[b_fighter_id]]&amp;ufc_fights5[[#This Row],[date]]</f>
        <v>1139/188843000</v>
      </c>
      <c r="E4080">
        <f>COUNTIF(ufc_fights5[duplicitní texty],ufc_fights5[[#This Row],[duplicitní texty]])</f>
        <v>1</v>
      </c>
    </row>
    <row r="4081" spans="1:5">
      <c r="A4081">
        <v>1460</v>
      </c>
      <c r="B4081">
        <v>845</v>
      </c>
      <c r="C4081" s="3">
        <v>43000</v>
      </c>
      <c r="D4081" s="5" t="str">
        <f>ufc_fights5[[#This Row],[r_fighter_id]]&amp;"/"&amp;ufc_fights5[[#This Row],[b_fighter_id]]&amp;ufc_fights5[[#This Row],[date]]</f>
        <v>1460/84543000</v>
      </c>
      <c r="E4081">
        <f>COUNTIF(ufc_fights5[duplicitní texty],ufc_fights5[[#This Row],[duplicitní texty]])</f>
        <v>1</v>
      </c>
    </row>
    <row r="4082" spans="1:5">
      <c r="A4082">
        <v>1044</v>
      </c>
      <c r="B4082">
        <v>108</v>
      </c>
      <c r="C4082" s="3">
        <v>43000</v>
      </c>
      <c r="D4082" s="5" t="str">
        <f>ufc_fights5[[#This Row],[r_fighter_id]]&amp;"/"&amp;ufc_fights5[[#This Row],[b_fighter_id]]&amp;ufc_fights5[[#This Row],[date]]</f>
        <v>1044/10843000</v>
      </c>
      <c r="E4082">
        <f>COUNTIF(ufc_fights5[duplicitní texty],ufc_fights5[[#This Row],[duplicitní texty]])</f>
        <v>1</v>
      </c>
    </row>
    <row r="4083" spans="1:5">
      <c r="A4083">
        <v>2259</v>
      </c>
      <c r="B4083">
        <v>2200</v>
      </c>
      <c r="C4083" s="3">
        <v>43000</v>
      </c>
      <c r="D4083" s="5" t="str">
        <f>ufc_fights5[[#This Row],[r_fighter_id]]&amp;"/"&amp;ufc_fights5[[#This Row],[b_fighter_id]]&amp;ufc_fights5[[#This Row],[date]]</f>
        <v>2259/220043000</v>
      </c>
      <c r="E4083">
        <f>COUNTIF(ufc_fights5[duplicitní texty],ufc_fights5[[#This Row],[duplicitní texty]])</f>
        <v>1</v>
      </c>
    </row>
    <row r="4084" spans="1:5">
      <c r="A4084">
        <v>2805</v>
      </c>
      <c r="B4084">
        <v>679</v>
      </c>
      <c r="C4084" s="3">
        <v>43000</v>
      </c>
      <c r="D4084" s="5" t="str">
        <f>ufc_fights5[[#This Row],[r_fighter_id]]&amp;"/"&amp;ufc_fights5[[#This Row],[b_fighter_id]]&amp;ufc_fights5[[#This Row],[date]]</f>
        <v>2805/67943000</v>
      </c>
      <c r="E4084">
        <f>COUNTIF(ufc_fights5[duplicitní texty],ufc_fights5[[#This Row],[duplicitní texty]])</f>
        <v>1</v>
      </c>
    </row>
    <row r="4085" spans="1:5">
      <c r="A4085">
        <v>1679</v>
      </c>
      <c r="B4085">
        <v>1509</v>
      </c>
      <c r="C4085" s="3">
        <v>43000</v>
      </c>
      <c r="D4085" s="5" t="str">
        <f>ufc_fights5[[#This Row],[r_fighter_id]]&amp;"/"&amp;ufc_fights5[[#This Row],[b_fighter_id]]&amp;ufc_fights5[[#This Row],[date]]</f>
        <v>1679/150943000</v>
      </c>
      <c r="E4085">
        <f>COUNTIF(ufc_fights5[duplicitní texty],ufc_fights5[[#This Row],[duplicitní texty]])</f>
        <v>1</v>
      </c>
    </row>
    <row r="4086" spans="1:5">
      <c r="A4086">
        <v>120</v>
      </c>
      <c r="B4086">
        <v>1574</v>
      </c>
      <c r="C4086" s="3">
        <v>43000</v>
      </c>
      <c r="D4086" s="5" t="str">
        <f>ufc_fights5[[#This Row],[r_fighter_id]]&amp;"/"&amp;ufc_fights5[[#This Row],[b_fighter_id]]&amp;ufc_fights5[[#This Row],[date]]</f>
        <v>120/157443000</v>
      </c>
      <c r="E4086">
        <f>COUNTIF(ufc_fights5[duplicitní texty],ufc_fights5[[#This Row],[duplicitní texty]])</f>
        <v>1</v>
      </c>
    </row>
    <row r="4087" spans="1:5">
      <c r="A4087">
        <v>7</v>
      </c>
      <c r="B4087">
        <v>1825</v>
      </c>
      <c r="C4087" s="3">
        <v>43000</v>
      </c>
      <c r="D4087" s="5" t="str">
        <f>ufc_fights5[[#This Row],[r_fighter_id]]&amp;"/"&amp;ufc_fights5[[#This Row],[b_fighter_id]]&amp;ufc_fights5[[#This Row],[date]]</f>
        <v>7/182543000</v>
      </c>
      <c r="E4087">
        <f>COUNTIF(ufc_fights5[duplicitní texty],ufc_fights5[[#This Row],[duplicitní texty]])</f>
        <v>1</v>
      </c>
    </row>
    <row r="4088" spans="1:5">
      <c r="A4088">
        <v>1790</v>
      </c>
      <c r="B4088">
        <v>3211</v>
      </c>
      <c r="C4088" s="3">
        <v>43015</v>
      </c>
      <c r="D4088" s="5" t="str">
        <f>ufc_fights5[[#This Row],[r_fighter_id]]&amp;"/"&amp;ufc_fights5[[#This Row],[b_fighter_id]]&amp;ufc_fights5[[#This Row],[date]]</f>
        <v>1790/321143015</v>
      </c>
      <c r="E4088">
        <f>COUNTIF(ufc_fights5[duplicitní texty],ufc_fights5[[#This Row],[duplicitní texty]])</f>
        <v>1</v>
      </c>
    </row>
    <row r="4089" spans="1:5">
      <c r="A4089">
        <v>1527</v>
      </c>
      <c r="B4089">
        <v>319</v>
      </c>
      <c r="C4089" s="3">
        <v>43015</v>
      </c>
      <c r="D4089" s="5" t="str">
        <f>ufc_fights5[[#This Row],[r_fighter_id]]&amp;"/"&amp;ufc_fights5[[#This Row],[b_fighter_id]]&amp;ufc_fights5[[#This Row],[date]]</f>
        <v>1527/31943015</v>
      </c>
      <c r="E4089">
        <f>COUNTIF(ufc_fights5[duplicitní texty],ufc_fights5[[#This Row],[duplicitní texty]])</f>
        <v>1</v>
      </c>
    </row>
    <row r="4090" spans="1:5">
      <c r="A4090">
        <v>2182</v>
      </c>
      <c r="B4090">
        <v>277</v>
      </c>
      <c r="C4090" s="3">
        <v>43015</v>
      </c>
      <c r="D4090" s="5" t="str">
        <f>ufc_fights5[[#This Row],[r_fighter_id]]&amp;"/"&amp;ufc_fights5[[#This Row],[b_fighter_id]]&amp;ufc_fights5[[#This Row],[date]]</f>
        <v>2182/27743015</v>
      </c>
      <c r="E4090">
        <f>COUNTIF(ufc_fights5[duplicitní texty],ufc_fights5[[#This Row],[duplicitní texty]])</f>
        <v>1</v>
      </c>
    </row>
    <row r="4091" spans="1:5">
      <c r="A4091">
        <v>3458</v>
      </c>
      <c r="B4091">
        <v>1282</v>
      </c>
      <c r="C4091" s="3">
        <v>43015</v>
      </c>
      <c r="D4091" s="5" t="str">
        <f>ufc_fights5[[#This Row],[r_fighter_id]]&amp;"/"&amp;ufc_fights5[[#This Row],[b_fighter_id]]&amp;ufc_fights5[[#This Row],[date]]</f>
        <v>3458/128243015</v>
      </c>
      <c r="E4091">
        <f>COUNTIF(ufc_fights5[duplicitní texty],ufc_fights5[[#This Row],[duplicitní texty]])</f>
        <v>1</v>
      </c>
    </row>
    <row r="4092" spans="1:5">
      <c r="A4092">
        <v>838</v>
      </c>
      <c r="B4092">
        <v>3102</v>
      </c>
      <c r="C4092" s="3">
        <v>43015</v>
      </c>
      <c r="D4092" s="5" t="str">
        <f>ufc_fights5[[#This Row],[r_fighter_id]]&amp;"/"&amp;ufc_fights5[[#This Row],[b_fighter_id]]&amp;ufc_fights5[[#This Row],[date]]</f>
        <v>838/310243015</v>
      </c>
      <c r="E4092">
        <f>COUNTIF(ufc_fights5[duplicitní texty],ufc_fights5[[#This Row],[duplicitní texty]])</f>
        <v>1</v>
      </c>
    </row>
    <row r="4093" spans="1:5">
      <c r="A4093">
        <v>2904</v>
      </c>
      <c r="B4093">
        <v>245</v>
      </c>
      <c r="C4093" s="3">
        <v>43015</v>
      </c>
      <c r="D4093" s="5" t="str">
        <f>ufc_fights5[[#This Row],[r_fighter_id]]&amp;"/"&amp;ufc_fights5[[#This Row],[b_fighter_id]]&amp;ufc_fights5[[#This Row],[date]]</f>
        <v>2904/24543015</v>
      </c>
      <c r="E4093">
        <f>COUNTIF(ufc_fights5[duplicitní texty],ufc_fights5[[#This Row],[duplicitní texty]])</f>
        <v>1</v>
      </c>
    </row>
    <row r="4094" spans="1:5">
      <c r="A4094">
        <v>1149</v>
      </c>
      <c r="B4094">
        <v>326</v>
      </c>
      <c r="C4094" s="3">
        <v>43015</v>
      </c>
      <c r="D4094" s="5" t="str">
        <f>ufc_fights5[[#This Row],[r_fighter_id]]&amp;"/"&amp;ufc_fights5[[#This Row],[b_fighter_id]]&amp;ufc_fights5[[#This Row],[date]]</f>
        <v>1149/32643015</v>
      </c>
      <c r="E4094">
        <f>COUNTIF(ufc_fights5[duplicitní texty],ufc_fights5[[#This Row],[duplicitní texty]])</f>
        <v>1</v>
      </c>
    </row>
    <row r="4095" spans="1:5">
      <c r="A4095">
        <v>2752</v>
      </c>
      <c r="B4095">
        <v>939</v>
      </c>
      <c r="C4095" s="3">
        <v>43015</v>
      </c>
      <c r="D4095" s="5" t="str">
        <f>ufc_fights5[[#This Row],[r_fighter_id]]&amp;"/"&amp;ufc_fights5[[#This Row],[b_fighter_id]]&amp;ufc_fights5[[#This Row],[date]]</f>
        <v>2752/93943015</v>
      </c>
      <c r="E4095">
        <f>COUNTIF(ufc_fights5[duplicitní texty],ufc_fights5[[#This Row],[duplicitní texty]])</f>
        <v>1</v>
      </c>
    </row>
    <row r="4096" spans="1:5">
      <c r="A4096">
        <v>287</v>
      </c>
      <c r="B4096">
        <v>567</v>
      </c>
      <c r="C4096" s="3">
        <v>43029</v>
      </c>
      <c r="D4096" s="5" t="str">
        <f>ufc_fights5[[#This Row],[r_fighter_id]]&amp;"/"&amp;ufc_fights5[[#This Row],[b_fighter_id]]&amp;ufc_fights5[[#This Row],[date]]</f>
        <v>287/56743029</v>
      </c>
      <c r="E4096">
        <f>COUNTIF(ufc_fights5[duplicitní texty],ufc_fights5[[#This Row],[duplicitní texty]])</f>
        <v>1</v>
      </c>
    </row>
    <row r="4097" spans="1:5">
      <c r="A4097">
        <v>3109</v>
      </c>
      <c r="B4097">
        <v>1616</v>
      </c>
      <c r="C4097" s="3">
        <v>43029</v>
      </c>
      <c r="D4097" s="5" t="str">
        <f>ufc_fights5[[#This Row],[r_fighter_id]]&amp;"/"&amp;ufc_fights5[[#This Row],[b_fighter_id]]&amp;ufc_fights5[[#This Row],[date]]</f>
        <v>3109/161643029</v>
      </c>
      <c r="E4097">
        <f>COUNTIF(ufc_fights5[duplicitní texty],ufc_fights5[[#This Row],[duplicitní texty]])</f>
        <v>1</v>
      </c>
    </row>
    <row r="4098" spans="1:5">
      <c r="A4098">
        <v>3275</v>
      </c>
      <c r="B4098">
        <v>86</v>
      </c>
      <c r="C4098" s="3">
        <v>43029</v>
      </c>
      <c r="D4098" s="5" t="str">
        <f>ufc_fights5[[#This Row],[r_fighter_id]]&amp;"/"&amp;ufc_fights5[[#This Row],[b_fighter_id]]&amp;ufc_fights5[[#This Row],[date]]</f>
        <v>3275/8643029</v>
      </c>
      <c r="E4098">
        <f>COUNTIF(ufc_fights5[duplicitní texty],ufc_fights5[[#This Row],[duplicitní texty]])</f>
        <v>1</v>
      </c>
    </row>
    <row r="4099" spans="1:5">
      <c r="A4099">
        <v>128</v>
      </c>
      <c r="B4099">
        <v>884</v>
      </c>
      <c r="C4099" s="3">
        <v>43029</v>
      </c>
      <c r="D4099" s="5" t="str">
        <f>ufc_fights5[[#This Row],[r_fighter_id]]&amp;"/"&amp;ufc_fights5[[#This Row],[b_fighter_id]]&amp;ufc_fights5[[#This Row],[date]]</f>
        <v>128/88443029</v>
      </c>
      <c r="E4099">
        <f>COUNTIF(ufc_fights5[duplicitní texty],ufc_fights5[[#This Row],[duplicitní texty]])</f>
        <v>1</v>
      </c>
    </row>
    <row r="4100" spans="1:5">
      <c r="A4100">
        <v>1844</v>
      </c>
      <c r="B4100">
        <v>964</v>
      </c>
      <c r="C4100" s="3">
        <v>43029</v>
      </c>
      <c r="D4100" s="5" t="str">
        <f>ufc_fights5[[#This Row],[r_fighter_id]]&amp;"/"&amp;ufc_fights5[[#This Row],[b_fighter_id]]&amp;ufc_fights5[[#This Row],[date]]</f>
        <v>1844/96443029</v>
      </c>
      <c r="E4100">
        <f>COUNTIF(ufc_fights5[duplicitní texty],ufc_fights5[[#This Row],[duplicitní texty]])</f>
        <v>1</v>
      </c>
    </row>
    <row r="4101" spans="1:5">
      <c r="A4101">
        <v>1745</v>
      </c>
      <c r="B4101">
        <v>1725</v>
      </c>
      <c r="C4101" s="3">
        <v>43029</v>
      </c>
      <c r="D4101" s="5" t="str">
        <f>ufc_fights5[[#This Row],[r_fighter_id]]&amp;"/"&amp;ufc_fights5[[#This Row],[b_fighter_id]]&amp;ufc_fights5[[#This Row],[date]]</f>
        <v>1745/172543029</v>
      </c>
      <c r="E4101">
        <f>COUNTIF(ufc_fights5[duplicitní texty],ufc_fights5[[#This Row],[duplicitní texty]])</f>
        <v>1</v>
      </c>
    </row>
    <row r="4102" spans="1:5">
      <c r="A4102">
        <v>90</v>
      </c>
      <c r="B4102">
        <v>883</v>
      </c>
      <c r="C4102" s="3">
        <v>43029</v>
      </c>
      <c r="D4102" s="5" t="str">
        <f>ufc_fights5[[#This Row],[r_fighter_id]]&amp;"/"&amp;ufc_fights5[[#This Row],[b_fighter_id]]&amp;ufc_fights5[[#This Row],[date]]</f>
        <v>90/88343029</v>
      </c>
      <c r="E4102">
        <f>COUNTIF(ufc_fights5[duplicitní texty],ufc_fights5[[#This Row],[duplicitní texty]])</f>
        <v>1</v>
      </c>
    </row>
    <row r="4103" spans="1:5">
      <c r="A4103">
        <v>523</v>
      </c>
      <c r="B4103">
        <v>3256</v>
      </c>
      <c r="C4103" s="3">
        <v>43029</v>
      </c>
      <c r="D4103" s="5" t="str">
        <f>ufc_fights5[[#This Row],[r_fighter_id]]&amp;"/"&amp;ufc_fights5[[#This Row],[b_fighter_id]]&amp;ufc_fights5[[#This Row],[date]]</f>
        <v>523/325643029</v>
      </c>
      <c r="E4103">
        <f>COUNTIF(ufc_fights5[duplicitní texty],ufc_fights5[[#This Row],[duplicitní texty]])</f>
        <v>1</v>
      </c>
    </row>
    <row r="4104" spans="1:5">
      <c r="A4104">
        <v>1691</v>
      </c>
      <c r="B4104">
        <v>909</v>
      </c>
      <c r="C4104" s="3">
        <v>43029</v>
      </c>
      <c r="D4104" s="5" t="str">
        <f>ufc_fights5[[#This Row],[r_fighter_id]]&amp;"/"&amp;ufc_fights5[[#This Row],[b_fighter_id]]&amp;ufc_fights5[[#This Row],[date]]</f>
        <v>1691/90943029</v>
      </c>
      <c r="E4104">
        <f>COUNTIF(ufc_fights5[duplicitní texty],ufc_fights5[[#This Row],[duplicitní texty]])</f>
        <v>1</v>
      </c>
    </row>
    <row r="4105" spans="1:5">
      <c r="A4105">
        <v>2538</v>
      </c>
      <c r="B4105">
        <v>3493</v>
      </c>
      <c r="C4105" s="3">
        <v>43029</v>
      </c>
      <c r="D4105" s="5" t="str">
        <f>ufc_fights5[[#This Row],[r_fighter_id]]&amp;"/"&amp;ufc_fights5[[#This Row],[b_fighter_id]]&amp;ufc_fights5[[#This Row],[date]]</f>
        <v>2538/349343029</v>
      </c>
      <c r="E4105">
        <f>COUNTIF(ufc_fights5[duplicitní texty],ufc_fights5[[#This Row],[duplicitní texty]])</f>
        <v>1</v>
      </c>
    </row>
    <row r="4106" spans="1:5">
      <c r="A4106">
        <v>1309</v>
      </c>
      <c r="B4106">
        <v>1266</v>
      </c>
      <c r="C4106" s="3">
        <v>43029</v>
      </c>
      <c r="D4106" s="5" t="str">
        <f>ufc_fights5[[#This Row],[r_fighter_id]]&amp;"/"&amp;ufc_fights5[[#This Row],[b_fighter_id]]&amp;ufc_fights5[[#This Row],[date]]</f>
        <v>1309/126643029</v>
      </c>
      <c r="E4106">
        <f>COUNTIF(ufc_fights5[duplicitní texty],ufc_fights5[[#This Row],[duplicitní texty]])</f>
        <v>1</v>
      </c>
    </row>
    <row r="4107" spans="1:5">
      <c r="A4107">
        <v>2860</v>
      </c>
      <c r="B4107">
        <v>1330</v>
      </c>
      <c r="C4107" s="3">
        <v>43036</v>
      </c>
      <c r="D4107" s="5" t="str">
        <f>ufc_fights5[[#This Row],[r_fighter_id]]&amp;"/"&amp;ufc_fights5[[#This Row],[b_fighter_id]]&amp;ufc_fights5[[#This Row],[date]]</f>
        <v>2860/133043036</v>
      </c>
      <c r="E4107">
        <f>COUNTIF(ufc_fights5[duplicitní texty],ufc_fights5[[#This Row],[duplicitní texty]])</f>
        <v>1</v>
      </c>
    </row>
    <row r="4108" spans="1:5">
      <c r="A4108">
        <v>1928</v>
      </c>
      <c r="B4108">
        <v>641</v>
      </c>
      <c r="C4108" s="3">
        <v>43036</v>
      </c>
      <c r="D4108" s="5" t="str">
        <f>ufc_fights5[[#This Row],[r_fighter_id]]&amp;"/"&amp;ufc_fights5[[#This Row],[b_fighter_id]]&amp;ufc_fights5[[#This Row],[date]]</f>
        <v>1928/64143036</v>
      </c>
      <c r="E4108">
        <f>COUNTIF(ufc_fights5[duplicitní texty],ufc_fights5[[#This Row],[duplicitní texty]])</f>
        <v>1</v>
      </c>
    </row>
    <row r="4109" spans="1:5">
      <c r="A4109">
        <v>389</v>
      </c>
      <c r="B4109">
        <v>1898</v>
      </c>
      <c r="C4109" s="3">
        <v>43036</v>
      </c>
      <c r="D4109" s="5" t="str">
        <f>ufc_fights5[[#This Row],[r_fighter_id]]&amp;"/"&amp;ufc_fights5[[#This Row],[b_fighter_id]]&amp;ufc_fights5[[#This Row],[date]]</f>
        <v>389/189843036</v>
      </c>
      <c r="E4109">
        <f>COUNTIF(ufc_fights5[duplicitní texty],ufc_fights5[[#This Row],[duplicitní texty]])</f>
        <v>1</v>
      </c>
    </row>
    <row r="4110" spans="1:5">
      <c r="A4110">
        <v>959</v>
      </c>
      <c r="B4110">
        <v>368</v>
      </c>
      <c r="C4110" s="3">
        <v>43036</v>
      </c>
      <c r="D4110" s="5" t="str">
        <f>ufc_fights5[[#This Row],[r_fighter_id]]&amp;"/"&amp;ufc_fights5[[#This Row],[b_fighter_id]]&amp;ufc_fights5[[#This Row],[date]]</f>
        <v>959/36843036</v>
      </c>
      <c r="E4110">
        <f>COUNTIF(ufc_fights5[duplicitní texty],ufc_fights5[[#This Row],[duplicitní texty]])</f>
        <v>1</v>
      </c>
    </row>
    <row r="4111" spans="1:5">
      <c r="A4111">
        <v>2223</v>
      </c>
      <c r="B4111">
        <v>990</v>
      </c>
      <c r="C4111" s="3">
        <v>43036</v>
      </c>
      <c r="D4111" s="5" t="str">
        <f>ufc_fights5[[#This Row],[r_fighter_id]]&amp;"/"&amp;ufc_fights5[[#This Row],[b_fighter_id]]&amp;ufc_fights5[[#This Row],[date]]</f>
        <v>2223/99043036</v>
      </c>
      <c r="E4111">
        <f>COUNTIF(ufc_fights5[duplicitní texty],ufc_fights5[[#This Row],[duplicitní texty]])</f>
        <v>1</v>
      </c>
    </row>
    <row r="4112" spans="1:5">
      <c r="A4112">
        <v>768</v>
      </c>
      <c r="B4112">
        <v>1160</v>
      </c>
      <c r="C4112" s="3">
        <v>43036</v>
      </c>
      <c r="D4112" s="5" t="str">
        <f>ufc_fights5[[#This Row],[r_fighter_id]]&amp;"/"&amp;ufc_fights5[[#This Row],[b_fighter_id]]&amp;ufc_fights5[[#This Row],[date]]</f>
        <v>768/116043036</v>
      </c>
      <c r="E4112">
        <f>COUNTIF(ufc_fights5[duplicitní texty],ufc_fights5[[#This Row],[duplicitní texty]])</f>
        <v>1</v>
      </c>
    </row>
    <row r="4113" spans="1:5">
      <c r="A4113">
        <v>1883</v>
      </c>
      <c r="B4113">
        <v>2576</v>
      </c>
      <c r="C4113" s="3">
        <v>43036</v>
      </c>
      <c r="D4113" s="5" t="str">
        <f>ufc_fights5[[#This Row],[r_fighter_id]]&amp;"/"&amp;ufc_fights5[[#This Row],[b_fighter_id]]&amp;ufc_fights5[[#This Row],[date]]</f>
        <v>1883/257643036</v>
      </c>
      <c r="E4113">
        <f>COUNTIF(ufc_fights5[duplicitní texty],ufc_fights5[[#This Row],[duplicitní texty]])</f>
        <v>1</v>
      </c>
    </row>
    <row r="4114" spans="1:5">
      <c r="A4114">
        <v>480</v>
      </c>
      <c r="B4114">
        <v>1967</v>
      </c>
      <c r="C4114" s="3">
        <v>43036</v>
      </c>
      <c r="D4114" s="5" t="str">
        <f>ufc_fights5[[#This Row],[r_fighter_id]]&amp;"/"&amp;ufc_fights5[[#This Row],[b_fighter_id]]&amp;ufc_fights5[[#This Row],[date]]</f>
        <v>480/196743036</v>
      </c>
      <c r="E4114">
        <f>COUNTIF(ufc_fights5[duplicitní texty],ufc_fights5[[#This Row],[duplicitní texty]])</f>
        <v>1</v>
      </c>
    </row>
    <row r="4115" spans="1:5">
      <c r="A4115">
        <v>1834</v>
      </c>
      <c r="B4115">
        <v>3367</v>
      </c>
      <c r="C4115" s="3">
        <v>43036</v>
      </c>
      <c r="D4115" s="5" t="str">
        <f>ufc_fights5[[#This Row],[r_fighter_id]]&amp;"/"&amp;ufc_fights5[[#This Row],[b_fighter_id]]&amp;ufc_fights5[[#This Row],[date]]</f>
        <v>1834/336743036</v>
      </c>
      <c r="E4115">
        <f>COUNTIF(ufc_fights5[duplicitní texty],ufc_fights5[[#This Row],[duplicitní texty]])</f>
        <v>1</v>
      </c>
    </row>
    <row r="4116" spans="1:5">
      <c r="A4116">
        <v>3289</v>
      </c>
      <c r="B4116">
        <v>2113</v>
      </c>
      <c r="C4116" s="3">
        <v>43036</v>
      </c>
      <c r="D4116" s="5" t="str">
        <f>ufc_fights5[[#This Row],[r_fighter_id]]&amp;"/"&amp;ufc_fights5[[#This Row],[b_fighter_id]]&amp;ufc_fights5[[#This Row],[date]]</f>
        <v>3289/211343036</v>
      </c>
      <c r="E4116">
        <f>COUNTIF(ufc_fights5[duplicitní texty],ufc_fights5[[#This Row],[duplicitní texty]])</f>
        <v>1</v>
      </c>
    </row>
    <row r="4117" spans="1:5">
      <c r="A4117">
        <v>3571</v>
      </c>
      <c r="B4117">
        <v>1199</v>
      </c>
      <c r="C4117" s="3">
        <v>43036</v>
      </c>
      <c r="D4117" s="5" t="str">
        <f>ufc_fights5[[#This Row],[r_fighter_id]]&amp;"/"&amp;ufc_fights5[[#This Row],[b_fighter_id]]&amp;ufc_fights5[[#This Row],[date]]</f>
        <v>3571/119943036</v>
      </c>
      <c r="E4117">
        <f>COUNTIF(ufc_fights5[duplicitní texty],ufc_fights5[[#This Row],[duplicitní texty]])</f>
        <v>1</v>
      </c>
    </row>
    <row r="4118" spans="1:5">
      <c r="A4118">
        <v>1128</v>
      </c>
      <c r="B4118">
        <v>594</v>
      </c>
      <c r="C4118" s="3">
        <v>43036</v>
      </c>
      <c r="D4118" s="5" t="str">
        <f>ufc_fights5[[#This Row],[r_fighter_id]]&amp;"/"&amp;ufc_fights5[[#This Row],[b_fighter_id]]&amp;ufc_fights5[[#This Row],[date]]</f>
        <v>1128/59443036</v>
      </c>
      <c r="E4118">
        <f>COUNTIF(ufc_fights5[duplicitní texty],ufc_fights5[[#This Row],[duplicitní texty]])</f>
        <v>1</v>
      </c>
    </row>
    <row r="4119" spans="1:5">
      <c r="A4119">
        <v>2374</v>
      </c>
      <c r="B4119">
        <v>295</v>
      </c>
      <c r="C4119" s="3">
        <v>43043</v>
      </c>
      <c r="D4119" s="5" t="str">
        <f>ufc_fights5[[#This Row],[r_fighter_id]]&amp;"/"&amp;ufc_fights5[[#This Row],[b_fighter_id]]&amp;ufc_fights5[[#This Row],[date]]</f>
        <v>2374/29543043</v>
      </c>
      <c r="E4119">
        <f>COUNTIF(ufc_fights5[duplicitní texty],ufc_fights5[[#This Row],[duplicitní texty]])</f>
        <v>1</v>
      </c>
    </row>
    <row r="4120" spans="1:5">
      <c r="A4120">
        <v>3248</v>
      </c>
      <c r="B4120">
        <v>1995</v>
      </c>
      <c r="C4120" s="3">
        <v>43043</v>
      </c>
      <c r="D4120" s="5" t="str">
        <f>ufc_fights5[[#This Row],[r_fighter_id]]&amp;"/"&amp;ufc_fights5[[#This Row],[b_fighter_id]]&amp;ufc_fights5[[#This Row],[date]]</f>
        <v>3248/199543043</v>
      </c>
      <c r="E4120">
        <f>COUNTIF(ufc_fights5[duplicitní texty],ufc_fights5[[#This Row],[duplicitní texty]])</f>
        <v>1</v>
      </c>
    </row>
    <row r="4121" spans="1:5">
      <c r="A4121">
        <v>286</v>
      </c>
      <c r="B4121">
        <v>3097</v>
      </c>
      <c r="C4121" s="3">
        <v>43043</v>
      </c>
      <c r="D4121" s="5" t="str">
        <f>ufc_fights5[[#This Row],[r_fighter_id]]&amp;"/"&amp;ufc_fights5[[#This Row],[b_fighter_id]]&amp;ufc_fights5[[#This Row],[date]]</f>
        <v>286/309743043</v>
      </c>
      <c r="E4121">
        <f>COUNTIF(ufc_fights5[duplicitní texty],ufc_fights5[[#This Row],[duplicitní texty]])</f>
        <v>1</v>
      </c>
    </row>
    <row r="4122" spans="1:5">
      <c r="A4122">
        <v>2800</v>
      </c>
      <c r="B4122">
        <v>103</v>
      </c>
      <c r="C4122" s="3">
        <v>43043</v>
      </c>
      <c r="D4122" s="5" t="str">
        <f>ufc_fights5[[#This Row],[r_fighter_id]]&amp;"/"&amp;ufc_fights5[[#This Row],[b_fighter_id]]&amp;ufc_fights5[[#This Row],[date]]</f>
        <v>2800/10343043</v>
      </c>
      <c r="E4122">
        <f>COUNTIF(ufc_fights5[duplicitní texty],ufc_fights5[[#This Row],[duplicitní texty]])</f>
        <v>1</v>
      </c>
    </row>
    <row r="4123" spans="1:5">
      <c r="A4123">
        <v>1319</v>
      </c>
      <c r="B4123">
        <v>631</v>
      </c>
      <c r="C4123" s="3">
        <v>43043</v>
      </c>
      <c r="D4123" s="5" t="str">
        <f>ufc_fights5[[#This Row],[r_fighter_id]]&amp;"/"&amp;ufc_fights5[[#This Row],[b_fighter_id]]&amp;ufc_fights5[[#This Row],[date]]</f>
        <v>1319/63143043</v>
      </c>
      <c r="E4123">
        <f>COUNTIF(ufc_fights5[duplicitní texty],ufc_fights5[[#This Row],[duplicitní texty]])</f>
        <v>1</v>
      </c>
    </row>
    <row r="4124" spans="1:5">
      <c r="A4124">
        <v>3375</v>
      </c>
      <c r="B4124">
        <v>828</v>
      </c>
      <c r="C4124" s="3">
        <v>43043</v>
      </c>
      <c r="D4124" s="5" t="str">
        <f>ufc_fights5[[#This Row],[r_fighter_id]]&amp;"/"&amp;ufc_fights5[[#This Row],[b_fighter_id]]&amp;ufc_fights5[[#This Row],[date]]</f>
        <v>3375/82843043</v>
      </c>
      <c r="E4124">
        <f>COUNTIF(ufc_fights5[duplicitní texty],ufc_fights5[[#This Row],[duplicitní texty]])</f>
        <v>1</v>
      </c>
    </row>
    <row r="4125" spans="1:5">
      <c r="A4125">
        <v>1068</v>
      </c>
      <c r="B4125">
        <v>778</v>
      </c>
      <c r="C4125" s="3">
        <v>43043</v>
      </c>
      <c r="D4125" s="5" t="str">
        <f>ufc_fights5[[#This Row],[r_fighter_id]]&amp;"/"&amp;ufc_fights5[[#This Row],[b_fighter_id]]&amp;ufc_fights5[[#This Row],[date]]</f>
        <v>1068/77843043</v>
      </c>
      <c r="E4125">
        <f>COUNTIF(ufc_fights5[duplicitní texty],ufc_fights5[[#This Row],[duplicitní texty]])</f>
        <v>1</v>
      </c>
    </row>
    <row r="4126" spans="1:5">
      <c r="A4126">
        <v>1282</v>
      </c>
      <c r="B4126">
        <v>1123</v>
      </c>
      <c r="C4126" s="3">
        <v>43043</v>
      </c>
      <c r="D4126" s="5" t="str">
        <f>ufc_fights5[[#This Row],[r_fighter_id]]&amp;"/"&amp;ufc_fights5[[#This Row],[b_fighter_id]]&amp;ufc_fights5[[#This Row],[date]]</f>
        <v>1282/112343043</v>
      </c>
      <c r="E4126">
        <f>COUNTIF(ufc_fights5[duplicitní texty],ufc_fights5[[#This Row],[duplicitní texty]])</f>
        <v>1</v>
      </c>
    </row>
    <row r="4127" spans="1:5">
      <c r="A4127">
        <v>3569</v>
      </c>
      <c r="B4127">
        <v>2622</v>
      </c>
      <c r="C4127" s="3">
        <v>43043</v>
      </c>
      <c r="D4127" s="5" t="str">
        <f>ufc_fights5[[#This Row],[r_fighter_id]]&amp;"/"&amp;ufc_fights5[[#This Row],[b_fighter_id]]&amp;ufc_fights5[[#This Row],[date]]</f>
        <v>3569/262243043</v>
      </c>
      <c r="E4127">
        <f>COUNTIF(ufc_fights5[duplicitní texty],ufc_fights5[[#This Row],[duplicitní texty]])</f>
        <v>1</v>
      </c>
    </row>
    <row r="4128" spans="1:5">
      <c r="A4128">
        <v>379</v>
      </c>
      <c r="B4128">
        <v>1050</v>
      </c>
      <c r="C4128" s="3">
        <v>43043</v>
      </c>
      <c r="D4128" s="5" t="str">
        <f>ufc_fights5[[#This Row],[r_fighter_id]]&amp;"/"&amp;ufc_fights5[[#This Row],[b_fighter_id]]&amp;ufc_fights5[[#This Row],[date]]</f>
        <v>379/105043043</v>
      </c>
      <c r="E4128">
        <f>COUNTIF(ufc_fights5[duplicitní texty],ufc_fights5[[#This Row],[duplicitní texty]])</f>
        <v>1</v>
      </c>
    </row>
    <row r="4129" spans="1:5">
      <c r="A4129">
        <v>793</v>
      </c>
      <c r="B4129">
        <v>2180</v>
      </c>
      <c r="C4129" s="3">
        <v>43050</v>
      </c>
      <c r="D4129" s="5" t="str">
        <f>ufc_fights5[[#This Row],[r_fighter_id]]&amp;"/"&amp;ufc_fights5[[#This Row],[b_fighter_id]]&amp;ufc_fights5[[#This Row],[date]]</f>
        <v>793/218043050</v>
      </c>
      <c r="E4129">
        <f>COUNTIF(ufc_fights5[duplicitní texty],ufc_fights5[[#This Row],[duplicitní texty]])</f>
        <v>1</v>
      </c>
    </row>
    <row r="4130" spans="1:5">
      <c r="A4130">
        <v>1958</v>
      </c>
      <c r="B4130">
        <v>952</v>
      </c>
      <c r="C4130" s="3">
        <v>43050</v>
      </c>
      <c r="D4130" s="5" t="str">
        <f>ufc_fights5[[#This Row],[r_fighter_id]]&amp;"/"&amp;ufc_fights5[[#This Row],[b_fighter_id]]&amp;ufc_fights5[[#This Row],[date]]</f>
        <v>1958/95243050</v>
      </c>
      <c r="E4130">
        <f>COUNTIF(ufc_fights5[duplicitní texty],ufc_fights5[[#This Row],[duplicitní texty]])</f>
        <v>1</v>
      </c>
    </row>
    <row r="4131" spans="1:5">
      <c r="A4131">
        <v>155</v>
      </c>
      <c r="B4131">
        <v>1863</v>
      </c>
      <c r="C4131" s="3">
        <v>43050</v>
      </c>
      <c r="D4131" s="5" t="str">
        <f>ufc_fights5[[#This Row],[r_fighter_id]]&amp;"/"&amp;ufc_fights5[[#This Row],[b_fighter_id]]&amp;ufc_fights5[[#This Row],[date]]</f>
        <v>155/186343050</v>
      </c>
      <c r="E4131">
        <f>COUNTIF(ufc_fights5[duplicitní texty],ufc_fights5[[#This Row],[duplicitní texty]])</f>
        <v>1</v>
      </c>
    </row>
    <row r="4132" spans="1:5">
      <c r="A4132">
        <v>40</v>
      </c>
      <c r="B4132">
        <v>134</v>
      </c>
      <c r="C4132" s="3">
        <v>43050</v>
      </c>
      <c r="D4132" s="5" t="str">
        <f>ufc_fights5[[#This Row],[r_fighter_id]]&amp;"/"&amp;ufc_fights5[[#This Row],[b_fighter_id]]&amp;ufc_fights5[[#This Row],[date]]</f>
        <v>40/13443050</v>
      </c>
      <c r="E4132">
        <f>COUNTIF(ufc_fights5[duplicitní texty],ufc_fights5[[#This Row],[duplicitní texty]])</f>
        <v>1</v>
      </c>
    </row>
    <row r="4133" spans="1:5">
      <c r="A4133">
        <v>2038</v>
      </c>
      <c r="B4133">
        <v>3148</v>
      </c>
      <c r="C4133" s="3">
        <v>43050</v>
      </c>
      <c r="D4133" s="5" t="str">
        <f>ufc_fights5[[#This Row],[r_fighter_id]]&amp;"/"&amp;ufc_fights5[[#This Row],[b_fighter_id]]&amp;ufc_fights5[[#This Row],[date]]</f>
        <v>2038/314843050</v>
      </c>
      <c r="E4133">
        <f>COUNTIF(ufc_fights5[duplicitní texty],ufc_fights5[[#This Row],[duplicitní texty]])</f>
        <v>1</v>
      </c>
    </row>
    <row r="4134" spans="1:5">
      <c r="A4134">
        <v>1753</v>
      </c>
      <c r="B4134">
        <v>1226</v>
      </c>
      <c r="C4134" s="3">
        <v>43050</v>
      </c>
      <c r="D4134" s="5" t="str">
        <f>ufc_fights5[[#This Row],[r_fighter_id]]&amp;"/"&amp;ufc_fights5[[#This Row],[b_fighter_id]]&amp;ufc_fights5[[#This Row],[date]]</f>
        <v>1753/122643050</v>
      </c>
      <c r="E4134">
        <f>COUNTIF(ufc_fights5[duplicitní texty],ufc_fights5[[#This Row],[duplicitní texty]])</f>
        <v>1</v>
      </c>
    </row>
    <row r="4135" spans="1:5">
      <c r="A4135">
        <v>2556</v>
      </c>
      <c r="B4135">
        <v>2520</v>
      </c>
      <c r="C4135" s="3">
        <v>43050</v>
      </c>
      <c r="D4135" s="5" t="str">
        <f>ufc_fights5[[#This Row],[r_fighter_id]]&amp;"/"&amp;ufc_fights5[[#This Row],[b_fighter_id]]&amp;ufc_fights5[[#This Row],[date]]</f>
        <v>2556/252043050</v>
      </c>
      <c r="E4135">
        <f>COUNTIF(ufc_fights5[duplicitní texty],ufc_fights5[[#This Row],[duplicitní texty]])</f>
        <v>1</v>
      </c>
    </row>
    <row r="4136" spans="1:5">
      <c r="A4136">
        <v>3156</v>
      </c>
      <c r="B4136">
        <v>2495</v>
      </c>
      <c r="C4136" s="3">
        <v>43050</v>
      </c>
      <c r="D4136" s="5" t="str">
        <f>ufc_fights5[[#This Row],[r_fighter_id]]&amp;"/"&amp;ufc_fights5[[#This Row],[b_fighter_id]]&amp;ufc_fights5[[#This Row],[date]]</f>
        <v>3156/249543050</v>
      </c>
      <c r="E4136">
        <f>COUNTIF(ufc_fights5[duplicitní texty],ufc_fights5[[#This Row],[duplicitní texty]])</f>
        <v>1</v>
      </c>
    </row>
    <row r="4137" spans="1:5">
      <c r="A4137">
        <v>593</v>
      </c>
      <c r="B4137">
        <v>995</v>
      </c>
      <c r="C4137" s="3">
        <v>43050</v>
      </c>
      <c r="D4137" s="5" t="str">
        <f>ufc_fights5[[#This Row],[r_fighter_id]]&amp;"/"&amp;ufc_fights5[[#This Row],[b_fighter_id]]&amp;ufc_fights5[[#This Row],[date]]</f>
        <v>593/99543050</v>
      </c>
      <c r="E4137">
        <f>COUNTIF(ufc_fights5[duplicitní texty],ufc_fights5[[#This Row],[duplicitní texty]])</f>
        <v>1</v>
      </c>
    </row>
    <row r="4138" spans="1:5">
      <c r="A4138">
        <v>375</v>
      </c>
      <c r="B4138">
        <v>2829</v>
      </c>
      <c r="C4138" s="3">
        <v>43050</v>
      </c>
      <c r="D4138" s="5" t="str">
        <f>ufc_fights5[[#This Row],[r_fighter_id]]&amp;"/"&amp;ufc_fights5[[#This Row],[b_fighter_id]]&amp;ufc_fights5[[#This Row],[date]]</f>
        <v>375/282943050</v>
      </c>
      <c r="E4138">
        <f>COUNTIF(ufc_fights5[duplicitní texty],ufc_fights5[[#This Row],[duplicitní texty]])</f>
        <v>1</v>
      </c>
    </row>
    <row r="4139" spans="1:5">
      <c r="A4139">
        <v>2333</v>
      </c>
      <c r="B4139">
        <v>2601</v>
      </c>
      <c r="C4139" s="3">
        <v>43050</v>
      </c>
      <c r="D4139" s="5" t="str">
        <f>ufc_fights5[[#This Row],[r_fighter_id]]&amp;"/"&amp;ufc_fights5[[#This Row],[b_fighter_id]]&amp;ufc_fights5[[#This Row],[date]]</f>
        <v>2333/260143050</v>
      </c>
      <c r="E4139">
        <f>COUNTIF(ufc_fights5[duplicitní texty],ufc_fights5[[#This Row],[duplicitní texty]])</f>
        <v>1</v>
      </c>
    </row>
    <row r="4140" spans="1:5">
      <c r="A4140">
        <v>1357</v>
      </c>
      <c r="B4140">
        <v>115</v>
      </c>
      <c r="C4140" s="3">
        <v>43050</v>
      </c>
      <c r="D4140" s="5" t="str">
        <f>ufc_fights5[[#This Row],[r_fighter_id]]&amp;"/"&amp;ufc_fights5[[#This Row],[b_fighter_id]]&amp;ufc_fights5[[#This Row],[date]]</f>
        <v>1357/11543050</v>
      </c>
      <c r="E4140">
        <f>COUNTIF(ufc_fights5[duplicitní texty],ufc_fights5[[#This Row],[duplicitní texty]])</f>
        <v>1</v>
      </c>
    </row>
    <row r="4141" spans="1:5">
      <c r="A4141">
        <v>3124</v>
      </c>
      <c r="B4141">
        <v>2702</v>
      </c>
      <c r="C4141" s="3">
        <v>43050</v>
      </c>
      <c r="D4141" s="5" t="str">
        <f>ufc_fights5[[#This Row],[r_fighter_id]]&amp;"/"&amp;ufc_fights5[[#This Row],[b_fighter_id]]&amp;ufc_fights5[[#This Row],[date]]</f>
        <v>3124/270243050</v>
      </c>
      <c r="E4141">
        <f>COUNTIF(ufc_fights5[duplicitní texty],ufc_fights5[[#This Row],[duplicitní texty]])</f>
        <v>1</v>
      </c>
    </row>
    <row r="4142" spans="1:5">
      <c r="A4142">
        <v>635</v>
      </c>
      <c r="B4142">
        <v>3299</v>
      </c>
      <c r="C4142" s="3">
        <v>43057</v>
      </c>
      <c r="D4142" s="5" t="str">
        <f>ufc_fights5[[#This Row],[r_fighter_id]]&amp;"/"&amp;ufc_fights5[[#This Row],[b_fighter_id]]&amp;ufc_fights5[[#This Row],[date]]</f>
        <v>635/329943057</v>
      </c>
      <c r="E4142">
        <f>COUNTIF(ufc_fights5[duplicitní texty],ufc_fights5[[#This Row],[duplicitní texty]])</f>
        <v>1</v>
      </c>
    </row>
    <row r="4143" spans="1:5">
      <c r="A4143">
        <v>2058</v>
      </c>
      <c r="B4143">
        <v>2217</v>
      </c>
      <c r="C4143" s="3">
        <v>43057</v>
      </c>
      <c r="D4143" s="5" t="str">
        <f>ufc_fights5[[#This Row],[r_fighter_id]]&amp;"/"&amp;ufc_fights5[[#This Row],[b_fighter_id]]&amp;ufc_fights5[[#This Row],[date]]</f>
        <v>2058/221743057</v>
      </c>
      <c r="E4143">
        <f>COUNTIF(ufc_fights5[duplicitní texty],ufc_fights5[[#This Row],[duplicitní texty]])</f>
        <v>1</v>
      </c>
    </row>
    <row r="4144" spans="1:5">
      <c r="A4144">
        <v>3458</v>
      </c>
      <c r="B4144">
        <v>3308</v>
      </c>
      <c r="C4144" s="3">
        <v>43057</v>
      </c>
      <c r="D4144" s="5" t="str">
        <f>ufc_fights5[[#This Row],[r_fighter_id]]&amp;"/"&amp;ufc_fights5[[#This Row],[b_fighter_id]]&amp;ufc_fights5[[#This Row],[date]]</f>
        <v>3458/330843057</v>
      </c>
      <c r="E4144">
        <f>COUNTIF(ufc_fights5[duplicitní texty],ufc_fights5[[#This Row],[duplicitní texty]])</f>
        <v>1</v>
      </c>
    </row>
    <row r="4145" spans="1:5">
      <c r="A4145">
        <v>3395</v>
      </c>
      <c r="B4145">
        <v>3559</v>
      </c>
      <c r="C4145" s="3">
        <v>43057</v>
      </c>
      <c r="D4145" s="5" t="str">
        <f>ufc_fights5[[#This Row],[r_fighter_id]]&amp;"/"&amp;ufc_fights5[[#This Row],[b_fighter_id]]&amp;ufc_fights5[[#This Row],[date]]</f>
        <v>3395/355943057</v>
      </c>
      <c r="E4145">
        <f>COUNTIF(ufc_fights5[duplicitní texty],ufc_fights5[[#This Row],[duplicitní texty]])</f>
        <v>1</v>
      </c>
    </row>
    <row r="4146" spans="1:5">
      <c r="A4146">
        <v>2630</v>
      </c>
      <c r="B4146">
        <v>568</v>
      </c>
      <c r="C4146" s="3">
        <v>43057</v>
      </c>
      <c r="D4146" s="5" t="str">
        <f>ufc_fights5[[#This Row],[r_fighter_id]]&amp;"/"&amp;ufc_fights5[[#This Row],[b_fighter_id]]&amp;ufc_fights5[[#This Row],[date]]</f>
        <v>2630/56843057</v>
      </c>
      <c r="E4146">
        <f>COUNTIF(ufc_fights5[duplicitní texty],ufc_fights5[[#This Row],[duplicitní texty]])</f>
        <v>1</v>
      </c>
    </row>
    <row r="4147" spans="1:5">
      <c r="A4147">
        <v>1798</v>
      </c>
      <c r="B4147">
        <v>367</v>
      </c>
      <c r="C4147" s="3">
        <v>43057</v>
      </c>
      <c r="D4147" s="5" t="str">
        <f>ufc_fights5[[#This Row],[r_fighter_id]]&amp;"/"&amp;ufc_fights5[[#This Row],[b_fighter_id]]&amp;ufc_fights5[[#This Row],[date]]</f>
        <v>1798/36743057</v>
      </c>
      <c r="E4147">
        <f>COUNTIF(ufc_fights5[duplicitní texty],ufc_fights5[[#This Row],[duplicitní texty]])</f>
        <v>1</v>
      </c>
    </row>
    <row r="4148" spans="1:5">
      <c r="A4148">
        <v>2002</v>
      </c>
      <c r="B4148">
        <v>3358</v>
      </c>
      <c r="C4148" s="3">
        <v>43057</v>
      </c>
      <c r="D4148" s="5" t="str">
        <f>ufc_fights5[[#This Row],[r_fighter_id]]&amp;"/"&amp;ufc_fights5[[#This Row],[b_fighter_id]]&amp;ufc_fights5[[#This Row],[date]]</f>
        <v>2002/335843057</v>
      </c>
      <c r="E4148">
        <f>COUNTIF(ufc_fights5[duplicitní texty],ufc_fights5[[#This Row],[duplicitní texty]])</f>
        <v>1</v>
      </c>
    </row>
    <row r="4149" spans="1:5">
      <c r="A4149">
        <v>3235</v>
      </c>
      <c r="B4149">
        <v>1623</v>
      </c>
      <c r="C4149" s="3">
        <v>43057</v>
      </c>
      <c r="D4149" s="5" t="str">
        <f>ufc_fights5[[#This Row],[r_fighter_id]]&amp;"/"&amp;ufc_fights5[[#This Row],[b_fighter_id]]&amp;ufc_fights5[[#This Row],[date]]</f>
        <v>3235/162343057</v>
      </c>
      <c r="E4149">
        <f>COUNTIF(ufc_fights5[duplicitní texty],ufc_fights5[[#This Row],[duplicitní texty]])</f>
        <v>1</v>
      </c>
    </row>
    <row r="4150" spans="1:5">
      <c r="A4150">
        <v>257</v>
      </c>
      <c r="B4150">
        <v>2158</v>
      </c>
      <c r="C4150" s="3">
        <v>43057</v>
      </c>
      <c r="D4150" s="5" t="str">
        <f>ufc_fights5[[#This Row],[r_fighter_id]]&amp;"/"&amp;ufc_fights5[[#This Row],[b_fighter_id]]&amp;ufc_fights5[[#This Row],[date]]</f>
        <v>257/215843057</v>
      </c>
      <c r="E4150">
        <f>COUNTIF(ufc_fights5[duplicitní texty],ufc_fights5[[#This Row],[duplicitní texty]])</f>
        <v>1</v>
      </c>
    </row>
    <row r="4151" spans="1:5">
      <c r="A4151">
        <v>526</v>
      </c>
      <c r="B4151">
        <v>1603</v>
      </c>
      <c r="C4151" s="3">
        <v>43057</v>
      </c>
      <c r="D4151" s="5" t="str">
        <f>ufc_fights5[[#This Row],[r_fighter_id]]&amp;"/"&amp;ufc_fights5[[#This Row],[b_fighter_id]]&amp;ufc_fights5[[#This Row],[date]]</f>
        <v>526/160343057</v>
      </c>
      <c r="E4151">
        <f>COUNTIF(ufc_fights5[duplicitní texty],ufc_fights5[[#This Row],[duplicitní texty]])</f>
        <v>1</v>
      </c>
    </row>
    <row r="4152" spans="1:5">
      <c r="A4152">
        <v>1752</v>
      </c>
      <c r="B4152">
        <v>2949</v>
      </c>
      <c r="C4152" s="3">
        <v>43057</v>
      </c>
      <c r="D4152" s="5" t="str">
        <f>ufc_fights5[[#This Row],[r_fighter_id]]&amp;"/"&amp;ufc_fights5[[#This Row],[b_fighter_id]]&amp;ufc_fights5[[#This Row],[date]]</f>
        <v>1752/294943057</v>
      </c>
      <c r="E4152">
        <f>COUNTIF(ufc_fights5[duplicitní texty],ufc_fights5[[#This Row],[duplicitní texty]])</f>
        <v>1</v>
      </c>
    </row>
    <row r="4153" spans="1:5">
      <c r="A4153">
        <v>378</v>
      </c>
      <c r="B4153">
        <v>445</v>
      </c>
      <c r="C4153" s="3">
        <v>43057</v>
      </c>
      <c r="D4153" s="5" t="str">
        <f>ufc_fights5[[#This Row],[r_fighter_id]]&amp;"/"&amp;ufc_fights5[[#This Row],[b_fighter_id]]&amp;ufc_fights5[[#This Row],[date]]</f>
        <v>378/44543057</v>
      </c>
      <c r="E4153">
        <f>COUNTIF(ufc_fights5[duplicitní texty],ufc_fights5[[#This Row],[duplicitní texty]])</f>
        <v>1</v>
      </c>
    </row>
    <row r="4154" spans="1:5">
      <c r="A4154">
        <v>1260</v>
      </c>
      <c r="B4154">
        <v>3472</v>
      </c>
      <c r="C4154" s="3">
        <v>43057</v>
      </c>
      <c r="D4154" s="5" t="str">
        <f>ufc_fights5[[#This Row],[r_fighter_id]]&amp;"/"&amp;ufc_fights5[[#This Row],[b_fighter_id]]&amp;ufc_fights5[[#This Row],[date]]</f>
        <v>1260/347243057</v>
      </c>
      <c r="E4154">
        <f>COUNTIF(ufc_fights5[duplicitní texty],ufc_fights5[[#This Row],[duplicitní texty]])</f>
        <v>1</v>
      </c>
    </row>
    <row r="4155" spans="1:5">
      <c r="A4155">
        <v>286</v>
      </c>
      <c r="B4155">
        <v>1083</v>
      </c>
      <c r="C4155" s="3">
        <v>43064</v>
      </c>
      <c r="D4155" s="5" t="str">
        <f>ufc_fights5[[#This Row],[r_fighter_id]]&amp;"/"&amp;ufc_fights5[[#This Row],[b_fighter_id]]&amp;ufc_fights5[[#This Row],[date]]</f>
        <v>286/108343064</v>
      </c>
      <c r="E4155">
        <f>COUNTIF(ufc_fights5[duplicitní texty],ufc_fights5[[#This Row],[duplicitní texty]])</f>
        <v>1</v>
      </c>
    </row>
    <row r="4156" spans="1:5">
      <c r="A4156">
        <v>3522</v>
      </c>
      <c r="B4156">
        <v>2015</v>
      </c>
      <c r="C4156" s="3">
        <v>43064</v>
      </c>
      <c r="D4156" s="5" t="str">
        <f>ufc_fights5[[#This Row],[r_fighter_id]]&amp;"/"&amp;ufc_fights5[[#This Row],[b_fighter_id]]&amp;ufc_fights5[[#This Row],[date]]</f>
        <v>3522/201543064</v>
      </c>
      <c r="E4156">
        <f>COUNTIF(ufc_fights5[duplicitní texty],ufc_fights5[[#This Row],[duplicitní texty]])</f>
        <v>1</v>
      </c>
    </row>
    <row r="4157" spans="1:5">
      <c r="A4157">
        <v>1818</v>
      </c>
      <c r="B4157">
        <v>2405</v>
      </c>
      <c r="C4157" s="3">
        <v>43064</v>
      </c>
      <c r="D4157" s="5" t="str">
        <f>ufc_fights5[[#This Row],[r_fighter_id]]&amp;"/"&amp;ufc_fights5[[#This Row],[b_fighter_id]]&amp;ufc_fights5[[#This Row],[date]]</f>
        <v>1818/240543064</v>
      </c>
      <c r="E4157">
        <f>COUNTIF(ufc_fights5[duplicitní texty],ufc_fights5[[#This Row],[duplicitní texty]])</f>
        <v>1</v>
      </c>
    </row>
    <row r="4158" spans="1:5">
      <c r="A4158">
        <v>671</v>
      </c>
      <c r="B4158">
        <v>3534</v>
      </c>
      <c r="C4158" s="3">
        <v>43064</v>
      </c>
      <c r="D4158" s="5" t="str">
        <f>ufc_fights5[[#This Row],[r_fighter_id]]&amp;"/"&amp;ufc_fights5[[#This Row],[b_fighter_id]]&amp;ufc_fights5[[#This Row],[date]]</f>
        <v>671/353443064</v>
      </c>
      <c r="E4158">
        <f>COUNTIF(ufc_fights5[duplicitní texty],ufc_fights5[[#This Row],[duplicitní texty]])</f>
        <v>1</v>
      </c>
    </row>
    <row r="4159" spans="1:5">
      <c r="A4159">
        <v>2816</v>
      </c>
      <c r="B4159">
        <v>1073</v>
      </c>
      <c r="C4159" s="3">
        <v>43064</v>
      </c>
      <c r="D4159" s="5" t="str">
        <f>ufc_fights5[[#This Row],[r_fighter_id]]&amp;"/"&amp;ufc_fights5[[#This Row],[b_fighter_id]]&amp;ufc_fights5[[#This Row],[date]]</f>
        <v>2816/107343064</v>
      </c>
      <c r="E4159">
        <f>COUNTIF(ufc_fights5[duplicitní texty],ufc_fights5[[#This Row],[duplicitní texty]])</f>
        <v>1</v>
      </c>
    </row>
    <row r="4160" spans="1:5">
      <c r="A4160">
        <v>3058</v>
      </c>
      <c r="B4160">
        <v>1593</v>
      </c>
      <c r="C4160" s="3">
        <v>43064</v>
      </c>
      <c r="D4160" s="5" t="str">
        <f>ufc_fights5[[#This Row],[r_fighter_id]]&amp;"/"&amp;ufc_fights5[[#This Row],[b_fighter_id]]&amp;ufc_fights5[[#This Row],[date]]</f>
        <v>3058/159343064</v>
      </c>
      <c r="E4160">
        <f>COUNTIF(ufc_fights5[duplicitní texty],ufc_fights5[[#This Row],[duplicitní texty]])</f>
        <v>1</v>
      </c>
    </row>
    <row r="4161" spans="1:5">
      <c r="A4161">
        <v>1919</v>
      </c>
      <c r="B4161">
        <v>2181</v>
      </c>
      <c r="C4161" s="3">
        <v>43064</v>
      </c>
      <c r="D4161" s="5" t="str">
        <f>ufc_fights5[[#This Row],[r_fighter_id]]&amp;"/"&amp;ufc_fights5[[#This Row],[b_fighter_id]]&amp;ufc_fights5[[#This Row],[date]]</f>
        <v>1919/218143064</v>
      </c>
      <c r="E4161">
        <f>COUNTIF(ufc_fights5[duplicitní texty],ufc_fights5[[#This Row],[duplicitní texty]])</f>
        <v>1</v>
      </c>
    </row>
    <row r="4162" spans="1:5">
      <c r="A4162">
        <v>148</v>
      </c>
      <c r="B4162">
        <v>3540</v>
      </c>
      <c r="C4162" s="3">
        <v>43064</v>
      </c>
      <c r="D4162" s="5" t="str">
        <f>ufc_fights5[[#This Row],[r_fighter_id]]&amp;"/"&amp;ufc_fights5[[#This Row],[b_fighter_id]]&amp;ufc_fights5[[#This Row],[date]]</f>
        <v>148/354043064</v>
      </c>
      <c r="E4162">
        <f>COUNTIF(ufc_fights5[duplicitní texty],ufc_fights5[[#This Row],[duplicitní texty]])</f>
        <v>1</v>
      </c>
    </row>
    <row r="4163" spans="1:5">
      <c r="A4163">
        <v>2951</v>
      </c>
      <c r="B4163">
        <v>3</v>
      </c>
      <c r="C4163" s="3">
        <v>43064</v>
      </c>
      <c r="D4163" s="5" t="str">
        <f>ufc_fights5[[#This Row],[r_fighter_id]]&amp;"/"&amp;ufc_fights5[[#This Row],[b_fighter_id]]&amp;ufc_fights5[[#This Row],[date]]</f>
        <v>2951/343064</v>
      </c>
      <c r="E4163">
        <f>COUNTIF(ufc_fights5[duplicitní texty],ufc_fights5[[#This Row],[duplicitní texty]])</f>
        <v>1</v>
      </c>
    </row>
    <row r="4164" spans="1:5">
      <c r="A4164">
        <v>3057</v>
      </c>
      <c r="B4164">
        <v>2273</v>
      </c>
      <c r="C4164" s="3">
        <v>43064</v>
      </c>
      <c r="D4164" s="5" t="str">
        <f>ufc_fights5[[#This Row],[r_fighter_id]]&amp;"/"&amp;ufc_fights5[[#This Row],[b_fighter_id]]&amp;ufc_fights5[[#This Row],[date]]</f>
        <v>3057/227343064</v>
      </c>
      <c r="E4164">
        <f>COUNTIF(ufc_fights5[duplicitní texty],ufc_fights5[[#This Row],[duplicitní texty]])</f>
        <v>1</v>
      </c>
    </row>
    <row r="4165" spans="1:5">
      <c r="A4165">
        <v>405</v>
      </c>
      <c r="B4165">
        <v>845</v>
      </c>
      <c r="C4165" s="3">
        <v>43064</v>
      </c>
      <c r="D4165" s="5" t="str">
        <f>ufc_fights5[[#This Row],[r_fighter_id]]&amp;"/"&amp;ufc_fights5[[#This Row],[b_fighter_id]]&amp;ufc_fights5[[#This Row],[date]]</f>
        <v>405/84543064</v>
      </c>
      <c r="E4165">
        <f>COUNTIF(ufc_fights5[duplicitní texty],ufc_fights5[[#This Row],[duplicitní texty]])</f>
        <v>1</v>
      </c>
    </row>
    <row r="4166" spans="1:5">
      <c r="A4166">
        <v>1216</v>
      </c>
      <c r="B4166">
        <v>435</v>
      </c>
      <c r="C4166" s="3">
        <v>43064</v>
      </c>
      <c r="D4166" s="5" t="str">
        <f>ufc_fights5[[#This Row],[r_fighter_id]]&amp;"/"&amp;ufc_fights5[[#This Row],[b_fighter_id]]&amp;ufc_fights5[[#This Row],[date]]</f>
        <v>1216/43543064</v>
      </c>
      <c r="E4166">
        <f>COUNTIF(ufc_fights5[duplicitní texty],ufc_fights5[[#This Row],[duplicitní texty]])</f>
        <v>1</v>
      </c>
    </row>
    <row r="4167" spans="1:5">
      <c r="A4167">
        <v>3092</v>
      </c>
      <c r="B4167">
        <v>2069</v>
      </c>
      <c r="C4167" s="3">
        <v>43070</v>
      </c>
      <c r="D4167" s="5" t="str">
        <f>ufc_fights5[[#This Row],[r_fighter_id]]&amp;"/"&amp;ufc_fights5[[#This Row],[b_fighter_id]]&amp;ufc_fights5[[#This Row],[date]]</f>
        <v>3092/206943070</v>
      </c>
      <c r="E4167">
        <f>COUNTIF(ufc_fights5[duplicitní texty],ufc_fights5[[#This Row],[duplicitní texty]])</f>
        <v>1</v>
      </c>
    </row>
    <row r="4168" spans="1:5">
      <c r="A4168">
        <v>2355</v>
      </c>
      <c r="B4168">
        <v>3429</v>
      </c>
      <c r="C4168" s="3">
        <v>43070</v>
      </c>
      <c r="D4168" s="5" t="str">
        <f>ufc_fights5[[#This Row],[r_fighter_id]]&amp;"/"&amp;ufc_fights5[[#This Row],[b_fighter_id]]&amp;ufc_fights5[[#This Row],[date]]</f>
        <v>2355/342943070</v>
      </c>
      <c r="E4168">
        <f>COUNTIF(ufc_fights5[duplicitní texty],ufc_fights5[[#This Row],[duplicitní texty]])</f>
        <v>1</v>
      </c>
    </row>
    <row r="4169" spans="1:5">
      <c r="A4169">
        <v>2715</v>
      </c>
      <c r="B4169">
        <v>3470</v>
      </c>
      <c r="C4169" s="3">
        <v>43070</v>
      </c>
      <c r="D4169" s="5" t="str">
        <f>ufc_fights5[[#This Row],[r_fighter_id]]&amp;"/"&amp;ufc_fights5[[#This Row],[b_fighter_id]]&amp;ufc_fights5[[#This Row],[date]]</f>
        <v>2715/347043070</v>
      </c>
      <c r="E4169">
        <f>COUNTIF(ufc_fights5[duplicitní texty],ufc_fights5[[#This Row],[duplicitní texty]])</f>
        <v>1</v>
      </c>
    </row>
    <row r="4170" spans="1:5">
      <c r="A4170">
        <v>1956</v>
      </c>
      <c r="B4170">
        <v>724</v>
      </c>
      <c r="C4170" s="3">
        <v>43070</v>
      </c>
      <c r="D4170" s="5" t="str">
        <f>ufc_fights5[[#This Row],[r_fighter_id]]&amp;"/"&amp;ufc_fights5[[#This Row],[b_fighter_id]]&amp;ufc_fights5[[#This Row],[date]]</f>
        <v>1956/72443070</v>
      </c>
      <c r="E4170">
        <f>COUNTIF(ufc_fights5[duplicitní texty],ufc_fights5[[#This Row],[duplicitní texty]])</f>
        <v>1</v>
      </c>
    </row>
    <row r="4171" spans="1:5">
      <c r="A4171">
        <v>1091</v>
      </c>
      <c r="B4171">
        <v>2403</v>
      </c>
      <c r="C4171" s="3">
        <v>43070</v>
      </c>
      <c r="D4171" s="5" t="str">
        <f>ufc_fights5[[#This Row],[r_fighter_id]]&amp;"/"&amp;ufc_fights5[[#This Row],[b_fighter_id]]&amp;ufc_fights5[[#This Row],[date]]</f>
        <v>1091/240343070</v>
      </c>
      <c r="E4171">
        <f>COUNTIF(ufc_fights5[duplicitní texty],ufc_fights5[[#This Row],[duplicitní texty]])</f>
        <v>1</v>
      </c>
    </row>
    <row r="4172" spans="1:5">
      <c r="A4172">
        <v>3071</v>
      </c>
      <c r="B4172">
        <v>1516</v>
      </c>
      <c r="C4172" s="3">
        <v>43070</v>
      </c>
      <c r="D4172" s="5" t="str">
        <f>ufc_fights5[[#This Row],[r_fighter_id]]&amp;"/"&amp;ufc_fights5[[#This Row],[b_fighter_id]]&amp;ufc_fights5[[#This Row],[date]]</f>
        <v>3071/151643070</v>
      </c>
      <c r="E4172">
        <f>COUNTIF(ufc_fights5[duplicitní texty],ufc_fights5[[#This Row],[duplicitní texty]])</f>
        <v>1</v>
      </c>
    </row>
    <row r="4173" spans="1:5">
      <c r="A4173">
        <v>2834</v>
      </c>
      <c r="B4173">
        <v>1488</v>
      </c>
      <c r="C4173" s="3">
        <v>43070</v>
      </c>
      <c r="D4173" s="5" t="str">
        <f>ufc_fights5[[#This Row],[r_fighter_id]]&amp;"/"&amp;ufc_fights5[[#This Row],[b_fighter_id]]&amp;ufc_fights5[[#This Row],[date]]</f>
        <v>2834/148843070</v>
      </c>
      <c r="E4173">
        <f>COUNTIF(ufc_fights5[duplicitní texty],ufc_fights5[[#This Row],[duplicitní texty]])</f>
        <v>1</v>
      </c>
    </row>
    <row r="4174" spans="1:5">
      <c r="A4174">
        <v>1386</v>
      </c>
      <c r="B4174">
        <v>2237</v>
      </c>
      <c r="C4174" s="3">
        <v>43070</v>
      </c>
      <c r="D4174" s="5" t="str">
        <f>ufc_fights5[[#This Row],[r_fighter_id]]&amp;"/"&amp;ufc_fights5[[#This Row],[b_fighter_id]]&amp;ufc_fights5[[#This Row],[date]]</f>
        <v>1386/223743070</v>
      </c>
      <c r="E4174">
        <f>COUNTIF(ufc_fights5[duplicitní texty],ufc_fights5[[#This Row],[duplicitní texty]])</f>
        <v>1</v>
      </c>
    </row>
    <row r="4175" spans="1:5">
      <c r="A4175">
        <v>233</v>
      </c>
      <c r="B4175">
        <v>790</v>
      </c>
      <c r="C4175" s="3">
        <v>43070</v>
      </c>
      <c r="D4175" s="5" t="str">
        <f>ufc_fights5[[#This Row],[r_fighter_id]]&amp;"/"&amp;ufc_fights5[[#This Row],[b_fighter_id]]&amp;ufc_fights5[[#This Row],[date]]</f>
        <v>233/79043070</v>
      </c>
      <c r="E4175">
        <f>COUNTIF(ufc_fights5[duplicitní texty],ufc_fights5[[#This Row],[duplicitní texty]])</f>
        <v>1</v>
      </c>
    </row>
    <row r="4176" spans="1:5">
      <c r="A4176">
        <v>3273</v>
      </c>
      <c r="B4176">
        <v>3439</v>
      </c>
      <c r="C4176" s="3">
        <v>43071</v>
      </c>
      <c r="D4176" s="5" t="str">
        <f>ufc_fights5[[#This Row],[r_fighter_id]]&amp;"/"&amp;ufc_fights5[[#This Row],[b_fighter_id]]&amp;ufc_fights5[[#This Row],[date]]</f>
        <v>3273/343943071</v>
      </c>
      <c r="E4176">
        <f>COUNTIF(ufc_fights5[duplicitní texty],ufc_fights5[[#This Row],[duplicitní texty]])</f>
        <v>1</v>
      </c>
    </row>
    <row r="4177" spans="1:5">
      <c r="A4177">
        <v>2381</v>
      </c>
      <c r="B4177">
        <v>2061</v>
      </c>
      <c r="C4177" s="3">
        <v>43071</v>
      </c>
      <c r="D4177" s="5" t="str">
        <f>ufc_fights5[[#This Row],[r_fighter_id]]&amp;"/"&amp;ufc_fights5[[#This Row],[b_fighter_id]]&amp;ufc_fights5[[#This Row],[date]]</f>
        <v>2381/206143071</v>
      </c>
      <c r="E4177">
        <f>COUNTIF(ufc_fights5[duplicitní texty],ufc_fights5[[#This Row],[duplicitní texty]])</f>
        <v>1</v>
      </c>
    </row>
    <row r="4178" spans="1:5">
      <c r="A4178">
        <v>1377</v>
      </c>
      <c r="B4178">
        <v>50</v>
      </c>
      <c r="C4178" s="3">
        <v>43071</v>
      </c>
      <c r="D4178" s="5" t="str">
        <f>ufc_fights5[[#This Row],[r_fighter_id]]&amp;"/"&amp;ufc_fights5[[#This Row],[b_fighter_id]]&amp;ufc_fights5[[#This Row],[date]]</f>
        <v>1377/5043071</v>
      </c>
      <c r="E4178">
        <f>COUNTIF(ufc_fights5[duplicitní texty],ufc_fights5[[#This Row],[duplicitní texty]])</f>
        <v>1</v>
      </c>
    </row>
    <row r="4179" spans="1:5">
      <c r="A4179">
        <v>3230</v>
      </c>
      <c r="B4179">
        <v>1666</v>
      </c>
      <c r="C4179" s="3">
        <v>43071</v>
      </c>
      <c r="D4179" s="5" t="str">
        <f>ufc_fights5[[#This Row],[r_fighter_id]]&amp;"/"&amp;ufc_fights5[[#This Row],[b_fighter_id]]&amp;ufc_fights5[[#This Row],[date]]</f>
        <v>3230/166643071</v>
      </c>
      <c r="E4179">
        <f>COUNTIF(ufc_fights5[duplicitní texty],ufc_fights5[[#This Row],[duplicitní texty]])</f>
        <v>1</v>
      </c>
    </row>
    <row r="4180" spans="1:5">
      <c r="A4180">
        <v>81</v>
      </c>
      <c r="B4180">
        <v>1042</v>
      </c>
      <c r="C4180" s="3">
        <v>43071</v>
      </c>
      <c r="D4180" s="5" t="str">
        <f>ufc_fights5[[#This Row],[r_fighter_id]]&amp;"/"&amp;ufc_fights5[[#This Row],[b_fighter_id]]&amp;ufc_fights5[[#This Row],[date]]</f>
        <v>81/104243071</v>
      </c>
      <c r="E4180">
        <f>COUNTIF(ufc_fights5[duplicitní texty],ufc_fights5[[#This Row],[duplicitní texty]])</f>
        <v>1</v>
      </c>
    </row>
    <row r="4181" spans="1:5">
      <c r="A4181">
        <v>1651</v>
      </c>
      <c r="B4181">
        <v>2657</v>
      </c>
      <c r="C4181" s="3">
        <v>43071</v>
      </c>
      <c r="D4181" s="5" t="str">
        <f>ufc_fights5[[#This Row],[r_fighter_id]]&amp;"/"&amp;ufc_fights5[[#This Row],[b_fighter_id]]&amp;ufc_fights5[[#This Row],[date]]</f>
        <v>1651/265743071</v>
      </c>
      <c r="E4181">
        <f>COUNTIF(ufc_fights5[duplicitní texty],ufc_fights5[[#This Row],[duplicitní texty]])</f>
        <v>1</v>
      </c>
    </row>
    <row r="4182" spans="1:5">
      <c r="A4182">
        <v>2376</v>
      </c>
      <c r="B4182">
        <v>943</v>
      </c>
      <c r="C4182" s="3">
        <v>43071</v>
      </c>
      <c r="D4182" s="5" t="str">
        <f>ufc_fights5[[#This Row],[r_fighter_id]]&amp;"/"&amp;ufc_fights5[[#This Row],[b_fighter_id]]&amp;ufc_fights5[[#This Row],[date]]</f>
        <v>2376/94343071</v>
      </c>
      <c r="E4182">
        <f>COUNTIF(ufc_fights5[duplicitní texty],ufc_fights5[[#This Row],[duplicitní texty]])</f>
        <v>1</v>
      </c>
    </row>
    <row r="4183" spans="1:5">
      <c r="A4183">
        <v>1341</v>
      </c>
      <c r="B4183">
        <v>501</v>
      </c>
      <c r="C4183" s="3">
        <v>43071</v>
      </c>
      <c r="D4183" s="5" t="str">
        <f>ufc_fights5[[#This Row],[r_fighter_id]]&amp;"/"&amp;ufc_fights5[[#This Row],[b_fighter_id]]&amp;ufc_fights5[[#This Row],[date]]</f>
        <v>1341/50143071</v>
      </c>
      <c r="E4183">
        <f>COUNTIF(ufc_fights5[duplicitní texty],ufc_fights5[[#This Row],[duplicitní texty]])</f>
        <v>1</v>
      </c>
    </row>
    <row r="4184" spans="1:5">
      <c r="A4184">
        <v>518</v>
      </c>
      <c r="B4184">
        <v>2524</v>
      </c>
      <c r="C4184" s="3">
        <v>43071</v>
      </c>
      <c r="D4184" s="5" t="str">
        <f>ufc_fights5[[#This Row],[r_fighter_id]]&amp;"/"&amp;ufc_fights5[[#This Row],[b_fighter_id]]&amp;ufc_fights5[[#This Row],[date]]</f>
        <v>518/252443071</v>
      </c>
      <c r="E4184">
        <f>COUNTIF(ufc_fights5[duplicitní texty],ufc_fights5[[#This Row],[duplicitní texty]])</f>
        <v>1</v>
      </c>
    </row>
    <row r="4185" spans="1:5">
      <c r="A4185">
        <v>2411</v>
      </c>
      <c r="B4185">
        <v>2303</v>
      </c>
      <c r="C4185" s="3">
        <v>43071</v>
      </c>
      <c r="D4185" s="5" t="str">
        <f>ufc_fights5[[#This Row],[r_fighter_id]]&amp;"/"&amp;ufc_fights5[[#This Row],[b_fighter_id]]&amp;ufc_fights5[[#This Row],[date]]</f>
        <v>2411/230343071</v>
      </c>
      <c r="E4185">
        <f>COUNTIF(ufc_fights5[duplicitní texty],ufc_fights5[[#This Row],[duplicitní texty]])</f>
        <v>1</v>
      </c>
    </row>
    <row r="4186" spans="1:5">
      <c r="A4186">
        <v>612</v>
      </c>
      <c r="B4186">
        <v>1913</v>
      </c>
      <c r="C4186" s="3">
        <v>43071</v>
      </c>
      <c r="D4186" s="5" t="str">
        <f>ufc_fights5[[#This Row],[r_fighter_id]]&amp;"/"&amp;ufc_fights5[[#This Row],[b_fighter_id]]&amp;ufc_fights5[[#This Row],[date]]</f>
        <v>612/191343071</v>
      </c>
      <c r="E4186">
        <f>COUNTIF(ufc_fights5[duplicitní texty],ufc_fights5[[#This Row],[duplicitní texty]])</f>
        <v>1</v>
      </c>
    </row>
    <row r="4187" spans="1:5">
      <c r="A4187">
        <v>1385</v>
      </c>
      <c r="B4187">
        <v>2636</v>
      </c>
      <c r="C4187" s="3">
        <v>43071</v>
      </c>
      <c r="D4187" s="5" t="str">
        <f>ufc_fights5[[#This Row],[r_fighter_id]]&amp;"/"&amp;ufc_fights5[[#This Row],[b_fighter_id]]&amp;ufc_fights5[[#This Row],[date]]</f>
        <v>1385/263643071</v>
      </c>
      <c r="E4187">
        <f>COUNTIF(ufc_fights5[duplicitní texty],ufc_fights5[[#This Row],[duplicitní texty]])</f>
        <v>1</v>
      </c>
    </row>
    <row r="4188" spans="1:5">
      <c r="A4188">
        <v>3490</v>
      </c>
      <c r="B4188">
        <v>667</v>
      </c>
      <c r="C4188" s="3">
        <v>43071</v>
      </c>
      <c r="D4188" s="5" t="str">
        <f>ufc_fights5[[#This Row],[r_fighter_id]]&amp;"/"&amp;ufc_fights5[[#This Row],[b_fighter_id]]&amp;ufc_fights5[[#This Row],[date]]</f>
        <v>3490/66743071</v>
      </c>
      <c r="E4188">
        <f>COUNTIF(ufc_fights5[duplicitní texty],ufc_fights5[[#This Row],[duplicitní texty]])</f>
        <v>1</v>
      </c>
    </row>
    <row r="4189" spans="1:5">
      <c r="A4189">
        <v>2298</v>
      </c>
      <c r="B4189">
        <v>1105</v>
      </c>
      <c r="C4189" s="3">
        <v>43078</v>
      </c>
      <c r="D4189" s="5" t="str">
        <f>ufc_fights5[[#This Row],[r_fighter_id]]&amp;"/"&amp;ufc_fights5[[#This Row],[b_fighter_id]]&amp;ufc_fights5[[#This Row],[date]]</f>
        <v>2298/110543078</v>
      </c>
      <c r="E4189">
        <f>COUNTIF(ufc_fights5[duplicitní texty],ufc_fights5[[#This Row],[duplicitní texty]])</f>
        <v>1</v>
      </c>
    </row>
    <row r="4190" spans="1:5">
      <c r="A4190">
        <v>2180</v>
      </c>
      <c r="B4190">
        <v>3119</v>
      </c>
      <c r="C4190" s="3">
        <v>43078</v>
      </c>
      <c r="D4190" s="5" t="str">
        <f>ufc_fights5[[#This Row],[r_fighter_id]]&amp;"/"&amp;ufc_fights5[[#This Row],[b_fighter_id]]&amp;ufc_fights5[[#This Row],[date]]</f>
        <v>2180/311943078</v>
      </c>
      <c r="E4190">
        <f>COUNTIF(ufc_fights5[duplicitní texty],ufc_fights5[[#This Row],[duplicitní texty]])</f>
        <v>1</v>
      </c>
    </row>
    <row r="4191" spans="1:5">
      <c r="A4191">
        <v>1513</v>
      </c>
      <c r="B4191">
        <v>2505</v>
      </c>
      <c r="C4191" s="3">
        <v>43078</v>
      </c>
      <c r="D4191" s="5" t="str">
        <f>ufc_fights5[[#This Row],[r_fighter_id]]&amp;"/"&amp;ufc_fights5[[#This Row],[b_fighter_id]]&amp;ufc_fights5[[#This Row],[date]]</f>
        <v>1513/250543078</v>
      </c>
      <c r="E4191">
        <f>COUNTIF(ufc_fights5[duplicitní texty],ufc_fights5[[#This Row],[duplicitní texty]])</f>
        <v>1</v>
      </c>
    </row>
    <row r="4192" spans="1:5">
      <c r="A4192">
        <v>712</v>
      </c>
      <c r="B4192">
        <v>483</v>
      </c>
      <c r="C4192" s="3">
        <v>43078</v>
      </c>
      <c r="D4192" s="5" t="str">
        <f>ufc_fights5[[#This Row],[r_fighter_id]]&amp;"/"&amp;ufc_fights5[[#This Row],[b_fighter_id]]&amp;ufc_fights5[[#This Row],[date]]</f>
        <v>712/48343078</v>
      </c>
      <c r="E4192">
        <f>COUNTIF(ufc_fights5[duplicitní texty],ufc_fights5[[#This Row],[duplicitní texty]])</f>
        <v>1</v>
      </c>
    </row>
    <row r="4193" spans="1:5">
      <c r="A4193">
        <v>1671</v>
      </c>
      <c r="B4193">
        <v>250</v>
      </c>
      <c r="C4193" s="3">
        <v>43078</v>
      </c>
      <c r="D4193" s="5" t="str">
        <f>ufc_fights5[[#This Row],[r_fighter_id]]&amp;"/"&amp;ufc_fights5[[#This Row],[b_fighter_id]]&amp;ufc_fights5[[#This Row],[date]]</f>
        <v>1671/25043078</v>
      </c>
      <c r="E4193">
        <f>COUNTIF(ufc_fights5[duplicitní texty],ufc_fights5[[#This Row],[duplicitní texty]])</f>
        <v>1</v>
      </c>
    </row>
    <row r="4194" spans="1:5">
      <c r="A4194">
        <v>3170</v>
      </c>
      <c r="B4194">
        <v>2394</v>
      </c>
      <c r="C4194" s="3">
        <v>43078</v>
      </c>
      <c r="D4194" s="5" t="str">
        <f>ufc_fights5[[#This Row],[r_fighter_id]]&amp;"/"&amp;ufc_fights5[[#This Row],[b_fighter_id]]&amp;ufc_fights5[[#This Row],[date]]</f>
        <v>3170/239443078</v>
      </c>
      <c r="E4194">
        <f>COUNTIF(ufc_fights5[duplicitní texty],ufc_fights5[[#This Row],[duplicitní texty]])</f>
        <v>1</v>
      </c>
    </row>
    <row r="4195" spans="1:5">
      <c r="A4195">
        <v>1384</v>
      </c>
      <c r="B4195">
        <v>1407</v>
      </c>
      <c r="C4195" s="3">
        <v>43078</v>
      </c>
      <c r="D4195" s="5" t="str">
        <f>ufc_fights5[[#This Row],[r_fighter_id]]&amp;"/"&amp;ufc_fights5[[#This Row],[b_fighter_id]]&amp;ufc_fights5[[#This Row],[date]]</f>
        <v>1384/140743078</v>
      </c>
      <c r="E4195">
        <f>COUNTIF(ufc_fights5[duplicitní texty],ufc_fights5[[#This Row],[duplicitní texty]])</f>
        <v>1</v>
      </c>
    </row>
    <row r="4196" spans="1:5">
      <c r="A4196">
        <v>97</v>
      </c>
      <c r="B4196">
        <v>2503</v>
      </c>
      <c r="C4196" s="3">
        <v>43078</v>
      </c>
      <c r="D4196" s="5" t="str">
        <f>ufc_fights5[[#This Row],[r_fighter_id]]&amp;"/"&amp;ufc_fights5[[#This Row],[b_fighter_id]]&amp;ufc_fights5[[#This Row],[date]]</f>
        <v>97/250343078</v>
      </c>
      <c r="E4196">
        <f>COUNTIF(ufc_fights5[duplicitní texty],ufc_fights5[[#This Row],[duplicitní texty]])</f>
        <v>1</v>
      </c>
    </row>
    <row r="4197" spans="1:5">
      <c r="A4197">
        <v>1217</v>
      </c>
      <c r="B4197">
        <v>2621</v>
      </c>
      <c r="C4197" s="3">
        <v>43078</v>
      </c>
      <c r="D4197" s="5" t="str">
        <f>ufc_fights5[[#This Row],[r_fighter_id]]&amp;"/"&amp;ufc_fights5[[#This Row],[b_fighter_id]]&amp;ufc_fights5[[#This Row],[date]]</f>
        <v>1217/262143078</v>
      </c>
      <c r="E4197">
        <f>COUNTIF(ufc_fights5[duplicitní texty],ufc_fights5[[#This Row],[duplicitní texty]])</f>
        <v>1</v>
      </c>
    </row>
    <row r="4198" spans="1:5">
      <c r="A4198">
        <v>2502</v>
      </c>
      <c r="B4198">
        <v>45</v>
      </c>
      <c r="C4198" s="3">
        <v>43078</v>
      </c>
      <c r="D4198" s="5" t="str">
        <f>ufc_fights5[[#This Row],[r_fighter_id]]&amp;"/"&amp;ufc_fights5[[#This Row],[b_fighter_id]]&amp;ufc_fights5[[#This Row],[date]]</f>
        <v>2502/4543078</v>
      </c>
      <c r="E4198">
        <f>COUNTIF(ufc_fights5[duplicitní texty],ufc_fights5[[#This Row],[duplicitní texty]])</f>
        <v>1</v>
      </c>
    </row>
    <row r="4199" spans="1:5">
      <c r="A4199">
        <v>2838</v>
      </c>
      <c r="B4199">
        <v>3073</v>
      </c>
      <c r="C4199" s="3">
        <v>43078</v>
      </c>
      <c r="D4199" s="5" t="str">
        <f>ufc_fights5[[#This Row],[r_fighter_id]]&amp;"/"&amp;ufc_fights5[[#This Row],[b_fighter_id]]&amp;ufc_fights5[[#This Row],[date]]</f>
        <v>2838/307343078</v>
      </c>
      <c r="E4199">
        <f>COUNTIF(ufc_fights5[duplicitní texty],ufc_fights5[[#This Row],[duplicitní texty]])</f>
        <v>1</v>
      </c>
    </row>
    <row r="4200" spans="1:5">
      <c r="A4200">
        <v>2796</v>
      </c>
      <c r="B4200">
        <v>843</v>
      </c>
      <c r="C4200" s="3">
        <v>43078</v>
      </c>
      <c r="D4200" s="5" t="str">
        <f>ufc_fights5[[#This Row],[r_fighter_id]]&amp;"/"&amp;ufc_fights5[[#This Row],[b_fighter_id]]&amp;ufc_fights5[[#This Row],[date]]</f>
        <v>2796/84343078</v>
      </c>
      <c r="E4200">
        <f>COUNTIF(ufc_fights5[duplicitní texty],ufc_fights5[[#This Row],[duplicitní texty]])</f>
        <v>1</v>
      </c>
    </row>
    <row r="4201" spans="1:5">
      <c r="A4201">
        <v>2186</v>
      </c>
      <c r="B4201">
        <v>1866</v>
      </c>
      <c r="C4201" s="3">
        <v>43078</v>
      </c>
      <c r="D4201" s="5" t="str">
        <f>ufc_fights5[[#This Row],[r_fighter_id]]&amp;"/"&amp;ufc_fights5[[#This Row],[b_fighter_id]]&amp;ufc_fights5[[#This Row],[date]]</f>
        <v>2186/186643078</v>
      </c>
      <c r="E4201">
        <f>COUNTIF(ufc_fights5[duplicitní texty],ufc_fights5[[#This Row],[duplicitní texty]])</f>
        <v>1</v>
      </c>
    </row>
    <row r="4202" spans="1:5">
      <c r="A4202">
        <v>465</v>
      </c>
      <c r="B4202">
        <v>287</v>
      </c>
      <c r="C4202" s="3">
        <v>43085</v>
      </c>
      <c r="D4202" s="5" t="str">
        <f>ufc_fights5[[#This Row],[r_fighter_id]]&amp;"/"&amp;ufc_fights5[[#This Row],[b_fighter_id]]&amp;ufc_fights5[[#This Row],[date]]</f>
        <v>465/28743085</v>
      </c>
      <c r="E4202">
        <f>COUNTIF(ufc_fights5[duplicitní texty],ufc_fights5[[#This Row],[duplicitní texty]])</f>
        <v>1</v>
      </c>
    </row>
    <row r="4203" spans="1:5">
      <c r="A4203">
        <v>3224</v>
      </c>
      <c r="B4203">
        <v>561</v>
      </c>
      <c r="C4203" s="3">
        <v>43085</v>
      </c>
      <c r="D4203" s="5" t="str">
        <f>ufc_fights5[[#This Row],[r_fighter_id]]&amp;"/"&amp;ufc_fights5[[#This Row],[b_fighter_id]]&amp;ufc_fights5[[#This Row],[date]]</f>
        <v>3224/56143085</v>
      </c>
      <c r="E4203">
        <f>COUNTIF(ufc_fights5[duplicitní texty],ufc_fights5[[#This Row],[duplicitní texty]])</f>
        <v>1</v>
      </c>
    </row>
    <row r="4204" spans="1:5">
      <c r="A4204">
        <v>1961</v>
      </c>
      <c r="B4204">
        <v>3124</v>
      </c>
      <c r="C4204" s="3">
        <v>43085</v>
      </c>
      <c r="D4204" s="5" t="str">
        <f>ufc_fights5[[#This Row],[r_fighter_id]]&amp;"/"&amp;ufc_fights5[[#This Row],[b_fighter_id]]&amp;ufc_fights5[[#This Row],[date]]</f>
        <v>1961/312443085</v>
      </c>
      <c r="E4204">
        <f>COUNTIF(ufc_fights5[duplicitní texty],ufc_fights5[[#This Row],[duplicitní texty]])</f>
        <v>1</v>
      </c>
    </row>
    <row r="4205" spans="1:5">
      <c r="A4205">
        <v>758</v>
      </c>
      <c r="B4205">
        <v>189</v>
      </c>
      <c r="C4205" s="3">
        <v>43085</v>
      </c>
      <c r="D4205" s="5" t="str">
        <f>ufc_fights5[[#This Row],[r_fighter_id]]&amp;"/"&amp;ufc_fights5[[#This Row],[b_fighter_id]]&amp;ufc_fights5[[#This Row],[date]]</f>
        <v>758/18943085</v>
      </c>
      <c r="E4205">
        <f>COUNTIF(ufc_fights5[duplicitní texty],ufc_fights5[[#This Row],[duplicitní texty]])</f>
        <v>1</v>
      </c>
    </row>
    <row r="4206" spans="1:5">
      <c r="A4206">
        <v>3193</v>
      </c>
      <c r="B4206">
        <v>2710</v>
      </c>
      <c r="C4206" s="3">
        <v>43085</v>
      </c>
      <c r="D4206" s="5" t="str">
        <f>ufc_fights5[[#This Row],[r_fighter_id]]&amp;"/"&amp;ufc_fights5[[#This Row],[b_fighter_id]]&amp;ufc_fights5[[#This Row],[date]]</f>
        <v>3193/271043085</v>
      </c>
      <c r="E4206">
        <f>COUNTIF(ufc_fights5[duplicitní texty],ufc_fights5[[#This Row],[duplicitní texty]])</f>
        <v>1</v>
      </c>
    </row>
    <row r="4207" spans="1:5">
      <c r="A4207">
        <v>2558</v>
      </c>
      <c r="B4207">
        <v>2515</v>
      </c>
      <c r="C4207" s="3">
        <v>43085</v>
      </c>
      <c r="D4207" s="5" t="str">
        <f>ufc_fights5[[#This Row],[r_fighter_id]]&amp;"/"&amp;ufc_fights5[[#This Row],[b_fighter_id]]&amp;ufc_fights5[[#This Row],[date]]</f>
        <v>2558/251543085</v>
      </c>
      <c r="E4207">
        <f>COUNTIF(ufc_fights5[duplicitní texty],ufc_fights5[[#This Row],[duplicitní texty]])</f>
        <v>1</v>
      </c>
    </row>
    <row r="4208" spans="1:5">
      <c r="A4208">
        <v>1760</v>
      </c>
      <c r="B4208">
        <v>808</v>
      </c>
      <c r="C4208" s="3">
        <v>43085</v>
      </c>
      <c r="D4208" s="5" t="str">
        <f>ufc_fights5[[#This Row],[r_fighter_id]]&amp;"/"&amp;ufc_fights5[[#This Row],[b_fighter_id]]&amp;ufc_fights5[[#This Row],[date]]</f>
        <v>1760/80843085</v>
      </c>
      <c r="E4208">
        <f>COUNTIF(ufc_fights5[duplicitní texty],ufc_fights5[[#This Row],[duplicitní texty]])</f>
        <v>1</v>
      </c>
    </row>
    <row r="4209" spans="1:5">
      <c r="A4209">
        <v>1735</v>
      </c>
      <c r="B4209">
        <v>884</v>
      </c>
      <c r="C4209" s="3">
        <v>43085</v>
      </c>
      <c r="D4209" s="5" t="str">
        <f>ufc_fights5[[#This Row],[r_fighter_id]]&amp;"/"&amp;ufc_fights5[[#This Row],[b_fighter_id]]&amp;ufc_fights5[[#This Row],[date]]</f>
        <v>1735/88443085</v>
      </c>
      <c r="E4209">
        <f>COUNTIF(ufc_fights5[duplicitní texty],ufc_fights5[[#This Row],[duplicitní texty]])</f>
        <v>1</v>
      </c>
    </row>
    <row r="4210" spans="1:5">
      <c r="A4210">
        <v>1741</v>
      </c>
      <c r="B4210">
        <v>304</v>
      </c>
      <c r="C4210" s="3">
        <v>43085</v>
      </c>
      <c r="D4210" s="5" t="str">
        <f>ufc_fights5[[#This Row],[r_fighter_id]]&amp;"/"&amp;ufc_fights5[[#This Row],[b_fighter_id]]&amp;ufc_fights5[[#This Row],[date]]</f>
        <v>1741/30443085</v>
      </c>
      <c r="E4210">
        <f>COUNTIF(ufc_fights5[duplicitní texty],ufc_fights5[[#This Row],[duplicitní texty]])</f>
        <v>1</v>
      </c>
    </row>
    <row r="4211" spans="1:5">
      <c r="A4211">
        <v>1927</v>
      </c>
      <c r="B4211">
        <v>3294</v>
      </c>
      <c r="C4211" s="3">
        <v>43085</v>
      </c>
      <c r="D4211" s="5" t="str">
        <f>ufc_fights5[[#This Row],[r_fighter_id]]&amp;"/"&amp;ufc_fights5[[#This Row],[b_fighter_id]]&amp;ufc_fights5[[#This Row],[date]]</f>
        <v>1927/329443085</v>
      </c>
      <c r="E4211">
        <f>COUNTIF(ufc_fights5[duplicitní texty],ufc_fights5[[#This Row],[duplicitní texty]])</f>
        <v>1</v>
      </c>
    </row>
    <row r="4212" spans="1:5">
      <c r="A4212">
        <v>2071</v>
      </c>
      <c r="B4212">
        <v>2990</v>
      </c>
      <c r="C4212" s="3">
        <v>43085</v>
      </c>
      <c r="D4212" s="5" t="str">
        <f>ufc_fights5[[#This Row],[r_fighter_id]]&amp;"/"&amp;ufc_fights5[[#This Row],[b_fighter_id]]&amp;ufc_fights5[[#This Row],[date]]</f>
        <v>2071/299043085</v>
      </c>
      <c r="E4212">
        <f>COUNTIF(ufc_fights5[duplicitní texty],ufc_fights5[[#This Row],[duplicitní texty]])</f>
        <v>1</v>
      </c>
    </row>
    <row r="4213" spans="1:5">
      <c r="A4213">
        <v>596</v>
      </c>
      <c r="B4213">
        <v>1914</v>
      </c>
      <c r="C4213" s="3">
        <v>43099</v>
      </c>
      <c r="D4213" s="5" t="str">
        <f>ufc_fights5[[#This Row],[r_fighter_id]]&amp;"/"&amp;ufc_fights5[[#This Row],[b_fighter_id]]&amp;ufc_fights5[[#This Row],[date]]</f>
        <v>596/191443099</v>
      </c>
      <c r="E4213">
        <f>COUNTIF(ufc_fights5[duplicitní texty],ufc_fights5[[#This Row],[duplicitní texty]])</f>
        <v>1</v>
      </c>
    </row>
    <row r="4214" spans="1:5">
      <c r="A4214">
        <v>3045</v>
      </c>
      <c r="B4214">
        <v>2309</v>
      </c>
      <c r="C4214" s="3">
        <v>43099</v>
      </c>
      <c r="D4214" s="5" t="str">
        <f>ufc_fights5[[#This Row],[r_fighter_id]]&amp;"/"&amp;ufc_fights5[[#This Row],[b_fighter_id]]&amp;ufc_fights5[[#This Row],[date]]</f>
        <v>3045/230943099</v>
      </c>
      <c r="E4214">
        <f>COUNTIF(ufc_fights5[duplicitní texty],ufc_fights5[[#This Row],[duplicitní texty]])</f>
        <v>1</v>
      </c>
    </row>
    <row r="4215" spans="1:5">
      <c r="A4215">
        <v>2342</v>
      </c>
      <c r="B4215">
        <v>201</v>
      </c>
      <c r="C4215" s="3">
        <v>43099</v>
      </c>
      <c r="D4215" s="5" t="str">
        <f>ufc_fights5[[#This Row],[r_fighter_id]]&amp;"/"&amp;ufc_fights5[[#This Row],[b_fighter_id]]&amp;ufc_fights5[[#This Row],[date]]</f>
        <v>2342/20143099</v>
      </c>
      <c r="E4215">
        <f>COUNTIF(ufc_fights5[duplicitní texty],ufc_fights5[[#This Row],[duplicitní texty]])</f>
        <v>1</v>
      </c>
    </row>
    <row r="4216" spans="1:5">
      <c r="A4216">
        <v>1393</v>
      </c>
      <c r="B4216">
        <v>767</v>
      </c>
      <c r="C4216" s="3">
        <v>43099</v>
      </c>
      <c r="D4216" s="5" t="str">
        <f>ufc_fights5[[#This Row],[r_fighter_id]]&amp;"/"&amp;ufc_fights5[[#This Row],[b_fighter_id]]&amp;ufc_fights5[[#This Row],[date]]</f>
        <v>1393/76743099</v>
      </c>
      <c r="E4216">
        <f>COUNTIF(ufc_fights5[duplicitní texty],ufc_fights5[[#This Row],[duplicitní texty]])</f>
        <v>1</v>
      </c>
    </row>
    <row r="4217" spans="1:5">
      <c r="A4217">
        <v>878</v>
      </c>
      <c r="B4217">
        <v>725</v>
      </c>
      <c r="C4217" s="3">
        <v>43099</v>
      </c>
      <c r="D4217" s="5" t="str">
        <f>ufc_fights5[[#This Row],[r_fighter_id]]&amp;"/"&amp;ufc_fights5[[#This Row],[b_fighter_id]]&amp;ufc_fights5[[#This Row],[date]]</f>
        <v>878/72543099</v>
      </c>
      <c r="E4217">
        <f>COUNTIF(ufc_fights5[duplicitní texty],ufc_fights5[[#This Row],[duplicitní texty]])</f>
        <v>1</v>
      </c>
    </row>
    <row r="4218" spans="1:5">
      <c r="A4218">
        <v>1579</v>
      </c>
      <c r="B4218">
        <v>1121</v>
      </c>
      <c r="C4218" s="3">
        <v>43099</v>
      </c>
      <c r="D4218" s="5" t="str">
        <f>ufc_fights5[[#This Row],[r_fighter_id]]&amp;"/"&amp;ufc_fights5[[#This Row],[b_fighter_id]]&amp;ufc_fights5[[#This Row],[date]]</f>
        <v>1579/112143099</v>
      </c>
      <c r="E4218">
        <f>COUNTIF(ufc_fights5[duplicitní texty],ufc_fights5[[#This Row],[duplicitní texty]])</f>
        <v>1</v>
      </c>
    </row>
    <row r="4219" spans="1:5">
      <c r="A4219">
        <v>444</v>
      </c>
      <c r="B4219">
        <v>907</v>
      </c>
      <c r="C4219" s="3">
        <v>43099</v>
      </c>
      <c r="D4219" s="5" t="str">
        <f>ufc_fights5[[#This Row],[r_fighter_id]]&amp;"/"&amp;ufc_fights5[[#This Row],[b_fighter_id]]&amp;ufc_fights5[[#This Row],[date]]</f>
        <v>444/90743099</v>
      </c>
      <c r="E4219">
        <f>COUNTIF(ufc_fights5[duplicitní texty],ufc_fights5[[#This Row],[duplicitní texty]])</f>
        <v>1</v>
      </c>
    </row>
    <row r="4220" spans="1:5">
      <c r="A4220">
        <v>1695</v>
      </c>
      <c r="B4220">
        <v>3464</v>
      </c>
      <c r="C4220" s="3">
        <v>43114</v>
      </c>
      <c r="D4220" s="5" t="str">
        <f>ufc_fights5[[#This Row],[r_fighter_id]]&amp;"/"&amp;ufc_fights5[[#This Row],[b_fighter_id]]&amp;ufc_fights5[[#This Row],[date]]</f>
        <v>1695/346443114</v>
      </c>
      <c r="E4220">
        <f>COUNTIF(ufc_fights5[duplicitní texty],ufc_fights5[[#This Row],[duplicitní texty]])</f>
        <v>1</v>
      </c>
    </row>
    <row r="4221" spans="1:5">
      <c r="A4221">
        <v>3216</v>
      </c>
      <c r="B4221">
        <v>49</v>
      </c>
      <c r="C4221" s="3">
        <v>43114</v>
      </c>
      <c r="D4221" s="5" t="str">
        <f>ufc_fights5[[#This Row],[r_fighter_id]]&amp;"/"&amp;ufc_fights5[[#This Row],[b_fighter_id]]&amp;ufc_fights5[[#This Row],[date]]</f>
        <v>3216/4943114</v>
      </c>
      <c r="E4221">
        <f>COUNTIF(ufc_fights5[duplicitní texty],ufc_fights5[[#This Row],[duplicitní texty]])</f>
        <v>1</v>
      </c>
    </row>
    <row r="4222" spans="1:5">
      <c r="A4222">
        <v>939</v>
      </c>
      <c r="B4222">
        <v>925</v>
      </c>
      <c r="C4222" s="3">
        <v>43114</v>
      </c>
      <c r="D4222" s="5" t="str">
        <f>ufc_fights5[[#This Row],[r_fighter_id]]&amp;"/"&amp;ufc_fights5[[#This Row],[b_fighter_id]]&amp;ufc_fights5[[#This Row],[date]]</f>
        <v>939/92543114</v>
      </c>
      <c r="E4222">
        <f>COUNTIF(ufc_fights5[duplicitní texty],ufc_fights5[[#This Row],[duplicitní texty]])</f>
        <v>1</v>
      </c>
    </row>
    <row r="4223" spans="1:5">
      <c r="A4223">
        <v>265</v>
      </c>
      <c r="B4223">
        <v>48</v>
      </c>
      <c r="C4223" s="3">
        <v>43114</v>
      </c>
      <c r="D4223" s="5" t="str">
        <f>ufc_fights5[[#This Row],[r_fighter_id]]&amp;"/"&amp;ufc_fights5[[#This Row],[b_fighter_id]]&amp;ufc_fights5[[#This Row],[date]]</f>
        <v>265/4843114</v>
      </c>
      <c r="E4223">
        <f>COUNTIF(ufc_fights5[duplicitní texty],ufc_fights5[[#This Row],[duplicitní texty]])</f>
        <v>1</v>
      </c>
    </row>
    <row r="4224" spans="1:5">
      <c r="A4224">
        <v>3324</v>
      </c>
      <c r="B4224">
        <v>2065</v>
      </c>
      <c r="C4224" s="3">
        <v>43114</v>
      </c>
      <c r="D4224" s="5" t="str">
        <f>ufc_fights5[[#This Row],[r_fighter_id]]&amp;"/"&amp;ufc_fights5[[#This Row],[b_fighter_id]]&amp;ufc_fights5[[#This Row],[date]]</f>
        <v>3324/206543114</v>
      </c>
      <c r="E4224">
        <f>COUNTIF(ufc_fights5[duplicitní texty],ufc_fights5[[#This Row],[duplicitní texty]])</f>
        <v>1</v>
      </c>
    </row>
    <row r="4225" spans="1:5">
      <c r="A4225">
        <v>3120</v>
      </c>
      <c r="B4225">
        <v>543</v>
      </c>
      <c r="C4225" s="3">
        <v>43114</v>
      </c>
      <c r="D4225" s="5" t="str">
        <f>ufc_fights5[[#This Row],[r_fighter_id]]&amp;"/"&amp;ufc_fights5[[#This Row],[b_fighter_id]]&amp;ufc_fights5[[#This Row],[date]]</f>
        <v>3120/54343114</v>
      </c>
      <c r="E4225">
        <f>COUNTIF(ufc_fights5[duplicitní texty],ufc_fights5[[#This Row],[duplicitní texty]])</f>
        <v>1</v>
      </c>
    </row>
    <row r="4226" spans="1:5">
      <c r="A4226">
        <v>872</v>
      </c>
      <c r="B4226">
        <v>1528</v>
      </c>
      <c r="C4226" s="3">
        <v>43114</v>
      </c>
      <c r="D4226" s="5" t="str">
        <f>ufc_fights5[[#This Row],[r_fighter_id]]&amp;"/"&amp;ufc_fights5[[#This Row],[b_fighter_id]]&amp;ufc_fights5[[#This Row],[date]]</f>
        <v>872/152843114</v>
      </c>
      <c r="E4226">
        <f>COUNTIF(ufc_fights5[duplicitní texty],ufc_fights5[[#This Row],[duplicitní texty]])</f>
        <v>1</v>
      </c>
    </row>
    <row r="4227" spans="1:5">
      <c r="A4227">
        <v>3344</v>
      </c>
      <c r="B4227">
        <v>568</v>
      </c>
      <c r="C4227" s="3">
        <v>43114</v>
      </c>
      <c r="D4227" s="5" t="str">
        <f>ufc_fights5[[#This Row],[r_fighter_id]]&amp;"/"&amp;ufc_fights5[[#This Row],[b_fighter_id]]&amp;ufc_fights5[[#This Row],[date]]</f>
        <v>3344/56843114</v>
      </c>
      <c r="E4227">
        <f>COUNTIF(ufc_fights5[duplicitní texty],ufc_fights5[[#This Row],[duplicitní texty]])</f>
        <v>1</v>
      </c>
    </row>
    <row r="4228" spans="1:5">
      <c r="A4228">
        <v>1022</v>
      </c>
      <c r="B4228">
        <v>2658</v>
      </c>
      <c r="C4228" s="3">
        <v>43114</v>
      </c>
      <c r="D4228" s="5" t="str">
        <f>ufc_fights5[[#This Row],[r_fighter_id]]&amp;"/"&amp;ufc_fights5[[#This Row],[b_fighter_id]]&amp;ufc_fights5[[#This Row],[date]]</f>
        <v>1022/265843114</v>
      </c>
      <c r="E4228">
        <f>COUNTIF(ufc_fights5[duplicitní texty],ufc_fights5[[#This Row],[duplicitní texty]])</f>
        <v>1</v>
      </c>
    </row>
    <row r="4229" spans="1:5">
      <c r="A4229">
        <v>1592</v>
      </c>
      <c r="B4229">
        <v>461</v>
      </c>
      <c r="C4229" s="3">
        <v>43114</v>
      </c>
      <c r="D4229" s="5" t="str">
        <f>ufc_fights5[[#This Row],[r_fighter_id]]&amp;"/"&amp;ufc_fights5[[#This Row],[b_fighter_id]]&amp;ufc_fights5[[#This Row],[date]]</f>
        <v>1592/46143114</v>
      </c>
      <c r="E4229">
        <f>COUNTIF(ufc_fights5[duplicitní texty],ufc_fights5[[#This Row],[duplicitní texty]])</f>
        <v>1</v>
      </c>
    </row>
    <row r="4230" spans="1:5">
      <c r="A4230">
        <v>408</v>
      </c>
      <c r="B4230">
        <v>2850</v>
      </c>
      <c r="C4230" s="3">
        <v>43114</v>
      </c>
      <c r="D4230" s="5" t="str">
        <f>ufc_fights5[[#This Row],[r_fighter_id]]&amp;"/"&amp;ufc_fights5[[#This Row],[b_fighter_id]]&amp;ufc_fights5[[#This Row],[date]]</f>
        <v>408/285043114</v>
      </c>
      <c r="E4230">
        <f>COUNTIF(ufc_fights5[duplicitní texty],ufc_fights5[[#This Row],[duplicitní texty]])</f>
        <v>1</v>
      </c>
    </row>
    <row r="4231" spans="1:5">
      <c r="A4231">
        <v>2401</v>
      </c>
      <c r="B4231">
        <v>2440</v>
      </c>
      <c r="C4231" s="3">
        <v>43120</v>
      </c>
      <c r="D4231" s="5" t="str">
        <f>ufc_fights5[[#This Row],[r_fighter_id]]&amp;"/"&amp;ufc_fights5[[#This Row],[b_fighter_id]]&amp;ufc_fights5[[#This Row],[date]]</f>
        <v>2401/244043120</v>
      </c>
      <c r="E4231">
        <f>COUNTIF(ufc_fights5[duplicitní texty],ufc_fights5[[#This Row],[duplicitní texty]])</f>
        <v>1</v>
      </c>
    </row>
    <row r="4232" spans="1:5">
      <c r="A4232">
        <v>1930</v>
      </c>
      <c r="B4232">
        <v>3250</v>
      </c>
      <c r="C4232" s="3">
        <v>43120</v>
      </c>
      <c r="D4232" s="5" t="str">
        <f>ufc_fights5[[#This Row],[r_fighter_id]]&amp;"/"&amp;ufc_fights5[[#This Row],[b_fighter_id]]&amp;ufc_fights5[[#This Row],[date]]</f>
        <v>1930/325043120</v>
      </c>
      <c r="E4232">
        <f>COUNTIF(ufc_fights5[duplicitní texty],ufc_fights5[[#This Row],[duplicitní texty]])</f>
        <v>1</v>
      </c>
    </row>
    <row r="4233" spans="1:5">
      <c r="A4233">
        <v>70</v>
      </c>
      <c r="B4233">
        <v>990</v>
      </c>
      <c r="C4233" s="3">
        <v>43120</v>
      </c>
      <c r="D4233" s="5" t="str">
        <f>ufc_fights5[[#This Row],[r_fighter_id]]&amp;"/"&amp;ufc_fights5[[#This Row],[b_fighter_id]]&amp;ufc_fights5[[#This Row],[date]]</f>
        <v>70/99043120</v>
      </c>
      <c r="E4233">
        <f>COUNTIF(ufc_fights5[duplicitní texty],ufc_fights5[[#This Row],[duplicitní texty]])</f>
        <v>1</v>
      </c>
    </row>
    <row r="4234" spans="1:5">
      <c r="A4234">
        <v>2121</v>
      </c>
      <c r="B4234">
        <v>2303</v>
      </c>
      <c r="C4234" s="3">
        <v>43120</v>
      </c>
      <c r="D4234" s="5" t="str">
        <f>ufc_fights5[[#This Row],[r_fighter_id]]&amp;"/"&amp;ufc_fights5[[#This Row],[b_fighter_id]]&amp;ufc_fights5[[#This Row],[date]]</f>
        <v>2121/230343120</v>
      </c>
      <c r="E4234">
        <f>COUNTIF(ufc_fights5[duplicitní texty],ufc_fights5[[#This Row],[duplicitní texty]])</f>
        <v>1</v>
      </c>
    </row>
    <row r="4235" spans="1:5">
      <c r="A4235">
        <v>3384</v>
      </c>
      <c r="B4235">
        <v>218</v>
      </c>
      <c r="C4235" s="3">
        <v>43120</v>
      </c>
      <c r="D4235" s="5" t="str">
        <f>ufc_fights5[[#This Row],[r_fighter_id]]&amp;"/"&amp;ufc_fights5[[#This Row],[b_fighter_id]]&amp;ufc_fights5[[#This Row],[date]]</f>
        <v>3384/21843120</v>
      </c>
      <c r="E4235">
        <f>COUNTIF(ufc_fights5[duplicitní texty],ufc_fights5[[#This Row],[duplicitní texty]])</f>
        <v>1</v>
      </c>
    </row>
    <row r="4236" spans="1:5">
      <c r="A4236">
        <v>1606</v>
      </c>
      <c r="B4236">
        <v>406</v>
      </c>
      <c r="C4236" s="3">
        <v>43120</v>
      </c>
      <c r="D4236" s="5" t="str">
        <f>ufc_fights5[[#This Row],[r_fighter_id]]&amp;"/"&amp;ufc_fights5[[#This Row],[b_fighter_id]]&amp;ufc_fights5[[#This Row],[date]]</f>
        <v>1606/40643120</v>
      </c>
      <c r="E4236">
        <f>COUNTIF(ufc_fights5[duplicitní texty],ufc_fights5[[#This Row],[duplicitní texty]])</f>
        <v>1</v>
      </c>
    </row>
    <row r="4237" spans="1:5">
      <c r="A4237">
        <v>1385</v>
      </c>
      <c r="B4237">
        <v>2636</v>
      </c>
      <c r="C4237" s="3">
        <v>43120</v>
      </c>
      <c r="D4237" s="5" t="str">
        <f>ufc_fights5[[#This Row],[r_fighter_id]]&amp;"/"&amp;ufc_fights5[[#This Row],[b_fighter_id]]&amp;ufc_fights5[[#This Row],[date]]</f>
        <v>1385/263643120</v>
      </c>
      <c r="E4237">
        <f>COUNTIF(ufc_fights5[duplicitní texty],ufc_fights5[[#This Row],[duplicitní texty]])</f>
        <v>1</v>
      </c>
    </row>
    <row r="4238" spans="1:5">
      <c r="A4238">
        <v>1436</v>
      </c>
      <c r="B4238">
        <v>129</v>
      </c>
      <c r="C4238" s="3">
        <v>43120</v>
      </c>
      <c r="D4238" s="5" t="str">
        <f>ufc_fights5[[#This Row],[r_fighter_id]]&amp;"/"&amp;ufc_fights5[[#This Row],[b_fighter_id]]&amp;ufc_fights5[[#This Row],[date]]</f>
        <v>1436/12943120</v>
      </c>
      <c r="E4238">
        <f>COUNTIF(ufc_fights5[duplicitní texty],ufc_fights5[[#This Row],[duplicitní texty]])</f>
        <v>1</v>
      </c>
    </row>
    <row r="4239" spans="1:5">
      <c r="A4239">
        <v>273</v>
      </c>
      <c r="B4239">
        <v>220</v>
      </c>
      <c r="C4239" s="3">
        <v>43120</v>
      </c>
      <c r="D4239" s="5" t="str">
        <f>ufc_fights5[[#This Row],[r_fighter_id]]&amp;"/"&amp;ufc_fights5[[#This Row],[b_fighter_id]]&amp;ufc_fights5[[#This Row],[date]]</f>
        <v>273/22043120</v>
      </c>
      <c r="E4239">
        <f>COUNTIF(ufc_fights5[duplicitní texty],ufc_fights5[[#This Row],[duplicitní texty]])</f>
        <v>1</v>
      </c>
    </row>
    <row r="4240" spans="1:5">
      <c r="A4240">
        <v>300</v>
      </c>
      <c r="B4240">
        <v>715</v>
      </c>
      <c r="C4240" s="3">
        <v>43120</v>
      </c>
      <c r="D4240" s="5" t="str">
        <f>ufc_fights5[[#This Row],[r_fighter_id]]&amp;"/"&amp;ufc_fights5[[#This Row],[b_fighter_id]]&amp;ufc_fights5[[#This Row],[date]]</f>
        <v>300/71543120</v>
      </c>
      <c r="E4240">
        <f>COUNTIF(ufc_fights5[duplicitní texty],ufc_fights5[[#This Row],[duplicitní texty]])</f>
        <v>1</v>
      </c>
    </row>
    <row r="4241" spans="1:5">
      <c r="A4241">
        <v>553</v>
      </c>
      <c r="B4241">
        <v>2752</v>
      </c>
      <c r="C4241" s="3">
        <v>43127</v>
      </c>
      <c r="D4241" s="5" t="str">
        <f>ufc_fights5[[#This Row],[r_fighter_id]]&amp;"/"&amp;ufc_fights5[[#This Row],[b_fighter_id]]&amp;ufc_fights5[[#This Row],[date]]</f>
        <v>553/275243127</v>
      </c>
      <c r="E4241">
        <f>COUNTIF(ufc_fights5[duplicitní texty],ufc_fights5[[#This Row],[duplicitní texty]])</f>
        <v>1</v>
      </c>
    </row>
    <row r="4242" spans="1:5">
      <c r="A4242">
        <v>789</v>
      </c>
      <c r="B4242">
        <v>445</v>
      </c>
      <c r="C4242" s="3">
        <v>43127</v>
      </c>
      <c r="D4242" s="5" t="str">
        <f>ufc_fights5[[#This Row],[r_fighter_id]]&amp;"/"&amp;ufc_fights5[[#This Row],[b_fighter_id]]&amp;ufc_fights5[[#This Row],[date]]</f>
        <v>789/44543127</v>
      </c>
      <c r="E4242">
        <f>COUNTIF(ufc_fights5[duplicitní texty],ufc_fights5[[#This Row],[duplicitní texty]])</f>
        <v>1</v>
      </c>
    </row>
    <row r="4243" spans="1:5">
      <c r="A4243">
        <v>138</v>
      </c>
      <c r="B4243">
        <v>2837</v>
      </c>
      <c r="C4243" s="3">
        <v>43127</v>
      </c>
      <c r="D4243" s="5" t="str">
        <f>ufc_fights5[[#This Row],[r_fighter_id]]&amp;"/"&amp;ufc_fights5[[#This Row],[b_fighter_id]]&amp;ufc_fights5[[#This Row],[date]]</f>
        <v>138/283743127</v>
      </c>
      <c r="E4243">
        <f>COUNTIF(ufc_fights5[duplicitní texty],ufc_fights5[[#This Row],[duplicitní texty]])</f>
        <v>1</v>
      </c>
    </row>
    <row r="4244" spans="1:5">
      <c r="A4244">
        <v>1674</v>
      </c>
      <c r="B4244">
        <v>1202</v>
      </c>
      <c r="C4244" s="3">
        <v>43127</v>
      </c>
      <c r="D4244" s="5" t="str">
        <f>ufc_fights5[[#This Row],[r_fighter_id]]&amp;"/"&amp;ufc_fights5[[#This Row],[b_fighter_id]]&amp;ufc_fights5[[#This Row],[date]]</f>
        <v>1674/120243127</v>
      </c>
      <c r="E4244">
        <f>COUNTIF(ufc_fights5[duplicitní texty],ufc_fights5[[#This Row],[duplicitní texty]])</f>
        <v>1</v>
      </c>
    </row>
    <row r="4245" spans="1:5">
      <c r="A4245">
        <v>2576</v>
      </c>
      <c r="B4245">
        <v>3162</v>
      </c>
      <c r="C4245" s="3">
        <v>43127</v>
      </c>
      <c r="D4245" s="5" t="str">
        <f>ufc_fights5[[#This Row],[r_fighter_id]]&amp;"/"&amp;ufc_fights5[[#This Row],[b_fighter_id]]&amp;ufc_fights5[[#This Row],[date]]</f>
        <v>2576/316243127</v>
      </c>
      <c r="E4245">
        <f>COUNTIF(ufc_fights5[duplicitní texty],ufc_fights5[[#This Row],[duplicitní texty]])</f>
        <v>1</v>
      </c>
    </row>
    <row r="4246" spans="1:5">
      <c r="A4246">
        <v>2533</v>
      </c>
      <c r="B4246">
        <v>2992</v>
      </c>
      <c r="C4246" s="3">
        <v>43127</v>
      </c>
      <c r="D4246" s="5" t="str">
        <f>ufc_fights5[[#This Row],[r_fighter_id]]&amp;"/"&amp;ufc_fights5[[#This Row],[b_fighter_id]]&amp;ufc_fights5[[#This Row],[date]]</f>
        <v>2533/299243127</v>
      </c>
      <c r="E4246">
        <f>COUNTIF(ufc_fights5[duplicitní texty],ufc_fights5[[#This Row],[duplicitní texty]])</f>
        <v>1</v>
      </c>
    </row>
    <row r="4247" spans="1:5">
      <c r="A4247">
        <v>263</v>
      </c>
      <c r="B4247">
        <v>964</v>
      </c>
      <c r="C4247" s="3">
        <v>43127</v>
      </c>
      <c r="D4247" s="5" t="str">
        <f>ufc_fights5[[#This Row],[r_fighter_id]]&amp;"/"&amp;ufc_fights5[[#This Row],[b_fighter_id]]&amp;ufc_fights5[[#This Row],[date]]</f>
        <v>263/96443127</v>
      </c>
      <c r="E4247">
        <f>COUNTIF(ufc_fights5[duplicitní texty],ufc_fights5[[#This Row],[duplicitní texty]])</f>
        <v>1</v>
      </c>
    </row>
    <row r="4248" spans="1:5">
      <c r="A4248">
        <v>239</v>
      </c>
      <c r="B4248">
        <v>2491</v>
      </c>
      <c r="C4248" s="3">
        <v>43127</v>
      </c>
      <c r="D4248" s="5" t="str">
        <f>ufc_fights5[[#This Row],[r_fighter_id]]&amp;"/"&amp;ufc_fights5[[#This Row],[b_fighter_id]]&amp;ufc_fights5[[#This Row],[date]]</f>
        <v>239/249143127</v>
      </c>
      <c r="E4248">
        <f>COUNTIF(ufc_fights5[duplicitní texty],ufc_fights5[[#This Row],[duplicitní texty]])</f>
        <v>1</v>
      </c>
    </row>
    <row r="4249" spans="1:5">
      <c r="A4249">
        <v>3078</v>
      </c>
      <c r="B4249">
        <v>389</v>
      </c>
      <c r="C4249" s="3">
        <v>43127</v>
      </c>
      <c r="D4249" s="5" t="str">
        <f>ufc_fights5[[#This Row],[r_fighter_id]]&amp;"/"&amp;ufc_fights5[[#This Row],[b_fighter_id]]&amp;ufc_fights5[[#This Row],[date]]</f>
        <v>3078/38943127</v>
      </c>
      <c r="E4249">
        <f>COUNTIF(ufc_fights5[duplicitní texty],ufc_fights5[[#This Row],[duplicitní texty]])</f>
        <v>1</v>
      </c>
    </row>
    <row r="4250" spans="1:5">
      <c r="A4250">
        <v>1659</v>
      </c>
      <c r="B4250">
        <v>1650</v>
      </c>
      <c r="C4250" s="3">
        <v>43127</v>
      </c>
      <c r="D4250" s="5" t="str">
        <f>ufc_fights5[[#This Row],[r_fighter_id]]&amp;"/"&amp;ufc_fights5[[#This Row],[b_fighter_id]]&amp;ufc_fights5[[#This Row],[date]]</f>
        <v>1659/165043127</v>
      </c>
      <c r="E4250">
        <f>COUNTIF(ufc_fights5[duplicitní texty],ufc_fights5[[#This Row],[duplicitní texty]])</f>
        <v>1</v>
      </c>
    </row>
    <row r="4251" spans="1:5">
      <c r="A4251">
        <v>1957</v>
      </c>
      <c r="B4251">
        <v>1826</v>
      </c>
      <c r="C4251" s="3">
        <v>43127</v>
      </c>
      <c r="D4251" s="5" t="str">
        <f>ufc_fights5[[#This Row],[r_fighter_id]]&amp;"/"&amp;ufc_fights5[[#This Row],[b_fighter_id]]&amp;ufc_fights5[[#This Row],[date]]</f>
        <v>1957/182643127</v>
      </c>
      <c r="E4251">
        <f>COUNTIF(ufc_fights5[duplicitní texty],ufc_fights5[[#This Row],[duplicitní texty]])</f>
        <v>1</v>
      </c>
    </row>
    <row r="4252" spans="1:5">
      <c r="A4252">
        <v>2682</v>
      </c>
      <c r="B4252">
        <v>1107</v>
      </c>
      <c r="C4252" s="3">
        <v>43127</v>
      </c>
      <c r="D4252" s="5" t="str">
        <f>ufc_fights5[[#This Row],[r_fighter_id]]&amp;"/"&amp;ufc_fights5[[#This Row],[b_fighter_id]]&amp;ufc_fights5[[#This Row],[date]]</f>
        <v>2682/110743127</v>
      </c>
      <c r="E4252">
        <f>COUNTIF(ufc_fights5[duplicitní texty],ufc_fights5[[#This Row],[duplicitní texty]])</f>
        <v>1</v>
      </c>
    </row>
    <row r="4253" spans="1:5">
      <c r="A4253">
        <v>2860</v>
      </c>
      <c r="B4253">
        <v>3034</v>
      </c>
      <c r="C4253" s="3">
        <v>43134</v>
      </c>
      <c r="D4253" s="5" t="str">
        <f>ufc_fights5[[#This Row],[r_fighter_id]]&amp;"/"&amp;ufc_fights5[[#This Row],[b_fighter_id]]&amp;ufc_fights5[[#This Row],[date]]</f>
        <v>2860/303443134</v>
      </c>
      <c r="E4253">
        <f>COUNTIF(ufc_fights5[duplicitní texty],ufc_fights5[[#This Row],[duplicitní texty]])</f>
        <v>1</v>
      </c>
    </row>
    <row r="4254" spans="1:5">
      <c r="A4254">
        <v>45</v>
      </c>
      <c r="B4254">
        <v>3071</v>
      </c>
      <c r="C4254" s="3">
        <v>43134</v>
      </c>
      <c r="D4254" s="5" t="str">
        <f>ufc_fights5[[#This Row],[r_fighter_id]]&amp;"/"&amp;ufc_fights5[[#This Row],[b_fighter_id]]&amp;ufc_fights5[[#This Row],[date]]</f>
        <v>45/307143134</v>
      </c>
      <c r="E4254">
        <f>COUNTIF(ufc_fights5[duplicitní texty],ufc_fights5[[#This Row],[duplicitní texty]])</f>
        <v>1</v>
      </c>
    </row>
    <row r="4255" spans="1:5">
      <c r="A4255">
        <v>959</v>
      </c>
      <c r="B4255">
        <v>2185</v>
      </c>
      <c r="C4255" s="3">
        <v>43134</v>
      </c>
      <c r="D4255" s="5" t="str">
        <f>ufc_fights5[[#This Row],[r_fighter_id]]&amp;"/"&amp;ufc_fights5[[#This Row],[b_fighter_id]]&amp;ufc_fights5[[#This Row],[date]]</f>
        <v>959/218543134</v>
      </c>
      <c r="E4255">
        <f>COUNTIF(ufc_fights5[duplicitní texty],ufc_fights5[[#This Row],[duplicitní texty]])</f>
        <v>1</v>
      </c>
    </row>
    <row r="4256" spans="1:5">
      <c r="A4256">
        <v>2955</v>
      </c>
      <c r="B4256">
        <v>437</v>
      </c>
      <c r="C4256" s="3">
        <v>43134</v>
      </c>
      <c r="D4256" s="5" t="str">
        <f>ufc_fights5[[#This Row],[r_fighter_id]]&amp;"/"&amp;ufc_fights5[[#This Row],[b_fighter_id]]&amp;ufc_fights5[[#This Row],[date]]</f>
        <v>2955/43743134</v>
      </c>
      <c r="E4256">
        <f>COUNTIF(ufc_fights5[duplicitní texty],ufc_fights5[[#This Row],[duplicitní texty]])</f>
        <v>1</v>
      </c>
    </row>
    <row r="4257" spans="1:5">
      <c r="A4257">
        <v>2178</v>
      </c>
      <c r="B4257">
        <v>2058</v>
      </c>
      <c r="C4257" s="3">
        <v>43134</v>
      </c>
      <c r="D4257" s="5" t="str">
        <f>ufc_fights5[[#This Row],[r_fighter_id]]&amp;"/"&amp;ufc_fights5[[#This Row],[b_fighter_id]]&amp;ufc_fights5[[#This Row],[date]]</f>
        <v>2178/205843134</v>
      </c>
      <c r="E4257">
        <f>COUNTIF(ufc_fights5[duplicitní texty],ufc_fights5[[#This Row],[duplicitní texty]])</f>
        <v>1</v>
      </c>
    </row>
    <row r="4258" spans="1:5">
      <c r="A4258">
        <v>3122</v>
      </c>
      <c r="B4258">
        <v>3374</v>
      </c>
      <c r="C4258" s="3">
        <v>43134</v>
      </c>
      <c r="D4258" s="5" t="str">
        <f>ufc_fights5[[#This Row],[r_fighter_id]]&amp;"/"&amp;ufc_fights5[[#This Row],[b_fighter_id]]&amp;ufc_fights5[[#This Row],[date]]</f>
        <v>3122/337443134</v>
      </c>
      <c r="E4258">
        <f>COUNTIF(ufc_fights5[duplicitní texty],ufc_fights5[[#This Row],[duplicitní texty]])</f>
        <v>1</v>
      </c>
    </row>
    <row r="4259" spans="1:5">
      <c r="A4259">
        <v>1898</v>
      </c>
      <c r="B4259">
        <v>97</v>
      </c>
      <c r="C4259" s="3">
        <v>43134</v>
      </c>
      <c r="D4259" s="5" t="str">
        <f>ufc_fights5[[#This Row],[r_fighter_id]]&amp;"/"&amp;ufc_fights5[[#This Row],[b_fighter_id]]&amp;ufc_fights5[[#This Row],[date]]</f>
        <v>1898/9743134</v>
      </c>
      <c r="E4259">
        <f>COUNTIF(ufc_fights5[duplicitní texty],ufc_fights5[[#This Row],[duplicitní texty]])</f>
        <v>1</v>
      </c>
    </row>
    <row r="4260" spans="1:5">
      <c r="A4260">
        <v>2999</v>
      </c>
      <c r="B4260">
        <v>3367</v>
      </c>
      <c r="C4260" s="3">
        <v>43134</v>
      </c>
      <c r="D4260" s="5" t="str">
        <f>ufc_fights5[[#This Row],[r_fighter_id]]&amp;"/"&amp;ufc_fights5[[#This Row],[b_fighter_id]]&amp;ufc_fights5[[#This Row],[date]]</f>
        <v>2999/336743134</v>
      </c>
      <c r="E4260">
        <f>COUNTIF(ufc_fights5[duplicitní texty],ufc_fights5[[#This Row],[duplicitní texty]])</f>
        <v>1</v>
      </c>
    </row>
    <row r="4261" spans="1:5">
      <c r="A4261">
        <v>2571</v>
      </c>
      <c r="B4261">
        <v>1205</v>
      </c>
      <c r="C4261" s="3">
        <v>43134</v>
      </c>
      <c r="D4261" s="5" t="str">
        <f>ufc_fights5[[#This Row],[r_fighter_id]]&amp;"/"&amp;ufc_fights5[[#This Row],[b_fighter_id]]&amp;ufc_fights5[[#This Row],[date]]</f>
        <v>2571/120543134</v>
      </c>
      <c r="E4261">
        <f>COUNTIF(ufc_fights5[duplicitní texty],ufc_fights5[[#This Row],[duplicitní texty]])</f>
        <v>1</v>
      </c>
    </row>
    <row r="4262" spans="1:5">
      <c r="A4262">
        <v>2460</v>
      </c>
      <c r="B4262">
        <v>1244</v>
      </c>
      <c r="C4262" s="3">
        <v>43134</v>
      </c>
      <c r="D4262" s="5" t="str">
        <f>ufc_fights5[[#This Row],[r_fighter_id]]&amp;"/"&amp;ufc_fights5[[#This Row],[b_fighter_id]]&amp;ufc_fights5[[#This Row],[date]]</f>
        <v>2460/124443134</v>
      </c>
      <c r="E4262">
        <f>COUNTIF(ufc_fights5[duplicitní texty],ufc_fights5[[#This Row],[duplicitní texty]])</f>
        <v>1</v>
      </c>
    </row>
    <row r="4263" spans="1:5">
      <c r="A4263">
        <v>1530</v>
      </c>
      <c r="B4263">
        <v>1128</v>
      </c>
      <c r="C4263" s="3">
        <v>43134</v>
      </c>
      <c r="D4263" s="5" t="str">
        <f>ufc_fights5[[#This Row],[r_fighter_id]]&amp;"/"&amp;ufc_fights5[[#This Row],[b_fighter_id]]&amp;ufc_fights5[[#This Row],[date]]</f>
        <v>1530/112843134</v>
      </c>
      <c r="E4263">
        <f>COUNTIF(ufc_fights5[duplicitní texty],ufc_fights5[[#This Row],[duplicitní texty]])</f>
        <v>1</v>
      </c>
    </row>
    <row r="4264" spans="1:5">
      <c r="A4264">
        <v>3299</v>
      </c>
      <c r="B4264">
        <v>148</v>
      </c>
      <c r="C4264" s="3">
        <v>43141</v>
      </c>
      <c r="D4264" s="5" t="str">
        <f>ufc_fights5[[#This Row],[r_fighter_id]]&amp;"/"&amp;ufc_fights5[[#This Row],[b_fighter_id]]&amp;ufc_fights5[[#This Row],[date]]</f>
        <v>3299/14843141</v>
      </c>
      <c r="E4264">
        <f>COUNTIF(ufc_fights5[duplicitní texty],ufc_fights5[[#This Row],[duplicitní texty]])</f>
        <v>1</v>
      </c>
    </row>
    <row r="4265" spans="1:5">
      <c r="A4265">
        <v>3479</v>
      </c>
      <c r="B4265">
        <v>15</v>
      </c>
      <c r="C4265" s="3">
        <v>43141</v>
      </c>
      <c r="D4265" s="5" t="str">
        <f>ufc_fights5[[#This Row],[r_fighter_id]]&amp;"/"&amp;ufc_fights5[[#This Row],[b_fighter_id]]&amp;ufc_fights5[[#This Row],[date]]</f>
        <v>3479/1543141</v>
      </c>
      <c r="E4265">
        <f>COUNTIF(ufc_fights5[duplicitní texty],ufc_fights5[[#This Row],[duplicitní texty]])</f>
        <v>1</v>
      </c>
    </row>
    <row r="4266" spans="1:5">
      <c r="A4266">
        <v>996</v>
      </c>
      <c r="B4266">
        <v>2305</v>
      </c>
      <c r="C4266" s="3">
        <v>43141</v>
      </c>
      <c r="D4266" s="5" t="str">
        <f>ufc_fights5[[#This Row],[r_fighter_id]]&amp;"/"&amp;ufc_fights5[[#This Row],[b_fighter_id]]&amp;ufc_fights5[[#This Row],[date]]</f>
        <v>996/230543141</v>
      </c>
      <c r="E4266">
        <f>COUNTIF(ufc_fights5[duplicitní texty],ufc_fights5[[#This Row],[duplicitní texty]])</f>
        <v>1</v>
      </c>
    </row>
    <row r="4267" spans="1:5">
      <c r="A4267">
        <v>2475</v>
      </c>
      <c r="B4267">
        <v>2795</v>
      </c>
      <c r="C4267" s="3">
        <v>43141</v>
      </c>
      <c r="D4267" s="5" t="str">
        <f>ufc_fights5[[#This Row],[r_fighter_id]]&amp;"/"&amp;ufc_fights5[[#This Row],[b_fighter_id]]&amp;ufc_fights5[[#This Row],[date]]</f>
        <v>2475/279543141</v>
      </c>
      <c r="E4267">
        <f>COUNTIF(ufc_fights5[duplicitní texty],ufc_fights5[[#This Row],[duplicitní texty]])</f>
        <v>1</v>
      </c>
    </row>
    <row r="4268" spans="1:5">
      <c r="A4268">
        <v>1427</v>
      </c>
      <c r="B4268">
        <v>295</v>
      </c>
      <c r="C4268" s="3">
        <v>43141</v>
      </c>
      <c r="D4268" s="5" t="str">
        <f>ufc_fights5[[#This Row],[r_fighter_id]]&amp;"/"&amp;ufc_fights5[[#This Row],[b_fighter_id]]&amp;ufc_fights5[[#This Row],[date]]</f>
        <v>1427/29543141</v>
      </c>
      <c r="E4268">
        <f>COUNTIF(ufc_fights5[duplicitní texty],ufc_fights5[[#This Row],[duplicitní texty]])</f>
        <v>1</v>
      </c>
    </row>
    <row r="4269" spans="1:5">
      <c r="A4269">
        <v>3395</v>
      </c>
      <c r="B4269">
        <v>1621</v>
      </c>
      <c r="C4269" s="3">
        <v>43141</v>
      </c>
      <c r="D4269" s="5" t="str">
        <f>ufc_fights5[[#This Row],[r_fighter_id]]&amp;"/"&amp;ufc_fights5[[#This Row],[b_fighter_id]]&amp;ufc_fights5[[#This Row],[date]]</f>
        <v>3395/162143141</v>
      </c>
      <c r="E4269">
        <f>COUNTIF(ufc_fights5[duplicitní texty],ufc_fights5[[#This Row],[duplicitní texty]])</f>
        <v>1</v>
      </c>
    </row>
    <row r="4270" spans="1:5">
      <c r="A4270">
        <v>2473</v>
      </c>
      <c r="B4270">
        <v>1362</v>
      </c>
      <c r="C4270" s="3">
        <v>43141</v>
      </c>
      <c r="D4270" s="5" t="str">
        <f>ufc_fights5[[#This Row],[r_fighter_id]]&amp;"/"&amp;ufc_fights5[[#This Row],[b_fighter_id]]&amp;ufc_fights5[[#This Row],[date]]</f>
        <v>2473/136243141</v>
      </c>
      <c r="E4270">
        <f>COUNTIF(ufc_fights5[duplicitní texty],ufc_fights5[[#This Row],[duplicitní texty]])</f>
        <v>1</v>
      </c>
    </row>
    <row r="4271" spans="1:5">
      <c r="A4271">
        <v>378</v>
      </c>
      <c r="B4271">
        <v>1888</v>
      </c>
      <c r="C4271" s="3">
        <v>43141</v>
      </c>
      <c r="D4271" s="5" t="str">
        <f>ufc_fights5[[#This Row],[r_fighter_id]]&amp;"/"&amp;ufc_fights5[[#This Row],[b_fighter_id]]&amp;ufc_fights5[[#This Row],[date]]</f>
        <v>378/188843141</v>
      </c>
      <c r="E4271">
        <f>COUNTIF(ufc_fights5[duplicitní texty],ufc_fights5[[#This Row],[duplicitní texty]])</f>
        <v>1</v>
      </c>
    </row>
    <row r="4272" spans="1:5">
      <c r="A4272">
        <v>2002</v>
      </c>
      <c r="B4272">
        <v>1818</v>
      </c>
      <c r="C4272" s="3">
        <v>43141</v>
      </c>
      <c r="D4272" s="5" t="str">
        <f>ufc_fights5[[#This Row],[r_fighter_id]]&amp;"/"&amp;ufc_fights5[[#This Row],[b_fighter_id]]&amp;ufc_fights5[[#This Row],[date]]</f>
        <v>2002/181843141</v>
      </c>
      <c r="E4272">
        <f>COUNTIF(ufc_fights5[duplicitní texty],ufc_fights5[[#This Row],[duplicitní texty]])</f>
        <v>1</v>
      </c>
    </row>
    <row r="4273" spans="1:5">
      <c r="A4273">
        <v>1460</v>
      </c>
      <c r="B4273">
        <v>2603</v>
      </c>
      <c r="C4273" s="3">
        <v>43141</v>
      </c>
      <c r="D4273" s="5" t="str">
        <f>ufc_fights5[[#This Row],[r_fighter_id]]&amp;"/"&amp;ufc_fights5[[#This Row],[b_fighter_id]]&amp;ufc_fights5[[#This Row],[date]]</f>
        <v>1460/260343141</v>
      </c>
      <c r="E4273">
        <f>COUNTIF(ufc_fights5[duplicitní texty],ufc_fights5[[#This Row],[duplicitní texty]])</f>
        <v>1</v>
      </c>
    </row>
    <row r="4274" spans="1:5">
      <c r="A4274">
        <v>1574</v>
      </c>
      <c r="B4274">
        <v>7</v>
      </c>
      <c r="C4274" s="3">
        <v>43141</v>
      </c>
      <c r="D4274" s="5" t="str">
        <f>ufc_fights5[[#This Row],[r_fighter_id]]&amp;"/"&amp;ufc_fights5[[#This Row],[b_fighter_id]]&amp;ufc_fights5[[#This Row],[date]]</f>
        <v>1574/743141</v>
      </c>
      <c r="E4274">
        <f>COUNTIF(ufc_fights5[duplicitní texty],ufc_fights5[[#This Row],[duplicitní texty]])</f>
        <v>1</v>
      </c>
    </row>
    <row r="4275" spans="1:5">
      <c r="A4275">
        <v>84</v>
      </c>
      <c r="B4275">
        <v>2109</v>
      </c>
      <c r="C4275" s="3">
        <v>43149</v>
      </c>
      <c r="D4275" s="5" t="str">
        <f>ufc_fights5[[#This Row],[r_fighter_id]]&amp;"/"&amp;ufc_fights5[[#This Row],[b_fighter_id]]&amp;ufc_fights5[[#This Row],[date]]</f>
        <v>84/210943149</v>
      </c>
      <c r="E4275">
        <f>COUNTIF(ufc_fights5[duplicitní texty],ufc_fights5[[#This Row],[duplicitní texty]])</f>
        <v>1</v>
      </c>
    </row>
    <row r="4276" spans="1:5">
      <c r="A4276">
        <v>407</v>
      </c>
      <c r="B4276">
        <v>2200</v>
      </c>
      <c r="C4276" s="3">
        <v>43149</v>
      </c>
      <c r="D4276" s="5" t="str">
        <f>ufc_fights5[[#This Row],[r_fighter_id]]&amp;"/"&amp;ufc_fights5[[#This Row],[b_fighter_id]]&amp;ufc_fights5[[#This Row],[date]]</f>
        <v>407/220043149</v>
      </c>
      <c r="E4276">
        <f>COUNTIF(ufc_fights5[duplicitní texty],ufc_fights5[[#This Row],[duplicitní texty]])</f>
        <v>1</v>
      </c>
    </row>
    <row r="4277" spans="1:5">
      <c r="A4277">
        <v>523</v>
      </c>
      <c r="B4277">
        <v>2061</v>
      </c>
      <c r="C4277" s="3">
        <v>43149</v>
      </c>
      <c r="D4277" s="5" t="str">
        <f>ufc_fights5[[#This Row],[r_fighter_id]]&amp;"/"&amp;ufc_fights5[[#This Row],[b_fighter_id]]&amp;ufc_fights5[[#This Row],[date]]</f>
        <v>523/206143149</v>
      </c>
      <c r="E4277">
        <f>COUNTIF(ufc_fights5[duplicitní texty],ufc_fights5[[#This Row],[duplicitní texty]])</f>
        <v>1</v>
      </c>
    </row>
    <row r="4278" spans="1:5">
      <c r="A4278">
        <v>1816</v>
      </c>
      <c r="B4278">
        <v>3308</v>
      </c>
      <c r="C4278" s="3">
        <v>43149</v>
      </c>
      <c r="D4278" s="5" t="str">
        <f>ufc_fights5[[#This Row],[r_fighter_id]]&amp;"/"&amp;ufc_fights5[[#This Row],[b_fighter_id]]&amp;ufc_fights5[[#This Row],[date]]</f>
        <v>1816/330843149</v>
      </c>
      <c r="E4278">
        <f>COUNTIF(ufc_fights5[duplicitní texty],ufc_fights5[[#This Row],[duplicitní texty]])</f>
        <v>1</v>
      </c>
    </row>
    <row r="4279" spans="1:5">
      <c r="A4279">
        <v>1160</v>
      </c>
      <c r="B4279">
        <v>953</v>
      </c>
      <c r="C4279" s="3">
        <v>43149</v>
      </c>
      <c r="D4279" s="5" t="str">
        <f>ufc_fights5[[#This Row],[r_fighter_id]]&amp;"/"&amp;ufc_fights5[[#This Row],[b_fighter_id]]&amp;ufc_fights5[[#This Row],[date]]</f>
        <v>1160/95343149</v>
      </c>
      <c r="E4279">
        <f>COUNTIF(ufc_fights5[duplicitní texty],ufc_fights5[[#This Row],[duplicitní texty]])</f>
        <v>1</v>
      </c>
    </row>
    <row r="4280" spans="1:5">
      <c r="A4280">
        <v>2286</v>
      </c>
      <c r="B4280">
        <v>448</v>
      </c>
      <c r="C4280" s="3">
        <v>43149</v>
      </c>
      <c r="D4280" s="5" t="str">
        <f>ufc_fights5[[#This Row],[r_fighter_id]]&amp;"/"&amp;ufc_fights5[[#This Row],[b_fighter_id]]&amp;ufc_fights5[[#This Row],[date]]</f>
        <v>2286/44843149</v>
      </c>
      <c r="E4280">
        <f>COUNTIF(ufc_fights5[duplicitní texty],ufc_fights5[[#This Row],[duplicitní texty]])</f>
        <v>1</v>
      </c>
    </row>
    <row r="4281" spans="1:5">
      <c r="A4281">
        <v>3375</v>
      </c>
      <c r="B4281">
        <v>3289</v>
      </c>
      <c r="C4281" s="3">
        <v>43149</v>
      </c>
      <c r="D4281" s="5" t="str">
        <f>ufc_fights5[[#This Row],[r_fighter_id]]&amp;"/"&amp;ufc_fights5[[#This Row],[b_fighter_id]]&amp;ufc_fights5[[#This Row],[date]]</f>
        <v>3375/328943149</v>
      </c>
      <c r="E4281">
        <f>COUNTIF(ufc_fights5[duplicitní texty],ufc_fights5[[#This Row],[duplicitní texty]])</f>
        <v>1</v>
      </c>
    </row>
    <row r="4282" spans="1:5">
      <c r="A4282">
        <v>2333</v>
      </c>
      <c r="B4282">
        <v>1162</v>
      </c>
      <c r="C4282" s="3">
        <v>43149</v>
      </c>
      <c r="D4282" s="5" t="str">
        <f>ufc_fights5[[#This Row],[r_fighter_id]]&amp;"/"&amp;ufc_fights5[[#This Row],[b_fighter_id]]&amp;ufc_fights5[[#This Row],[date]]</f>
        <v>2333/116243149</v>
      </c>
      <c r="E4282">
        <f>COUNTIF(ufc_fights5[duplicitní texty],ufc_fights5[[#This Row],[duplicitní texty]])</f>
        <v>1</v>
      </c>
    </row>
    <row r="4283" spans="1:5">
      <c r="A4283">
        <v>2518</v>
      </c>
      <c r="B4283">
        <v>715</v>
      </c>
      <c r="C4283" s="3">
        <v>43149</v>
      </c>
      <c r="D4283" s="5" t="str">
        <f>ufc_fights5[[#This Row],[r_fighter_id]]&amp;"/"&amp;ufc_fights5[[#This Row],[b_fighter_id]]&amp;ufc_fights5[[#This Row],[date]]</f>
        <v>2518/71543149</v>
      </c>
      <c r="E4283">
        <f>COUNTIF(ufc_fights5[duplicitní texty],ufc_fights5[[#This Row],[duplicitní texty]])</f>
        <v>1</v>
      </c>
    </row>
    <row r="4284" spans="1:5">
      <c r="A4284">
        <v>2538</v>
      </c>
      <c r="B4284">
        <v>3485</v>
      </c>
      <c r="C4284" s="3">
        <v>43149</v>
      </c>
      <c r="D4284" s="5" t="str">
        <f>ufc_fights5[[#This Row],[r_fighter_id]]&amp;"/"&amp;ufc_fights5[[#This Row],[b_fighter_id]]&amp;ufc_fights5[[#This Row],[date]]</f>
        <v>2538/348543149</v>
      </c>
      <c r="E4284">
        <f>COUNTIF(ufc_fights5[duplicitní texty],ufc_fights5[[#This Row],[duplicitní texty]])</f>
        <v>1</v>
      </c>
    </row>
    <row r="4285" spans="1:5">
      <c r="A4285">
        <v>2190</v>
      </c>
      <c r="B4285">
        <v>2584</v>
      </c>
      <c r="C4285" s="3">
        <v>43149</v>
      </c>
      <c r="D4285" s="5" t="str">
        <f>ufc_fights5[[#This Row],[r_fighter_id]]&amp;"/"&amp;ufc_fights5[[#This Row],[b_fighter_id]]&amp;ufc_fights5[[#This Row],[date]]</f>
        <v>2190/258443149</v>
      </c>
      <c r="E4285">
        <f>COUNTIF(ufc_fights5[duplicitní texty],ufc_fights5[[#This Row],[duplicitní texty]])</f>
        <v>1</v>
      </c>
    </row>
    <row r="4286" spans="1:5">
      <c r="A4286">
        <v>2835</v>
      </c>
      <c r="B4286">
        <v>2830</v>
      </c>
      <c r="C4286" s="3">
        <v>43149</v>
      </c>
      <c r="D4286" s="5" t="str">
        <f>ufc_fights5[[#This Row],[r_fighter_id]]&amp;"/"&amp;ufc_fights5[[#This Row],[b_fighter_id]]&amp;ufc_fights5[[#This Row],[date]]</f>
        <v>2835/283043149</v>
      </c>
      <c r="E4286">
        <f>COUNTIF(ufc_fights5[duplicitní texty],ufc_fights5[[#This Row],[duplicitní texty]])</f>
        <v>1</v>
      </c>
    </row>
    <row r="4287" spans="1:5">
      <c r="A4287">
        <v>2515</v>
      </c>
      <c r="B4287">
        <v>1199</v>
      </c>
      <c r="C4287" s="3">
        <v>43155</v>
      </c>
      <c r="D4287" s="5" t="str">
        <f>ufc_fights5[[#This Row],[r_fighter_id]]&amp;"/"&amp;ufc_fights5[[#This Row],[b_fighter_id]]&amp;ufc_fights5[[#This Row],[date]]</f>
        <v>2515/119943155</v>
      </c>
      <c r="E4287">
        <f>COUNTIF(ufc_fights5[duplicitní texty],ufc_fights5[[#This Row],[duplicitní texty]])</f>
        <v>1</v>
      </c>
    </row>
    <row r="4288" spans="1:5">
      <c r="A4288">
        <v>2884</v>
      </c>
      <c r="B4288">
        <v>1566</v>
      </c>
      <c r="C4288" s="3">
        <v>43155</v>
      </c>
      <c r="D4288" s="5" t="str">
        <f>ufc_fights5[[#This Row],[r_fighter_id]]&amp;"/"&amp;ufc_fights5[[#This Row],[b_fighter_id]]&amp;ufc_fights5[[#This Row],[date]]</f>
        <v>2884/156643155</v>
      </c>
      <c r="E4288">
        <f>COUNTIF(ufc_fights5[duplicitní texty],ufc_fights5[[#This Row],[duplicitní texty]])</f>
        <v>1</v>
      </c>
    </row>
    <row r="4289" spans="1:5">
      <c r="A4289">
        <v>2201</v>
      </c>
      <c r="B4289">
        <v>1357</v>
      </c>
      <c r="C4289" s="3">
        <v>43155</v>
      </c>
      <c r="D4289" s="5" t="str">
        <f>ufc_fights5[[#This Row],[r_fighter_id]]&amp;"/"&amp;ufc_fights5[[#This Row],[b_fighter_id]]&amp;ufc_fights5[[#This Row],[date]]</f>
        <v>2201/135743155</v>
      </c>
      <c r="E4289">
        <f>COUNTIF(ufc_fights5[duplicitní texty],ufc_fights5[[#This Row],[duplicitní texty]])</f>
        <v>1</v>
      </c>
    </row>
    <row r="4290" spans="1:5">
      <c r="A4290">
        <v>3525</v>
      </c>
      <c r="B4290">
        <v>787</v>
      </c>
      <c r="C4290" s="3">
        <v>43155</v>
      </c>
      <c r="D4290" s="5" t="str">
        <f>ufc_fights5[[#This Row],[r_fighter_id]]&amp;"/"&amp;ufc_fights5[[#This Row],[b_fighter_id]]&amp;ufc_fights5[[#This Row],[date]]</f>
        <v>3525/78743155</v>
      </c>
      <c r="E4290">
        <f>COUNTIF(ufc_fights5[duplicitní texty],ufc_fights5[[#This Row],[duplicitní texty]])</f>
        <v>1</v>
      </c>
    </row>
    <row r="4291" spans="1:5">
      <c r="A4291">
        <v>200</v>
      </c>
      <c r="B4291">
        <v>1616</v>
      </c>
      <c r="C4291" s="3">
        <v>43155</v>
      </c>
      <c r="D4291" s="5" t="str">
        <f>ufc_fights5[[#This Row],[r_fighter_id]]&amp;"/"&amp;ufc_fights5[[#This Row],[b_fighter_id]]&amp;ufc_fights5[[#This Row],[date]]</f>
        <v>200/161643155</v>
      </c>
      <c r="E4291">
        <f>COUNTIF(ufc_fights5[duplicitní texty],ufc_fights5[[#This Row],[duplicitní texty]])</f>
        <v>1</v>
      </c>
    </row>
    <row r="4292" spans="1:5">
      <c r="A4292">
        <v>2949</v>
      </c>
      <c r="B4292">
        <v>2505</v>
      </c>
      <c r="C4292" s="3">
        <v>43155</v>
      </c>
      <c r="D4292" s="5" t="str">
        <f>ufc_fights5[[#This Row],[r_fighter_id]]&amp;"/"&amp;ufc_fights5[[#This Row],[b_fighter_id]]&amp;ufc_fights5[[#This Row],[date]]</f>
        <v>2949/250543155</v>
      </c>
      <c r="E4292">
        <f>COUNTIF(ufc_fights5[duplicitní texty],ufc_fights5[[#This Row],[duplicitní texty]])</f>
        <v>1</v>
      </c>
    </row>
    <row r="4293" spans="1:5">
      <c r="A4293">
        <v>884</v>
      </c>
      <c r="B4293">
        <v>3120</v>
      </c>
      <c r="C4293" s="3">
        <v>43155</v>
      </c>
      <c r="D4293" s="5" t="str">
        <f>ufc_fights5[[#This Row],[r_fighter_id]]&amp;"/"&amp;ufc_fights5[[#This Row],[b_fighter_id]]&amp;ufc_fights5[[#This Row],[date]]</f>
        <v>884/312043155</v>
      </c>
      <c r="E4293">
        <f>COUNTIF(ufc_fights5[duplicitní texty],ufc_fights5[[#This Row],[duplicitní texty]])</f>
        <v>1</v>
      </c>
    </row>
    <row r="4294" spans="1:5">
      <c r="A4294">
        <v>2800</v>
      </c>
      <c r="B4294">
        <v>1751</v>
      </c>
      <c r="C4294" s="3">
        <v>43155</v>
      </c>
      <c r="D4294" s="5" t="str">
        <f>ufc_fights5[[#This Row],[r_fighter_id]]&amp;"/"&amp;ufc_fights5[[#This Row],[b_fighter_id]]&amp;ufc_fights5[[#This Row],[date]]</f>
        <v>2800/175143155</v>
      </c>
      <c r="E4294">
        <f>COUNTIF(ufc_fights5[duplicitní texty],ufc_fights5[[#This Row],[duplicitní texty]])</f>
        <v>1</v>
      </c>
    </row>
    <row r="4295" spans="1:5">
      <c r="A4295">
        <v>2054</v>
      </c>
      <c r="B4295">
        <v>2654</v>
      </c>
      <c r="C4295" s="3">
        <v>43155</v>
      </c>
      <c r="D4295" s="5" t="str">
        <f>ufc_fights5[[#This Row],[r_fighter_id]]&amp;"/"&amp;ufc_fights5[[#This Row],[b_fighter_id]]&amp;ufc_fights5[[#This Row],[date]]</f>
        <v>2054/265443155</v>
      </c>
      <c r="E4295">
        <f>COUNTIF(ufc_fights5[duplicitní texty],ufc_fights5[[#This Row],[duplicitní texty]])</f>
        <v>1</v>
      </c>
    </row>
    <row r="4296" spans="1:5">
      <c r="A4296">
        <v>108</v>
      </c>
      <c r="B4296">
        <v>3273</v>
      </c>
      <c r="C4296" s="3">
        <v>43155</v>
      </c>
      <c r="D4296" s="5" t="str">
        <f>ufc_fights5[[#This Row],[r_fighter_id]]&amp;"/"&amp;ufc_fights5[[#This Row],[b_fighter_id]]&amp;ufc_fights5[[#This Row],[date]]</f>
        <v>108/327343155</v>
      </c>
      <c r="E4296">
        <f>COUNTIF(ufc_fights5[duplicitní texty],ufc_fights5[[#This Row],[duplicitní texty]])</f>
        <v>1</v>
      </c>
    </row>
    <row r="4297" spans="1:5">
      <c r="A4297">
        <v>2186</v>
      </c>
      <c r="B4297">
        <v>266</v>
      </c>
      <c r="C4297" s="3">
        <v>43155</v>
      </c>
      <c r="D4297" s="5" t="str">
        <f>ufc_fights5[[#This Row],[r_fighter_id]]&amp;"/"&amp;ufc_fights5[[#This Row],[b_fighter_id]]&amp;ufc_fights5[[#This Row],[date]]</f>
        <v>2186/26643155</v>
      </c>
      <c r="E4297">
        <f>COUNTIF(ufc_fights5[duplicitní texty],ufc_fights5[[#This Row],[duplicitní texty]])</f>
        <v>1</v>
      </c>
    </row>
    <row r="4298" spans="1:5">
      <c r="A4298">
        <v>90</v>
      </c>
      <c r="B4298">
        <v>2566</v>
      </c>
      <c r="C4298" s="3">
        <v>43155</v>
      </c>
      <c r="D4298" s="5" t="str">
        <f>ufc_fights5[[#This Row],[r_fighter_id]]&amp;"/"&amp;ufc_fights5[[#This Row],[b_fighter_id]]&amp;ufc_fights5[[#This Row],[date]]</f>
        <v>90/256643155</v>
      </c>
      <c r="E4298">
        <f>COUNTIF(ufc_fights5[duplicitní texty],ufc_fights5[[#This Row],[duplicitní texty]])</f>
        <v>1</v>
      </c>
    </row>
    <row r="4299" spans="1:5">
      <c r="A4299">
        <v>2355</v>
      </c>
      <c r="B4299">
        <v>3073</v>
      </c>
      <c r="C4299" s="3">
        <v>43162</v>
      </c>
      <c r="D4299" s="5" t="str">
        <f>ufc_fights5[[#This Row],[r_fighter_id]]&amp;"/"&amp;ufc_fights5[[#This Row],[b_fighter_id]]&amp;ufc_fights5[[#This Row],[date]]</f>
        <v>2355/307343162</v>
      </c>
      <c r="E4299">
        <f>COUNTIF(ufc_fights5[duplicitní texty],ufc_fights5[[#This Row],[duplicitní texty]])</f>
        <v>1</v>
      </c>
    </row>
    <row r="4300" spans="1:5">
      <c r="A4300">
        <v>793</v>
      </c>
      <c r="B4300">
        <v>2223</v>
      </c>
      <c r="C4300" s="3">
        <v>43162</v>
      </c>
      <c r="D4300" s="5" t="str">
        <f>ufc_fights5[[#This Row],[r_fighter_id]]&amp;"/"&amp;ufc_fights5[[#This Row],[b_fighter_id]]&amp;ufc_fights5[[#This Row],[date]]</f>
        <v>793/222343162</v>
      </c>
      <c r="E4300">
        <f>COUNTIF(ufc_fights5[duplicitní texty],ufc_fights5[[#This Row],[duplicitní texty]])</f>
        <v>1</v>
      </c>
    </row>
    <row r="4301" spans="1:5">
      <c r="A4301">
        <v>474</v>
      </c>
      <c r="B4301">
        <v>3102</v>
      </c>
      <c r="C4301" s="3">
        <v>43162</v>
      </c>
      <c r="D4301" s="5" t="str">
        <f>ufc_fights5[[#This Row],[r_fighter_id]]&amp;"/"&amp;ufc_fights5[[#This Row],[b_fighter_id]]&amp;ufc_fights5[[#This Row],[date]]</f>
        <v>474/310243162</v>
      </c>
      <c r="E4301">
        <f>COUNTIF(ufc_fights5[duplicitní texty],ufc_fights5[[#This Row],[duplicitní texty]])</f>
        <v>1</v>
      </c>
    </row>
    <row r="4302" spans="1:5">
      <c r="A4302">
        <v>3152</v>
      </c>
      <c r="B4302">
        <v>134</v>
      </c>
      <c r="C4302" s="3">
        <v>43162</v>
      </c>
      <c r="D4302" s="5" t="str">
        <f>ufc_fights5[[#This Row],[r_fighter_id]]&amp;"/"&amp;ufc_fights5[[#This Row],[b_fighter_id]]&amp;ufc_fights5[[#This Row],[date]]</f>
        <v>3152/13443162</v>
      </c>
      <c r="E4302">
        <f>COUNTIF(ufc_fights5[duplicitní texty],ufc_fights5[[#This Row],[duplicitní texty]])</f>
        <v>1</v>
      </c>
    </row>
    <row r="4303" spans="1:5">
      <c r="A4303">
        <v>3549</v>
      </c>
      <c r="B4303">
        <v>756</v>
      </c>
      <c r="C4303" s="3">
        <v>43162</v>
      </c>
      <c r="D4303" s="5" t="str">
        <f>ufc_fights5[[#This Row],[r_fighter_id]]&amp;"/"&amp;ufc_fights5[[#This Row],[b_fighter_id]]&amp;ufc_fights5[[#This Row],[date]]</f>
        <v>3549/75643162</v>
      </c>
      <c r="E4303">
        <f>COUNTIF(ufc_fights5[duplicitní texty],ufc_fights5[[#This Row],[duplicitní texty]])</f>
        <v>1</v>
      </c>
    </row>
    <row r="4304" spans="1:5">
      <c r="A4304">
        <v>856</v>
      </c>
      <c r="B4304">
        <v>2394</v>
      </c>
      <c r="C4304" s="3">
        <v>43162</v>
      </c>
      <c r="D4304" s="5" t="str">
        <f>ufc_fights5[[#This Row],[r_fighter_id]]&amp;"/"&amp;ufc_fights5[[#This Row],[b_fighter_id]]&amp;ufc_fights5[[#This Row],[date]]</f>
        <v>856/239443162</v>
      </c>
      <c r="E4304">
        <f>COUNTIF(ufc_fights5[duplicitní texty],ufc_fights5[[#This Row],[duplicitní texty]])</f>
        <v>1</v>
      </c>
    </row>
    <row r="4305" spans="1:5">
      <c r="A4305">
        <v>3587</v>
      </c>
      <c r="B4305">
        <v>3376</v>
      </c>
      <c r="C4305" s="3">
        <v>43162</v>
      </c>
      <c r="D4305" s="5" t="str">
        <f>ufc_fights5[[#This Row],[r_fighter_id]]&amp;"/"&amp;ufc_fights5[[#This Row],[b_fighter_id]]&amp;ufc_fights5[[#This Row],[date]]</f>
        <v>3587/337643162</v>
      </c>
      <c r="E4305">
        <f>COUNTIF(ufc_fights5[duplicitní texty],ufc_fights5[[#This Row],[duplicitní texty]])</f>
        <v>1</v>
      </c>
    </row>
    <row r="4306" spans="1:5">
      <c r="A4306">
        <v>2594</v>
      </c>
      <c r="B4306">
        <v>2405</v>
      </c>
      <c r="C4306" s="3">
        <v>43162</v>
      </c>
      <c r="D4306" s="5" t="str">
        <f>ufc_fights5[[#This Row],[r_fighter_id]]&amp;"/"&amp;ufc_fights5[[#This Row],[b_fighter_id]]&amp;ufc_fights5[[#This Row],[date]]</f>
        <v>2594/240543162</v>
      </c>
      <c r="E4306">
        <f>COUNTIF(ufc_fights5[duplicitní texty],ufc_fights5[[#This Row],[duplicitní texty]])</f>
        <v>1</v>
      </c>
    </row>
    <row r="4307" spans="1:5">
      <c r="A4307">
        <v>700</v>
      </c>
      <c r="B4307">
        <v>1333</v>
      </c>
      <c r="C4307" s="3">
        <v>43162</v>
      </c>
      <c r="D4307" s="5" t="str">
        <f>ufc_fights5[[#This Row],[r_fighter_id]]&amp;"/"&amp;ufc_fights5[[#This Row],[b_fighter_id]]&amp;ufc_fights5[[#This Row],[date]]</f>
        <v>700/133343162</v>
      </c>
      <c r="E4307">
        <f>COUNTIF(ufc_fights5[duplicitní texty],ufc_fights5[[#This Row],[duplicitní texty]])</f>
        <v>1</v>
      </c>
    </row>
    <row r="4308" spans="1:5">
      <c r="A4308">
        <v>797</v>
      </c>
      <c r="B4308">
        <v>1850</v>
      </c>
      <c r="C4308" s="3">
        <v>43162</v>
      </c>
      <c r="D4308" s="5" t="str">
        <f>ufc_fights5[[#This Row],[r_fighter_id]]&amp;"/"&amp;ufc_fights5[[#This Row],[b_fighter_id]]&amp;ufc_fights5[[#This Row],[date]]</f>
        <v>797/185043162</v>
      </c>
      <c r="E4308">
        <f>COUNTIF(ufc_fights5[duplicitní texty],ufc_fights5[[#This Row],[duplicitní texty]])</f>
        <v>1</v>
      </c>
    </row>
    <row r="4309" spans="1:5">
      <c r="A4309">
        <v>1531</v>
      </c>
      <c r="B4309">
        <v>2119</v>
      </c>
      <c r="C4309" s="3">
        <v>43162</v>
      </c>
      <c r="D4309" s="5" t="str">
        <f>ufc_fights5[[#This Row],[r_fighter_id]]&amp;"/"&amp;ufc_fights5[[#This Row],[b_fighter_id]]&amp;ufc_fights5[[#This Row],[date]]</f>
        <v>1531/211943162</v>
      </c>
      <c r="E4309">
        <f>COUNTIF(ufc_fights5[duplicitní texty],ufc_fights5[[#This Row],[duplicitní texty]])</f>
        <v>1</v>
      </c>
    </row>
    <row r="4310" spans="1:5">
      <c r="A4310">
        <v>1950</v>
      </c>
      <c r="B4310">
        <v>287</v>
      </c>
      <c r="C4310" s="3">
        <v>43176</v>
      </c>
      <c r="D4310" s="5" t="str">
        <f>ufc_fights5[[#This Row],[r_fighter_id]]&amp;"/"&amp;ufc_fights5[[#This Row],[b_fighter_id]]&amp;ufc_fights5[[#This Row],[date]]</f>
        <v>1950/28743176</v>
      </c>
      <c r="E4310">
        <f>COUNTIF(ufc_fights5[duplicitní texty],ufc_fights5[[#This Row],[duplicitní texty]])</f>
        <v>1</v>
      </c>
    </row>
    <row r="4311" spans="1:5">
      <c r="A4311">
        <v>645</v>
      </c>
      <c r="B4311">
        <v>113</v>
      </c>
      <c r="C4311" s="3">
        <v>43176</v>
      </c>
      <c r="D4311" s="5" t="str">
        <f>ufc_fights5[[#This Row],[r_fighter_id]]&amp;"/"&amp;ufc_fights5[[#This Row],[b_fighter_id]]&amp;ufc_fights5[[#This Row],[date]]</f>
        <v>645/11343176</v>
      </c>
      <c r="E4311">
        <f>COUNTIF(ufc_fights5[duplicitní texty],ufc_fights5[[#This Row],[duplicitní texty]])</f>
        <v>1</v>
      </c>
    </row>
    <row r="4312" spans="1:5">
      <c r="A4312">
        <v>3458</v>
      </c>
      <c r="B4312">
        <v>3397</v>
      </c>
      <c r="C4312" s="3">
        <v>43176</v>
      </c>
      <c r="D4312" s="5" t="str">
        <f>ufc_fights5[[#This Row],[r_fighter_id]]&amp;"/"&amp;ufc_fights5[[#This Row],[b_fighter_id]]&amp;ufc_fights5[[#This Row],[date]]</f>
        <v>3458/339743176</v>
      </c>
      <c r="E4312">
        <f>COUNTIF(ufc_fights5[duplicitní texty],ufc_fights5[[#This Row],[duplicitní texty]])</f>
        <v>1</v>
      </c>
    </row>
    <row r="4313" spans="1:5">
      <c r="A4313">
        <v>2710</v>
      </c>
      <c r="B4313">
        <v>889</v>
      </c>
      <c r="C4313" s="3">
        <v>43176</v>
      </c>
      <c r="D4313" s="5" t="str">
        <f>ufc_fights5[[#This Row],[r_fighter_id]]&amp;"/"&amp;ufc_fights5[[#This Row],[b_fighter_id]]&amp;ufc_fights5[[#This Row],[date]]</f>
        <v>2710/88943176</v>
      </c>
      <c r="E4313">
        <f>COUNTIF(ufc_fights5[duplicitní texty],ufc_fights5[[#This Row],[duplicitní texty]])</f>
        <v>1</v>
      </c>
    </row>
    <row r="4314" spans="1:5">
      <c r="A4314">
        <v>863</v>
      </c>
      <c r="B4314">
        <v>3050</v>
      </c>
      <c r="C4314" s="3">
        <v>43176</v>
      </c>
      <c r="D4314" s="5" t="str">
        <f>ufc_fights5[[#This Row],[r_fighter_id]]&amp;"/"&amp;ufc_fights5[[#This Row],[b_fighter_id]]&amp;ufc_fights5[[#This Row],[date]]</f>
        <v>863/305043176</v>
      </c>
      <c r="E4314">
        <f>COUNTIF(ufc_fights5[duplicitní texty],ufc_fights5[[#This Row],[duplicitní texty]])</f>
        <v>1</v>
      </c>
    </row>
    <row r="4315" spans="1:5">
      <c r="A4315">
        <v>2631</v>
      </c>
      <c r="B4315">
        <v>1525</v>
      </c>
      <c r="C4315" s="3">
        <v>43176</v>
      </c>
      <c r="D4315" s="5" t="str">
        <f>ufc_fights5[[#This Row],[r_fighter_id]]&amp;"/"&amp;ufc_fights5[[#This Row],[b_fighter_id]]&amp;ufc_fights5[[#This Row],[date]]</f>
        <v>2631/152543176</v>
      </c>
      <c r="E4315">
        <f>COUNTIF(ufc_fights5[duplicitní texty],ufc_fights5[[#This Row],[duplicitní texty]])</f>
        <v>1</v>
      </c>
    </row>
    <row r="4316" spans="1:5">
      <c r="A4316">
        <v>1324</v>
      </c>
      <c r="B4316">
        <v>714</v>
      </c>
      <c r="C4316" s="3">
        <v>43176</v>
      </c>
      <c r="D4316" s="5" t="str">
        <f>ufc_fights5[[#This Row],[r_fighter_id]]&amp;"/"&amp;ufc_fights5[[#This Row],[b_fighter_id]]&amp;ufc_fights5[[#This Row],[date]]</f>
        <v>1324/71443176</v>
      </c>
      <c r="E4316">
        <f>COUNTIF(ufc_fights5[duplicitní texty],ufc_fights5[[#This Row],[duplicitní texty]])</f>
        <v>1</v>
      </c>
    </row>
    <row r="4317" spans="1:5">
      <c r="A4317">
        <v>838</v>
      </c>
      <c r="B4317">
        <v>3429</v>
      </c>
      <c r="C4317" s="3">
        <v>43176</v>
      </c>
      <c r="D4317" s="5" t="str">
        <f>ufc_fights5[[#This Row],[r_fighter_id]]&amp;"/"&amp;ufc_fights5[[#This Row],[b_fighter_id]]&amp;ufc_fights5[[#This Row],[date]]</f>
        <v>838/342943176</v>
      </c>
      <c r="E4317">
        <f>COUNTIF(ufc_fights5[duplicitní texty],ufc_fights5[[#This Row],[duplicitní texty]])</f>
        <v>1</v>
      </c>
    </row>
    <row r="4318" spans="1:5">
      <c r="A4318">
        <v>2530</v>
      </c>
      <c r="B4318">
        <v>430</v>
      </c>
      <c r="C4318" s="3">
        <v>43176</v>
      </c>
      <c r="D4318" s="5" t="str">
        <f>ufc_fights5[[#This Row],[r_fighter_id]]&amp;"/"&amp;ufc_fights5[[#This Row],[b_fighter_id]]&amp;ufc_fights5[[#This Row],[date]]</f>
        <v>2530/43043176</v>
      </c>
      <c r="E4318">
        <f>COUNTIF(ufc_fights5[duplicitní texty],ufc_fights5[[#This Row],[duplicitní texty]])</f>
        <v>1</v>
      </c>
    </row>
    <row r="4319" spans="1:5">
      <c r="A4319">
        <v>1123</v>
      </c>
      <c r="B4319">
        <v>3064</v>
      </c>
      <c r="C4319" s="3">
        <v>43176</v>
      </c>
      <c r="D4319" s="5" t="str">
        <f>ufc_fights5[[#This Row],[r_fighter_id]]&amp;"/"&amp;ufc_fights5[[#This Row],[b_fighter_id]]&amp;ufc_fights5[[#This Row],[date]]</f>
        <v>1123/306443176</v>
      </c>
      <c r="E4319">
        <f>COUNTIF(ufc_fights5[duplicitní texty],ufc_fights5[[#This Row],[duplicitní texty]])</f>
        <v>1</v>
      </c>
    </row>
    <row r="4320" spans="1:5">
      <c r="A4320">
        <v>2342</v>
      </c>
      <c r="B4320">
        <v>1431</v>
      </c>
      <c r="C4320" s="3">
        <v>43197</v>
      </c>
      <c r="D4320" s="5" t="str">
        <f>ufc_fights5[[#This Row],[r_fighter_id]]&amp;"/"&amp;ufc_fights5[[#This Row],[b_fighter_id]]&amp;ufc_fights5[[#This Row],[date]]</f>
        <v>2342/143143197</v>
      </c>
      <c r="E4320">
        <f>COUNTIF(ufc_fights5[duplicitní texty],ufc_fights5[[#This Row],[duplicitní texty]])</f>
        <v>1</v>
      </c>
    </row>
    <row r="4321" spans="1:5">
      <c r="A4321">
        <v>567</v>
      </c>
      <c r="B4321">
        <v>2733</v>
      </c>
      <c r="C4321" s="3">
        <v>43197</v>
      </c>
      <c r="D4321" s="5" t="str">
        <f>ufc_fights5[[#This Row],[r_fighter_id]]&amp;"/"&amp;ufc_fights5[[#This Row],[b_fighter_id]]&amp;ufc_fights5[[#This Row],[date]]</f>
        <v>567/273343197</v>
      </c>
      <c r="E4321">
        <f>COUNTIF(ufc_fights5[duplicitní texty],ufc_fights5[[#This Row],[duplicitní texty]])</f>
        <v>1</v>
      </c>
    </row>
    <row r="4322" spans="1:5">
      <c r="A4322">
        <v>1753</v>
      </c>
      <c r="B4322">
        <v>1217</v>
      </c>
      <c r="C4322" s="3">
        <v>43197</v>
      </c>
      <c r="D4322" s="5" t="str">
        <f>ufc_fights5[[#This Row],[r_fighter_id]]&amp;"/"&amp;ufc_fights5[[#This Row],[b_fighter_id]]&amp;ufc_fights5[[#This Row],[date]]</f>
        <v>1753/121743197</v>
      </c>
      <c r="E4322">
        <f>COUNTIF(ufc_fights5[duplicitní texty],ufc_fights5[[#This Row],[duplicitní texty]])</f>
        <v>1</v>
      </c>
    </row>
    <row r="4323" spans="1:5">
      <c r="A4323">
        <v>1919</v>
      </c>
      <c r="B4323">
        <v>300</v>
      </c>
      <c r="C4323" s="3">
        <v>43197</v>
      </c>
      <c r="D4323" s="5" t="str">
        <f>ufc_fights5[[#This Row],[r_fighter_id]]&amp;"/"&amp;ufc_fights5[[#This Row],[b_fighter_id]]&amp;ufc_fights5[[#This Row],[date]]</f>
        <v>1919/30043197</v>
      </c>
      <c r="E4323">
        <f>COUNTIF(ufc_fights5[duplicitní texty],ufc_fights5[[#This Row],[duplicitní texty]])</f>
        <v>1</v>
      </c>
    </row>
    <row r="4324" spans="1:5">
      <c r="A4324">
        <v>2157</v>
      </c>
      <c r="B4324">
        <v>1606</v>
      </c>
      <c r="C4324" s="3">
        <v>43197</v>
      </c>
      <c r="D4324" s="5" t="str">
        <f>ufc_fights5[[#This Row],[r_fighter_id]]&amp;"/"&amp;ufc_fights5[[#This Row],[b_fighter_id]]&amp;ufc_fights5[[#This Row],[date]]</f>
        <v>2157/160643197</v>
      </c>
      <c r="E4324">
        <f>COUNTIF(ufc_fights5[duplicitní texty],ufc_fights5[[#This Row],[duplicitní texty]])</f>
        <v>1</v>
      </c>
    </row>
    <row r="4325" spans="1:5">
      <c r="A4325">
        <v>839</v>
      </c>
      <c r="B4325">
        <v>159</v>
      </c>
      <c r="C4325" s="3">
        <v>43197</v>
      </c>
      <c r="D4325" s="5" t="str">
        <f>ufc_fights5[[#This Row],[r_fighter_id]]&amp;"/"&amp;ufc_fights5[[#This Row],[b_fighter_id]]&amp;ufc_fights5[[#This Row],[date]]</f>
        <v>839/15943197</v>
      </c>
      <c r="E4325">
        <f>COUNTIF(ufc_fights5[duplicitní texty],ufc_fights5[[#This Row],[duplicitní texty]])</f>
        <v>1</v>
      </c>
    </row>
    <row r="4326" spans="1:5">
      <c r="A4326">
        <v>1691</v>
      </c>
      <c r="B4326">
        <v>1341</v>
      </c>
      <c r="C4326" s="3">
        <v>43197</v>
      </c>
      <c r="D4326" s="5" t="str">
        <f>ufc_fights5[[#This Row],[r_fighter_id]]&amp;"/"&amp;ufc_fights5[[#This Row],[b_fighter_id]]&amp;ufc_fights5[[#This Row],[date]]</f>
        <v>1691/134143197</v>
      </c>
      <c r="E4326">
        <f>COUNTIF(ufc_fights5[duplicitní texty],ufc_fights5[[#This Row],[duplicitní texty]])</f>
        <v>1</v>
      </c>
    </row>
    <row r="4327" spans="1:5">
      <c r="A4327">
        <v>2630</v>
      </c>
      <c r="B4327">
        <v>918</v>
      </c>
      <c r="C4327" s="3">
        <v>43197</v>
      </c>
      <c r="D4327" s="5" t="str">
        <f>ufc_fights5[[#This Row],[r_fighter_id]]&amp;"/"&amp;ufc_fights5[[#This Row],[b_fighter_id]]&amp;ufc_fights5[[#This Row],[date]]</f>
        <v>2630/91843197</v>
      </c>
      <c r="E4327">
        <f>COUNTIF(ufc_fights5[duplicitní texty],ufc_fights5[[#This Row],[duplicitní texty]])</f>
        <v>1</v>
      </c>
    </row>
    <row r="4328" spans="1:5">
      <c r="A4328">
        <v>596</v>
      </c>
      <c r="B4328">
        <v>2381</v>
      </c>
      <c r="C4328" s="3">
        <v>43204</v>
      </c>
      <c r="D4328" s="5" t="str">
        <f>ufc_fights5[[#This Row],[r_fighter_id]]&amp;"/"&amp;ufc_fights5[[#This Row],[b_fighter_id]]&amp;ufc_fights5[[#This Row],[date]]</f>
        <v>596/238143204</v>
      </c>
      <c r="E4328">
        <f>COUNTIF(ufc_fights5[duplicitní texty],ufc_fights5[[#This Row],[duplicitní texty]])</f>
        <v>1</v>
      </c>
    </row>
    <row r="4329" spans="1:5">
      <c r="A4329">
        <v>1565</v>
      </c>
      <c r="B4329">
        <v>3211</v>
      </c>
      <c r="C4329" s="3">
        <v>43204</v>
      </c>
      <c r="D4329" s="5" t="str">
        <f>ufc_fights5[[#This Row],[r_fighter_id]]&amp;"/"&amp;ufc_fights5[[#This Row],[b_fighter_id]]&amp;ufc_fights5[[#This Row],[date]]</f>
        <v>1565/321143204</v>
      </c>
      <c r="E4329">
        <f>COUNTIF(ufc_fights5[duplicitní texty],ufc_fights5[[#This Row],[duplicitní texty]])</f>
        <v>1</v>
      </c>
    </row>
    <row r="4330" spans="1:5">
      <c r="A4330">
        <v>15</v>
      </c>
      <c r="B4330">
        <v>3370</v>
      </c>
      <c r="C4330" s="3">
        <v>43204</v>
      </c>
      <c r="D4330" s="5" t="str">
        <f>ufc_fights5[[#This Row],[r_fighter_id]]&amp;"/"&amp;ufc_fights5[[#This Row],[b_fighter_id]]&amp;ufc_fights5[[#This Row],[date]]</f>
        <v>15/337043204</v>
      </c>
      <c r="E4330">
        <f>COUNTIF(ufc_fights5[duplicitní texty],ufc_fights5[[#This Row],[duplicitní texty]])</f>
        <v>1</v>
      </c>
    </row>
    <row r="4331" spans="1:5">
      <c r="A4331">
        <v>3439</v>
      </c>
      <c r="B4331">
        <v>501</v>
      </c>
      <c r="C4331" s="3">
        <v>43204</v>
      </c>
      <c r="D4331" s="5" t="str">
        <f>ufc_fights5[[#This Row],[r_fighter_id]]&amp;"/"&amp;ufc_fights5[[#This Row],[b_fighter_id]]&amp;ufc_fights5[[#This Row],[date]]</f>
        <v>3439/50143204</v>
      </c>
      <c r="E4331">
        <f>COUNTIF(ufc_fights5[duplicitní texty],ufc_fights5[[#This Row],[duplicitní texty]])</f>
        <v>1</v>
      </c>
    </row>
    <row r="4332" spans="1:5">
      <c r="A4332">
        <v>2650</v>
      </c>
      <c r="B4332">
        <v>2182</v>
      </c>
      <c r="C4332" s="3">
        <v>43204</v>
      </c>
      <c r="D4332" s="5" t="str">
        <f>ufc_fights5[[#This Row],[r_fighter_id]]&amp;"/"&amp;ufc_fights5[[#This Row],[b_fighter_id]]&amp;ufc_fights5[[#This Row],[date]]</f>
        <v>2650/218243204</v>
      </c>
      <c r="E4332">
        <f>COUNTIF(ufc_fights5[duplicitní texty],ufc_fights5[[#This Row],[duplicitní texty]])</f>
        <v>1</v>
      </c>
    </row>
    <row r="4333" spans="1:5">
      <c r="A4333">
        <v>413</v>
      </c>
      <c r="B4333">
        <v>2197</v>
      </c>
      <c r="C4333" s="3">
        <v>43204</v>
      </c>
      <c r="D4333" s="5" t="str">
        <f>ufc_fights5[[#This Row],[r_fighter_id]]&amp;"/"&amp;ufc_fights5[[#This Row],[b_fighter_id]]&amp;ufc_fights5[[#This Row],[date]]</f>
        <v>413/219743204</v>
      </c>
      <c r="E4333">
        <f>COUNTIF(ufc_fights5[duplicitní texty],ufc_fights5[[#This Row],[duplicitní texty]])</f>
        <v>1</v>
      </c>
    </row>
    <row r="4334" spans="1:5">
      <c r="A4334">
        <v>2556</v>
      </c>
      <c r="B4334">
        <v>1042</v>
      </c>
      <c r="C4334" s="3">
        <v>43204</v>
      </c>
      <c r="D4334" s="5" t="str">
        <f>ufc_fights5[[#This Row],[r_fighter_id]]&amp;"/"&amp;ufc_fights5[[#This Row],[b_fighter_id]]&amp;ufc_fights5[[#This Row],[date]]</f>
        <v>2556/104243204</v>
      </c>
      <c r="E4334">
        <f>COUNTIF(ufc_fights5[duplicitní texty],ufc_fights5[[#This Row],[duplicitní texty]])</f>
        <v>1</v>
      </c>
    </row>
    <row r="4335" spans="1:5">
      <c r="A4335">
        <v>306</v>
      </c>
      <c r="B4335">
        <v>480</v>
      </c>
      <c r="C4335" s="3">
        <v>43204</v>
      </c>
      <c r="D4335" s="5" t="str">
        <f>ufc_fights5[[#This Row],[r_fighter_id]]&amp;"/"&amp;ufc_fights5[[#This Row],[b_fighter_id]]&amp;ufc_fights5[[#This Row],[date]]</f>
        <v>306/48043204</v>
      </c>
      <c r="E4335">
        <f>COUNTIF(ufc_fights5[duplicitní texty],ufc_fights5[[#This Row],[duplicitní texty]])</f>
        <v>1</v>
      </c>
    </row>
    <row r="4336" spans="1:5">
      <c r="A4336">
        <v>1828</v>
      </c>
      <c r="B4336">
        <v>2369</v>
      </c>
      <c r="C4336" s="3">
        <v>43204</v>
      </c>
      <c r="D4336" s="5" t="str">
        <f>ufc_fights5[[#This Row],[r_fighter_id]]&amp;"/"&amp;ufc_fights5[[#This Row],[b_fighter_id]]&amp;ufc_fights5[[#This Row],[date]]</f>
        <v>1828/236943204</v>
      </c>
      <c r="E4336">
        <f>COUNTIF(ufc_fights5[duplicitní texty],ufc_fights5[[#This Row],[duplicitní texty]])</f>
        <v>1</v>
      </c>
    </row>
    <row r="4337" spans="1:5">
      <c r="A4337">
        <v>2816</v>
      </c>
      <c r="B4337">
        <v>2609</v>
      </c>
      <c r="C4337" s="3">
        <v>43204</v>
      </c>
      <c r="D4337" s="5" t="str">
        <f>ufc_fights5[[#This Row],[r_fighter_id]]&amp;"/"&amp;ufc_fights5[[#This Row],[b_fighter_id]]&amp;ufc_fights5[[#This Row],[date]]</f>
        <v>2816/260943204</v>
      </c>
      <c r="E4337">
        <f>COUNTIF(ufc_fights5[duplicitní texty],ufc_fights5[[#This Row],[duplicitní texty]])</f>
        <v>1</v>
      </c>
    </row>
    <row r="4338" spans="1:5">
      <c r="A4338">
        <v>1863</v>
      </c>
      <c r="B4338">
        <v>2502</v>
      </c>
      <c r="C4338" s="3">
        <v>43204</v>
      </c>
      <c r="D4338" s="5" t="str">
        <f>ufc_fights5[[#This Row],[r_fighter_id]]&amp;"/"&amp;ufc_fights5[[#This Row],[b_fighter_id]]&amp;ufc_fights5[[#This Row],[date]]</f>
        <v>1863/250243204</v>
      </c>
      <c r="E4338">
        <f>COUNTIF(ufc_fights5[duplicitní texty],ufc_fights5[[#This Row],[duplicitní texty]])</f>
        <v>1</v>
      </c>
    </row>
    <row r="4339" spans="1:5">
      <c r="A4339">
        <v>2838</v>
      </c>
      <c r="B4339">
        <v>3484</v>
      </c>
      <c r="C4339" s="3">
        <v>43204</v>
      </c>
      <c r="D4339" s="5" t="str">
        <f>ufc_fights5[[#This Row],[r_fighter_id]]&amp;"/"&amp;ufc_fights5[[#This Row],[b_fighter_id]]&amp;ufc_fights5[[#This Row],[date]]</f>
        <v>2838/348443204</v>
      </c>
      <c r="E4339">
        <f>COUNTIF(ufc_fights5[duplicitní texty],ufc_fights5[[#This Row],[duplicitní texty]])</f>
        <v>1</v>
      </c>
    </row>
    <row r="4340" spans="1:5">
      <c r="A4340">
        <v>276</v>
      </c>
      <c r="B4340">
        <v>3472</v>
      </c>
      <c r="C4340" s="3">
        <v>43204</v>
      </c>
      <c r="D4340" s="5" t="str">
        <f>ufc_fights5[[#This Row],[r_fighter_id]]&amp;"/"&amp;ufc_fights5[[#This Row],[b_fighter_id]]&amp;ufc_fights5[[#This Row],[date]]</f>
        <v>276/347243204</v>
      </c>
      <c r="E4340">
        <f>COUNTIF(ufc_fights5[duplicitní texty],ufc_fights5[[#This Row],[duplicitní texty]])</f>
        <v>1</v>
      </c>
    </row>
    <row r="4341" spans="1:5">
      <c r="A4341">
        <v>790</v>
      </c>
      <c r="B4341">
        <v>2216</v>
      </c>
      <c r="C4341" s="3">
        <v>43204</v>
      </c>
      <c r="D4341" s="5" t="str">
        <f>ufc_fights5[[#This Row],[r_fighter_id]]&amp;"/"&amp;ufc_fights5[[#This Row],[b_fighter_id]]&amp;ufc_fights5[[#This Row],[date]]</f>
        <v>790/221643204</v>
      </c>
      <c r="E4341">
        <f>COUNTIF(ufc_fights5[duplicitní texty],ufc_fights5[[#This Row],[duplicitní texty]])</f>
        <v>1</v>
      </c>
    </row>
    <row r="4342" spans="1:5">
      <c r="A4342">
        <v>201</v>
      </c>
      <c r="B4342">
        <v>1785</v>
      </c>
      <c r="C4342" s="3">
        <v>43211</v>
      </c>
      <c r="D4342" s="5" t="str">
        <f>ufc_fights5[[#This Row],[r_fighter_id]]&amp;"/"&amp;ufc_fights5[[#This Row],[b_fighter_id]]&amp;ufc_fights5[[#This Row],[date]]</f>
        <v>201/178543211</v>
      </c>
      <c r="E4342">
        <f>COUNTIF(ufc_fights5[duplicitní texty],ufc_fights5[[#This Row],[duplicitní texty]])</f>
        <v>1</v>
      </c>
    </row>
    <row r="4343" spans="1:5">
      <c r="A4343">
        <v>1977</v>
      </c>
      <c r="B4343">
        <v>2259</v>
      </c>
      <c r="C4343" s="3">
        <v>43211</v>
      </c>
      <c r="D4343" s="5" t="str">
        <f>ufc_fights5[[#This Row],[r_fighter_id]]&amp;"/"&amp;ufc_fights5[[#This Row],[b_fighter_id]]&amp;ufc_fights5[[#This Row],[date]]</f>
        <v>1977/225943211</v>
      </c>
      <c r="E4343">
        <f>COUNTIF(ufc_fights5[duplicitní texty],ufc_fights5[[#This Row],[duplicitní texty]])</f>
        <v>1</v>
      </c>
    </row>
    <row r="4344" spans="1:5">
      <c r="A4344">
        <v>2113</v>
      </c>
      <c r="B4344">
        <v>1393</v>
      </c>
      <c r="C4344" s="3">
        <v>43211</v>
      </c>
      <c r="D4344" s="5" t="str">
        <f>ufc_fights5[[#This Row],[r_fighter_id]]&amp;"/"&amp;ufc_fights5[[#This Row],[b_fighter_id]]&amp;ufc_fights5[[#This Row],[date]]</f>
        <v>2113/139343211</v>
      </c>
      <c r="E4344">
        <f>COUNTIF(ufc_fights5[duplicitní texty],ufc_fights5[[#This Row],[duplicitní texty]])</f>
        <v>1</v>
      </c>
    </row>
    <row r="4345" spans="1:5">
      <c r="A4345">
        <v>3119</v>
      </c>
      <c r="B4345">
        <v>1516</v>
      </c>
      <c r="C4345" s="3">
        <v>43211</v>
      </c>
      <c r="D4345" s="5" t="str">
        <f>ufc_fights5[[#This Row],[r_fighter_id]]&amp;"/"&amp;ufc_fights5[[#This Row],[b_fighter_id]]&amp;ufc_fights5[[#This Row],[date]]</f>
        <v>3119/151643211</v>
      </c>
      <c r="E4345">
        <f>COUNTIF(ufc_fights5[duplicitní texty],ufc_fights5[[#This Row],[duplicitní texty]])</f>
        <v>1</v>
      </c>
    </row>
    <row r="4346" spans="1:5">
      <c r="A4346">
        <v>103</v>
      </c>
      <c r="B4346">
        <v>669</v>
      </c>
      <c r="C4346" s="3">
        <v>43211</v>
      </c>
      <c r="D4346" s="5" t="str">
        <f>ufc_fights5[[#This Row],[r_fighter_id]]&amp;"/"&amp;ufc_fights5[[#This Row],[b_fighter_id]]&amp;ufc_fights5[[#This Row],[date]]</f>
        <v>103/66943211</v>
      </c>
      <c r="E4346">
        <f>COUNTIF(ufc_fights5[duplicitní texty],ufc_fights5[[#This Row],[duplicitní texty]])</f>
        <v>1</v>
      </c>
    </row>
    <row r="4347" spans="1:5">
      <c r="A4347">
        <v>856</v>
      </c>
      <c r="B4347">
        <v>3170</v>
      </c>
      <c r="C4347" s="3">
        <v>43211</v>
      </c>
      <c r="D4347" s="5" t="str">
        <f>ufc_fights5[[#This Row],[r_fighter_id]]&amp;"/"&amp;ufc_fights5[[#This Row],[b_fighter_id]]&amp;ufc_fights5[[#This Row],[date]]</f>
        <v>856/317043211</v>
      </c>
      <c r="E4347">
        <f>COUNTIF(ufc_fights5[duplicitní texty],ufc_fights5[[#This Row],[duplicitní texty]])</f>
        <v>1</v>
      </c>
    </row>
    <row r="4348" spans="1:5">
      <c r="A4348">
        <v>843</v>
      </c>
      <c r="B4348">
        <v>3005</v>
      </c>
      <c r="C4348" s="3">
        <v>43211</v>
      </c>
      <c r="D4348" s="5" t="str">
        <f>ufc_fights5[[#This Row],[r_fighter_id]]&amp;"/"&amp;ufc_fights5[[#This Row],[b_fighter_id]]&amp;ufc_fights5[[#This Row],[date]]</f>
        <v>843/300543211</v>
      </c>
      <c r="E4348">
        <f>COUNTIF(ufc_fights5[duplicitní texty],ufc_fights5[[#This Row],[duplicitní texty]])</f>
        <v>1</v>
      </c>
    </row>
    <row r="4349" spans="1:5">
      <c r="A4349">
        <v>347</v>
      </c>
      <c r="B4349">
        <v>2860</v>
      </c>
      <c r="C4349" s="3">
        <v>43211</v>
      </c>
      <c r="D4349" s="5" t="str">
        <f>ufc_fights5[[#This Row],[r_fighter_id]]&amp;"/"&amp;ufc_fights5[[#This Row],[b_fighter_id]]&amp;ufc_fights5[[#This Row],[date]]</f>
        <v>347/286043211</v>
      </c>
      <c r="E4349">
        <f>COUNTIF(ufc_fights5[duplicitní texty],ufc_fights5[[#This Row],[duplicitní texty]])</f>
        <v>1</v>
      </c>
    </row>
    <row r="4350" spans="1:5">
      <c r="A4350">
        <v>184</v>
      </c>
      <c r="B4350">
        <v>522</v>
      </c>
      <c r="C4350" s="3">
        <v>43211</v>
      </c>
      <c r="D4350" s="5" t="str">
        <f>ufc_fights5[[#This Row],[r_fighter_id]]&amp;"/"&amp;ufc_fights5[[#This Row],[b_fighter_id]]&amp;ufc_fights5[[#This Row],[date]]</f>
        <v>184/52243211</v>
      </c>
      <c r="E4350">
        <f>COUNTIF(ufc_fights5[duplicitní texty],ufc_fights5[[#This Row],[duplicitní texty]])</f>
        <v>1</v>
      </c>
    </row>
    <row r="4351" spans="1:5">
      <c r="A4351">
        <v>1724</v>
      </c>
      <c r="B4351">
        <v>1073</v>
      </c>
      <c r="C4351" s="3">
        <v>43211</v>
      </c>
      <c r="D4351" s="5" t="str">
        <f>ufc_fights5[[#This Row],[r_fighter_id]]&amp;"/"&amp;ufc_fights5[[#This Row],[b_fighter_id]]&amp;ufc_fights5[[#This Row],[date]]</f>
        <v>1724/107343211</v>
      </c>
      <c r="E4351">
        <f>COUNTIF(ufc_fights5[duplicitní texty],ufc_fights5[[#This Row],[duplicitní texty]])</f>
        <v>1</v>
      </c>
    </row>
    <row r="4352" spans="1:5">
      <c r="A4352">
        <v>3490</v>
      </c>
      <c r="B4352">
        <v>2951</v>
      </c>
      <c r="C4352" s="3">
        <v>43211</v>
      </c>
      <c r="D4352" s="5" t="str">
        <f>ufc_fights5[[#This Row],[r_fighter_id]]&amp;"/"&amp;ufc_fights5[[#This Row],[b_fighter_id]]&amp;ufc_fights5[[#This Row],[date]]</f>
        <v>3490/295143211</v>
      </c>
      <c r="E4352">
        <f>COUNTIF(ufc_fights5[duplicitní texty],ufc_fights5[[#This Row],[duplicitní texty]])</f>
        <v>1</v>
      </c>
    </row>
    <row r="4353" spans="1:5">
      <c r="A4353">
        <v>3078</v>
      </c>
      <c r="B4353">
        <v>1083</v>
      </c>
      <c r="C4353" s="3">
        <v>43232</v>
      </c>
      <c r="D4353" s="5" t="str">
        <f>ufc_fights5[[#This Row],[r_fighter_id]]&amp;"/"&amp;ufc_fights5[[#This Row],[b_fighter_id]]&amp;ufc_fights5[[#This Row],[date]]</f>
        <v>3078/108343232</v>
      </c>
      <c r="E4353">
        <f>COUNTIF(ufc_fights5[duplicitní texty],ufc_fights5[[#This Row],[duplicitní texty]])</f>
        <v>1</v>
      </c>
    </row>
    <row r="4354" spans="1:5">
      <c r="A4354">
        <v>952</v>
      </c>
      <c r="B4354">
        <v>2702</v>
      </c>
      <c r="C4354" s="3">
        <v>43232</v>
      </c>
      <c r="D4354" s="5" t="str">
        <f>ufc_fights5[[#This Row],[r_fighter_id]]&amp;"/"&amp;ufc_fights5[[#This Row],[b_fighter_id]]&amp;ufc_fights5[[#This Row],[date]]</f>
        <v>952/270243232</v>
      </c>
      <c r="E4354">
        <f>COUNTIF(ufc_fights5[duplicitní texty],ufc_fights5[[#This Row],[duplicitní texty]])</f>
        <v>1</v>
      </c>
    </row>
    <row r="4355" spans="1:5">
      <c r="A4355">
        <v>2374</v>
      </c>
      <c r="B4355">
        <v>40</v>
      </c>
      <c r="C4355" s="3">
        <v>43232</v>
      </c>
      <c r="D4355" s="5" t="str">
        <f>ufc_fights5[[#This Row],[r_fighter_id]]&amp;"/"&amp;ufc_fights5[[#This Row],[b_fighter_id]]&amp;ufc_fights5[[#This Row],[date]]</f>
        <v>2374/4043232</v>
      </c>
      <c r="E4355">
        <f>COUNTIF(ufc_fights5[duplicitní texty],ufc_fights5[[#This Row],[duplicitní texty]])</f>
        <v>1</v>
      </c>
    </row>
    <row r="4356" spans="1:5">
      <c r="A4356">
        <v>756</v>
      </c>
      <c r="B4356">
        <v>612</v>
      </c>
      <c r="C4356" s="3">
        <v>43232</v>
      </c>
      <c r="D4356" s="5" t="str">
        <f>ufc_fights5[[#This Row],[r_fighter_id]]&amp;"/"&amp;ufc_fights5[[#This Row],[b_fighter_id]]&amp;ufc_fights5[[#This Row],[date]]</f>
        <v>756/61243232</v>
      </c>
      <c r="E4356">
        <f>COUNTIF(ufc_fights5[duplicitní texty],ufc_fights5[[#This Row],[duplicitní texty]])</f>
        <v>1</v>
      </c>
    </row>
    <row r="4357" spans="1:5">
      <c r="A4357">
        <v>86</v>
      </c>
      <c r="B4357">
        <v>62</v>
      </c>
      <c r="C4357" s="3">
        <v>43232</v>
      </c>
      <c r="D4357" s="5" t="str">
        <f>ufc_fights5[[#This Row],[r_fighter_id]]&amp;"/"&amp;ufc_fights5[[#This Row],[b_fighter_id]]&amp;ufc_fights5[[#This Row],[date]]</f>
        <v>86/6243232</v>
      </c>
      <c r="E4357">
        <f>COUNTIF(ufc_fights5[duplicitní texty],ufc_fights5[[#This Row],[duplicitní texty]])</f>
        <v>1</v>
      </c>
    </row>
    <row r="4358" spans="1:5">
      <c r="A4358">
        <v>243</v>
      </c>
      <c r="B4358">
        <v>1898</v>
      </c>
      <c r="C4358" s="3">
        <v>43232</v>
      </c>
      <c r="D4358" s="5" t="str">
        <f>ufc_fights5[[#This Row],[r_fighter_id]]&amp;"/"&amp;ufc_fights5[[#This Row],[b_fighter_id]]&amp;ufc_fights5[[#This Row],[date]]</f>
        <v>243/189843232</v>
      </c>
      <c r="E4358">
        <f>COUNTIF(ufc_fights5[duplicitní texty],ufc_fights5[[#This Row],[duplicitní texty]])</f>
        <v>1</v>
      </c>
    </row>
    <row r="4359" spans="1:5">
      <c r="A4359">
        <v>1834</v>
      </c>
      <c r="B4359">
        <v>1616</v>
      </c>
      <c r="C4359" s="3">
        <v>43232</v>
      </c>
      <c r="D4359" s="5" t="str">
        <f>ufc_fights5[[#This Row],[r_fighter_id]]&amp;"/"&amp;ufc_fights5[[#This Row],[b_fighter_id]]&amp;ufc_fights5[[#This Row],[date]]</f>
        <v>1834/161643232</v>
      </c>
      <c r="E4359">
        <f>COUNTIF(ufc_fights5[duplicitní texty],ufc_fights5[[#This Row],[duplicitní texty]])</f>
        <v>1</v>
      </c>
    </row>
    <row r="4360" spans="1:5">
      <c r="A4360">
        <v>2120</v>
      </c>
      <c r="B4360">
        <v>883</v>
      </c>
      <c r="C4360" s="3">
        <v>43232</v>
      </c>
      <c r="D4360" s="5" t="str">
        <f>ufc_fights5[[#This Row],[r_fighter_id]]&amp;"/"&amp;ufc_fights5[[#This Row],[b_fighter_id]]&amp;ufc_fights5[[#This Row],[date]]</f>
        <v>2120/88343232</v>
      </c>
      <c r="E4360">
        <f>COUNTIF(ufc_fights5[duplicitní texty],ufc_fights5[[#This Row],[duplicitní texty]])</f>
        <v>1</v>
      </c>
    </row>
    <row r="4361" spans="1:5">
      <c r="A4361">
        <v>1790</v>
      </c>
      <c r="B4361">
        <v>1330</v>
      </c>
      <c r="C4361" s="3">
        <v>43232</v>
      </c>
      <c r="D4361" s="5" t="str">
        <f>ufc_fights5[[#This Row],[r_fighter_id]]&amp;"/"&amp;ufc_fights5[[#This Row],[b_fighter_id]]&amp;ufc_fights5[[#This Row],[date]]</f>
        <v>1790/133043232</v>
      </c>
      <c r="E4361">
        <f>COUNTIF(ufc_fights5[duplicitní texty],ufc_fights5[[#This Row],[duplicitní texty]])</f>
        <v>1</v>
      </c>
    </row>
    <row r="4362" spans="1:5">
      <c r="A4362">
        <v>3571</v>
      </c>
      <c r="B4362">
        <v>3148</v>
      </c>
      <c r="C4362" s="3">
        <v>43232</v>
      </c>
      <c r="D4362" s="5" t="str">
        <f>ufc_fights5[[#This Row],[r_fighter_id]]&amp;"/"&amp;ufc_fights5[[#This Row],[b_fighter_id]]&amp;ufc_fights5[[#This Row],[date]]</f>
        <v>3571/314843232</v>
      </c>
      <c r="E4362">
        <f>COUNTIF(ufc_fights5[duplicitní texty],ufc_fights5[[#This Row],[duplicitní texty]])</f>
        <v>1</v>
      </c>
    </row>
    <row r="4363" spans="1:5">
      <c r="A4363">
        <v>2503</v>
      </c>
      <c r="B4363">
        <v>302</v>
      </c>
      <c r="C4363" s="3">
        <v>43232</v>
      </c>
      <c r="D4363" s="5" t="str">
        <f>ufc_fights5[[#This Row],[r_fighter_id]]&amp;"/"&amp;ufc_fights5[[#This Row],[b_fighter_id]]&amp;ufc_fights5[[#This Row],[date]]</f>
        <v>2503/30243232</v>
      </c>
      <c r="E4363">
        <f>COUNTIF(ufc_fights5[duplicitní texty],ufc_fights5[[#This Row],[duplicitní texty]])</f>
        <v>1</v>
      </c>
    </row>
    <row r="4364" spans="1:5">
      <c r="A4364">
        <v>2621</v>
      </c>
      <c r="B4364">
        <v>1312</v>
      </c>
      <c r="C4364" s="3">
        <v>43232</v>
      </c>
      <c r="D4364" s="5" t="str">
        <f>ufc_fights5[[#This Row],[r_fighter_id]]&amp;"/"&amp;ufc_fights5[[#This Row],[b_fighter_id]]&amp;ufc_fights5[[#This Row],[date]]</f>
        <v>2621/131243232</v>
      </c>
      <c r="E4364">
        <f>COUNTIF(ufc_fights5[duplicitní texty],ufc_fights5[[#This Row],[duplicitní texty]])</f>
        <v>1</v>
      </c>
    </row>
    <row r="4365" spans="1:5">
      <c r="A4365">
        <v>1928</v>
      </c>
      <c r="B4365">
        <v>3324</v>
      </c>
      <c r="C4365" s="3">
        <v>43239</v>
      </c>
      <c r="D4365" s="5" t="str">
        <f>ufc_fights5[[#This Row],[r_fighter_id]]&amp;"/"&amp;ufc_fights5[[#This Row],[b_fighter_id]]&amp;ufc_fights5[[#This Row],[date]]</f>
        <v>1928/332443239</v>
      </c>
      <c r="E4365">
        <f>COUNTIF(ufc_fights5[duplicitní texty],ufc_fights5[[#This Row],[duplicitní texty]])</f>
        <v>1</v>
      </c>
    </row>
    <row r="4366" spans="1:5">
      <c r="A4366">
        <v>2195</v>
      </c>
      <c r="B4366">
        <v>2440</v>
      </c>
      <c r="C4366" s="3">
        <v>43239</v>
      </c>
      <c r="D4366" s="5" t="str">
        <f>ufc_fights5[[#This Row],[r_fighter_id]]&amp;"/"&amp;ufc_fights5[[#This Row],[b_fighter_id]]&amp;ufc_fights5[[#This Row],[date]]</f>
        <v>2195/244043239</v>
      </c>
      <c r="E4366">
        <f>COUNTIF(ufc_fights5[duplicitní texty],ufc_fights5[[#This Row],[duplicitní texty]])</f>
        <v>1</v>
      </c>
    </row>
    <row r="4367" spans="1:5">
      <c r="A4367">
        <v>250</v>
      </c>
      <c r="B4367">
        <v>193</v>
      </c>
      <c r="C4367" s="3">
        <v>43239</v>
      </c>
      <c r="D4367" s="5" t="str">
        <f>ufc_fights5[[#This Row],[r_fighter_id]]&amp;"/"&amp;ufc_fights5[[#This Row],[b_fighter_id]]&amp;ufc_fights5[[#This Row],[date]]</f>
        <v>250/19343239</v>
      </c>
      <c r="E4367">
        <f>COUNTIF(ufc_fights5[duplicitní texty],ufc_fights5[[#This Row],[duplicitní texty]])</f>
        <v>1</v>
      </c>
    </row>
    <row r="4368" spans="1:5">
      <c r="A4368">
        <v>1883</v>
      </c>
      <c r="B4368">
        <v>1741</v>
      </c>
      <c r="C4368" s="3">
        <v>43239</v>
      </c>
      <c r="D4368" s="5" t="str">
        <f>ufc_fights5[[#This Row],[r_fighter_id]]&amp;"/"&amp;ufc_fights5[[#This Row],[b_fighter_id]]&amp;ufc_fights5[[#This Row],[date]]</f>
        <v>1883/174143239</v>
      </c>
      <c r="E4368">
        <f>COUNTIF(ufc_fights5[duplicitní texty],ufc_fights5[[#This Row],[duplicitní texty]])</f>
        <v>1</v>
      </c>
    </row>
    <row r="4369" spans="1:5">
      <c r="A4369">
        <v>326</v>
      </c>
      <c r="B4369">
        <v>1679</v>
      </c>
      <c r="C4369" s="3">
        <v>43239</v>
      </c>
      <c r="D4369" s="5" t="str">
        <f>ufc_fights5[[#This Row],[r_fighter_id]]&amp;"/"&amp;ufc_fights5[[#This Row],[b_fighter_id]]&amp;ufc_fights5[[#This Row],[date]]</f>
        <v>326/167943239</v>
      </c>
      <c r="E4369">
        <f>COUNTIF(ufc_fights5[duplicitní texty],ufc_fights5[[#This Row],[duplicitní texty]])</f>
        <v>1</v>
      </c>
    </row>
    <row r="4370" spans="1:5">
      <c r="A4370">
        <v>1192</v>
      </c>
      <c r="B4370">
        <v>3156</v>
      </c>
      <c r="C4370" s="3">
        <v>43239</v>
      </c>
      <c r="D4370" s="5" t="str">
        <f>ufc_fights5[[#This Row],[r_fighter_id]]&amp;"/"&amp;ufc_fights5[[#This Row],[b_fighter_id]]&amp;ufc_fights5[[#This Row],[date]]</f>
        <v>1192/315643239</v>
      </c>
      <c r="E4370">
        <f>COUNTIF(ufc_fights5[duplicitní texty],ufc_fights5[[#This Row],[duplicitní texty]])</f>
        <v>1</v>
      </c>
    </row>
    <row r="4371" spans="1:5">
      <c r="A4371">
        <v>465</v>
      </c>
      <c r="B4371">
        <v>2657</v>
      </c>
      <c r="C4371" s="3">
        <v>43239</v>
      </c>
      <c r="D4371" s="5" t="str">
        <f>ufc_fights5[[#This Row],[r_fighter_id]]&amp;"/"&amp;ufc_fights5[[#This Row],[b_fighter_id]]&amp;ufc_fights5[[#This Row],[date]]</f>
        <v>465/265743239</v>
      </c>
      <c r="E4371">
        <f>COUNTIF(ufc_fights5[duplicitní texty],ufc_fights5[[#This Row],[duplicitní texty]])</f>
        <v>1</v>
      </c>
    </row>
    <row r="4372" spans="1:5">
      <c r="A4372">
        <v>682</v>
      </c>
      <c r="B4372">
        <v>2571</v>
      </c>
      <c r="C4372" s="3">
        <v>43239</v>
      </c>
      <c r="D4372" s="5" t="str">
        <f>ufc_fights5[[#This Row],[r_fighter_id]]&amp;"/"&amp;ufc_fights5[[#This Row],[b_fighter_id]]&amp;ufc_fights5[[#This Row],[date]]</f>
        <v>682/257143239</v>
      </c>
      <c r="E4372">
        <f>COUNTIF(ufc_fights5[duplicitní texty],ufc_fights5[[#This Row],[duplicitní texty]])</f>
        <v>1</v>
      </c>
    </row>
    <row r="4373" spans="1:5">
      <c r="A4373">
        <v>2689</v>
      </c>
      <c r="B4373">
        <v>461</v>
      </c>
      <c r="C4373" s="3">
        <v>43239</v>
      </c>
      <c r="D4373" s="5" t="str">
        <f>ufc_fights5[[#This Row],[r_fighter_id]]&amp;"/"&amp;ufc_fights5[[#This Row],[b_fighter_id]]&amp;ufc_fights5[[#This Row],[date]]</f>
        <v>2689/46143239</v>
      </c>
      <c r="E4373">
        <f>COUNTIF(ufc_fights5[duplicitní texty],ufc_fights5[[#This Row],[duplicitní texty]])</f>
        <v>1</v>
      </c>
    </row>
    <row r="4374" spans="1:5">
      <c r="A4374">
        <v>1894</v>
      </c>
      <c r="B4374">
        <v>1784</v>
      </c>
      <c r="C4374" s="3">
        <v>43239</v>
      </c>
      <c r="D4374" s="5" t="str">
        <f>ufc_fights5[[#This Row],[r_fighter_id]]&amp;"/"&amp;ufc_fights5[[#This Row],[b_fighter_id]]&amp;ufc_fights5[[#This Row],[date]]</f>
        <v>1894/178443239</v>
      </c>
      <c r="E4374">
        <f>COUNTIF(ufc_fights5[duplicitní texty],ufc_fights5[[#This Row],[duplicitní texty]])</f>
        <v>1</v>
      </c>
    </row>
    <row r="4375" spans="1:5">
      <c r="A4375">
        <v>362</v>
      </c>
      <c r="B4375">
        <v>2796</v>
      </c>
      <c r="C4375" s="3">
        <v>43239</v>
      </c>
      <c r="D4375" s="5" t="str">
        <f>ufc_fights5[[#This Row],[r_fighter_id]]&amp;"/"&amp;ufc_fights5[[#This Row],[b_fighter_id]]&amp;ufc_fights5[[#This Row],[date]]</f>
        <v>362/279643239</v>
      </c>
      <c r="E4375">
        <f>COUNTIF(ufc_fights5[duplicitní texty],ufc_fights5[[#This Row],[duplicitní texty]])</f>
        <v>1</v>
      </c>
    </row>
    <row r="4376" spans="1:5">
      <c r="A4376">
        <v>2586</v>
      </c>
      <c r="B4376">
        <v>2993</v>
      </c>
      <c r="C4376" s="3">
        <v>43239</v>
      </c>
      <c r="D4376" s="5" t="str">
        <f>ufc_fights5[[#This Row],[r_fighter_id]]&amp;"/"&amp;ufc_fights5[[#This Row],[b_fighter_id]]&amp;ufc_fights5[[#This Row],[date]]</f>
        <v>2586/299343239</v>
      </c>
      <c r="E4376">
        <f>COUNTIF(ufc_fights5[duplicitní texty],ufc_fights5[[#This Row],[duplicitní texty]])</f>
        <v>1</v>
      </c>
    </row>
    <row r="4377" spans="1:5">
      <c r="A4377">
        <v>220</v>
      </c>
      <c r="B4377">
        <v>715</v>
      </c>
      <c r="C4377" s="3">
        <v>43239</v>
      </c>
      <c r="D4377" s="5" t="str">
        <f>ufc_fights5[[#This Row],[r_fighter_id]]&amp;"/"&amp;ufc_fights5[[#This Row],[b_fighter_id]]&amp;ufc_fights5[[#This Row],[date]]</f>
        <v>220/71543239</v>
      </c>
      <c r="E4377">
        <f>COUNTIF(ufc_fights5[duplicitní texty],ufc_fights5[[#This Row],[duplicitní texty]])</f>
        <v>1</v>
      </c>
    </row>
    <row r="4378" spans="1:5">
      <c r="A4378">
        <v>1914</v>
      </c>
      <c r="B4378">
        <v>3467</v>
      </c>
      <c r="C4378" s="3">
        <v>43247</v>
      </c>
      <c r="D4378" s="5" t="str">
        <f>ufc_fights5[[#This Row],[r_fighter_id]]&amp;"/"&amp;ufc_fights5[[#This Row],[b_fighter_id]]&amp;ufc_fights5[[#This Row],[date]]</f>
        <v>1914/346743247</v>
      </c>
      <c r="E4378">
        <f>COUNTIF(ufc_fights5[duplicitní texty],ufc_fights5[[#This Row],[duplicitní texty]])</f>
        <v>1</v>
      </c>
    </row>
    <row r="4379" spans="1:5">
      <c r="A4379">
        <v>3092</v>
      </c>
      <c r="B4379">
        <v>3124</v>
      </c>
      <c r="C4379" s="3">
        <v>43247</v>
      </c>
      <c r="D4379" s="5" t="str">
        <f>ufc_fights5[[#This Row],[r_fighter_id]]&amp;"/"&amp;ufc_fights5[[#This Row],[b_fighter_id]]&amp;ufc_fights5[[#This Row],[date]]</f>
        <v>3092/312443247</v>
      </c>
      <c r="E4379">
        <f>COUNTIF(ufc_fights5[duplicitní texty],ufc_fights5[[#This Row],[duplicitní texty]])</f>
        <v>1</v>
      </c>
    </row>
    <row r="4380" spans="1:5">
      <c r="A4380">
        <v>2715</v>
      </c>
      <c r="B4380">
        <v>2022</v>
      </c>
      <c r="C4380" s="3">
        <v>43247</v>
      </c>
      <c r="D4380" s="5" t="str">
        <f>ufc_fights5[[#This Row],[r_fighter_id]]&amp;"/"&amp;ufc_fights5[[#This Row],[b_fighter_id]]&amp;ufc_fights5[[#This Row],[date]]</f>
        <v>2715/202243247</v>
      </c>
      <c r="E4380">
        <f>COUNTIF(ufc_fights5[duplicitní texty],ufc_fights5[[#This Row],[duplicitní texty]])</f>
        <v>1</v>
      </c>
    </row>
    <row r="4381" spans="1:5">
      <c r="A4381">
        <v>64</v>
      </c>
      <c r="B4381">
        <v>408</v>
      </c>
      <c r="C4381" s="3">
        <v>43247</v>
      </c>
      <c r="D4381" s="5" t="str">
        <f>ufc_fights5[[#This Row],[r_fighter_id]]&amp;"/"&amp;ufc_fights5[[#This Row],[b_fighter_id]]&amp;ufc_fights5[[#This Row],[date]]</f>
        <v>64/40843247</v>
      </c>
      <c r="E4381">
        <f>COUNTIF(ufc_fights5[duplicitní texty],ufc_fights5[[#This Row],[duplicitní texty]])</f>
        <v>1</v>
      </c>
    </row>
    <row r="4382" spans="1:5">
      <c r="A4382">
        <v>1623</v>
      </c>
      <c r="B4382">
        <v>351</v>
      </c>
      <c r="C4382" s="3">
        <v>43247</v>
      </c>
      <c r="D4382" s="5" t="str">
        <f>ufc_fights5[[#This Row],[r_fighter_id]]&amp;"/"&amp;ufc_fights5[[#This Row],[b_fighter_id]]&amp;ufc_fights5[[#This Row],[date]]</f>
        <v>1623/35143247</v>
      </c>
      <c r="E4382">
        <f>COUNTIF(ufc_fights5[duplicitní texty],ufc_fights5[[#This Row],[duplicitní texty]])</f>
        <v>1</v>
      </c>
    </row>
    <row r="4383" spans="1:5">
      <c r="A4383">
        <v>1671</v>
      </c>
      <c r="B4383">
        <v>95</v>
      </c>
      <c r="C4383" s="3">
        <v>43247</v>
      </c>
      <c r="D4383" s="5" t="str">
        <f>ufc_fights5[[#This Row],[r_fighter_id]]&amp;"/"&amp;ufc_fights5[[#This Row],[b_fighter_id]]&amp;ufc_fights5[[#This Row],[date]]</f>
        <v>1671/9543247</v>
      </c>
      <c r="E4383">
        <f>COUNTIF(ufc_fights5[duplicitní texty],ufc_fights5[[#This Row],[duplicitní texty]])</f>
        <v>1</v>
      </c>
    </row>
    <row r="4384" spans="1:5">
      <c r="A4384">
        <v>2987</v>
      </c>
      <c r="B4384">
        <v>3193</v>
      </c>
      <c r="C4384" s="3">
        <v>43247</v>
      </c>
      <c r="D4384" s="5" t="str">
        <f>ufc_fights5[[#This Row],[r_fighter_id]]&amp;"/"&amp;ufc_fights5[[#This Row],[b_fighter_id]]&amp;ufc_fights5[[#This Row],[date]]</f>
        <v>2987/319343247</v>
      </c>
      <c r="E4384">
        <f>COUNTIF(ufc_fights5[duplicitní texty],ufc_fights5[[#This Row],[duplicitní texty]])</f>
        <v>1</v>
      </c>
    </row>
    <row r="4385" spans="1:5">
      <c r="A4385">
        <v>3235</v>
      </c>
      <c r="B4385">
        <v>3033</v>
      </c>
      <c r="C4385" s="3">
        <v>43247</v>
      </c>
      <c r="D4385" s="5" t="str">
        <f>ufc_fights5[[#This Row],[r_fighter_id]]&amp;"/"&amp;ufc_fights5[[#This Row],[b_fighter_id]]&amp;ufc_fights5[[#This Row],[date]]</f>
        <v>3235/303343247</v>
      </c>
      <c r="E4385">
        <f>COUNTIF(ufc_fights5[duplicitní texty],ufc_fights5[[#This Row],[duplicitní texty]])</f>
        <v>1</v>
      </c>
    </row>
    <row r="4386" spans="1:5">
      <c r="A4386">
        <v>3248</v>
      </c>
      <c r="B4386">
        <v>3256</v>
      </c>
      <c r="C4386" s="3">
        <v>43247</v>
      </c>
      <c r="D4386" s="5" t="str">
        <f>ufc_fights5[[#This Row],[r_fighter_id]]&amp;"/"&amp;ufc_fights5[[#This Row],[b_fighter_id]]&amp;ufc_fights5[[#This Row],[date]]</f>
        <v>3248/325643247</v>
      </c>
      <c r="E4386">
        <f>COUNTIF(ufc_fights5[duplicitní texty],ufc_fights5[[#This Row],[duplicitní texty]])</f>
        <v>1</v>
      </c>
    </row>
    <row r="4387" spans="1:5">
      <c r="A4387">
        <v>1745</v>
      </c>
      <c r="B4387">
        <v>2015</v>
      </c>
      <c r="C4387" s="3">
        <v>43247</v>
      </c>
      <c r="D4387" s="5" t="str">
        <f>ufc_fights5[[#This Row],[r_fighter_id]]&amp;"/"&amp;ufc_fights5[[#This Row],[b_fighter_id]]&amp;ufc_fights5[[#This Row],[date]]</f>
        <v>1745/201543247</v>
      </c>
      <c r="E4387">
        <f>COUNTIF(ufc_fights5[duplicitní texty],ufc_fights5[[#This Row],[duplicitní texty]])</f>
        <v>1</v>
      </c>
    </row>
    <row r="4388" spans="1:5">
      <c r="A4388">
        <v>2915</v>
      </c>
      <c r="B4388">
        <v>2471</v>
      </c>
      <c r="C4388" s="3">
        <v>43247</v>
      </c>
      <c r="D4388" s="5" t="str">
        <f>ufc_fights5[[#This Row],[r_fighter_id]]&amp;"/"&amp;ufc_fights5[[#This Row],[b_fighter_id]]&amp;ufc_fights5[[#This Row],[date]]</f>
        <v>2915/247143247</v>
      </c>
      <c r="E4388">
        <f>COUNTIF(ufc_fights5[duplicitní texty],ufc_fights5[[#This Row],[duplicitní texty]])</f>
        <v>1</v>
      </c>
    </row>
    <row r="4389" spans="1:5">
      <c r="A4389">
        <v>2217</v>
      </c>
      <c r="B4389">
        <v>2651</v>
      </c>
      <c r="C4389" s="3">
        <v>43252</v>
      </c>
      <c r="D4389" s="5" t="str">
        <f>ufc_fights5[[#This Row],[r_fighter_id]]&amp;"/"&amp;ufc_fights5[[#This Row],[b_fighter_id]]&amp;ufc_fights5[[#This Row],[date]]</f>
        <v>2217/265143252</v>
      </c>
      <c r="E4389">
        <f>COUNTIF(ufc_fights5[duplicitní texty],ufc_fights5[[#This Row],[duplicitní texty]])</f>
        <v>1</v>
      </c>
    </row>
    <row r="4390" spans="1:5">
      <c r="A4390">
        <v>2696</v>
      </c>
      <c r="B4390">
        <v>2180</v>
      </c>
      <c r="C4390" s="3">
        <v>43252</v>
      </c>
      <c r="D4390" s="5" t="str">
        <f>ufc_fights5[[#This Row],[r_fighter_id]]&amp;"/"&amp;ufc_fights5[[#This Row],[b_fighter_id]]&amp;ufc_fights5[[#This Row],[date]]</f>
        <v>2696/218043252</v>
      </c>
      <c r="E4390">
        <f>COUNTIF(ufc_fights5[duplicitní texty],ufc_fights5[[#This Row],[duplicitní texty]])</f>
        <v>1</v>
      </c>
    </row>
    <row r="4391" spans="1:5">
      <c r="A4391">
        <v>914</v>
      </c>
      <c r="B4391">
        <v>2237</v>
      </c>
      <c r="C4391" s="3">
        <v>43252</v>
      </c>
      <c r="D4391" s="5" t="str">
        <f>ufc_fights5[[#This Row],[r_fighter_id]]&amp;"/"&amp;ufc_fights5[[#This Row],[b_fighter_id]]&amp;ufc_fights5[[#This Row],[date]]</f>
        <v>914/223743252</v>
      </c>
      <c r="E4391">
        <f>COUNTIF(ufc_fights5[duplicitní texty],ufc_fights5[[#This Row],[duplicitní texty]])</f>
        <v>1</v>
      </c>
    </row>
    <row r="4392" spans="1:5">
      <c r="A4392">
        <v>1798</v>
      </c>
      <c r="B4392">
        <v>3230</v>
      </c>
      <c r="C4392" s="3">
        <v>43252</v>
      </c>
      <c r="D4392" s="5" t="str">
        <f>ufc_fights5[[#This Row],[r_fighter_id]]&amp;"/"&amp;ufc_fights5[[#This Row],[b_fighter_id]]&amp;ufc_fights5[[#This Row],[date]]</f>
        <v>1798/323043252</v>
      </c>
      <c r="E4392">
        <f>COUNTIF(ufc_fights5[duplicitní texty],ufc_fights5[[#This Row],[duplicitní texty]])</f>
        <v>1</v>
      </c>
    </row>
    <row r="4393" spans="1:5">
      <c r="A4393">
        <v>871</v>
      </c>
      <c r="B4393">
        <v>2884</v>
      </c>
      <c r="C4393" s="3">
        <v>43252</v>
      </c>
      <c r="D4393" s="5" t="str">
        <f>ufc_fights5[[#This Row],[r_fighter_id]]&amp;"/"&amp;ufc_fights5[[#This Row],[b_fighter_id]]&amp;ufc_fights5[[#This Row],[date]]</f>
        <v>871/288443252</v>
      </c>
      <c r="E4393">
        <f>COUNTIF(ufc_fights5[duplicitní texty],ufc_fights5[[#This Row],[duplicitní texty]])</f>
        <v>1</v>
      </c>
    </row>
    <row r="4394" spans="1:5">
      <c r="A4394">
        <v>1282</v>
      </c>
      <c r="B4394">
        <v>3091</v>
      </c>
      <c r="C4394" s="3">
        <v>43252</v>
      </c>
      <c r="D4394" s="5" t="str">
        <f>ufc_fights5[[#This Row],[r_fighter_id]]&amp;"/"&amp;ufc_fights5[[#This Row],[b_fighter_id]]&amp;ufc_fights5[[#This Row],[date]]</f>
        <v>1282/309143252</v>
      </c>
      <c r="E4394">
        <f>COUNTIF(ufc_fights5[duplicitní texty],ufc_fights5[[#This Row],[duplicitní texty]])</f>
        <v>1</v>
      </c>
    </row>
    <row r="4395" spans="1:5">
      <c r="A4395">
        <v>854</v>
      </c>
      <c r="B4395">
        <v>3507</v>
      </c>
      <c r="C4395" s="3">
        <v>43252</v>
      </c>
      <c r="D4395" s="5" t="str">
        <f>ufc_fights5[[#This Row],[r_fighter_id]]&amp;"/"&amp;ufc_fights5[[#This Row],[b_fighter_id]]&amp;ufc_fights5[[#This Row],[date]]</f>
        <v>854/350743252</v>
      </c>
      <c r="E4395">
        <f>COUNTIF(ufc_fights5[duplicitní texty],ufc_fights5[[#This Row],[duplicitní texty]])</f>
        <v>1</v>
      </c>
    </row>
    <row r="4396" spans="1:5">
      <c r="A4396">
        <v>1205</v>
      </c>
      <c r="B4396">
        <v>3250</v>
      </c>
      <c r="C4396" s="3">
        <v>43252</v>
      </c>
      <c r="D4396" s="5" t="str">
        <f>ufc_fights5[[#This Row],[r_fighter_id]]&amp;"/"&amp;ufc_fights5[[#This Row],[b_fighter_id]]&amp;ufc_fights5[[#This Row],[date]]</f>
        <v>1205/325043252</v>
      </c>
      <c r="E4396">
        <f>COUNTIF(ufc_fights5[duplicitní texty],ufc_fights5[[#This Row],[duplicitní texty]])</f>
        <v>1</v>
      </c>
    </row>
    <row r="4397" spans="1:5">
      <c r="A4397">
        <v>1107</v>
      </c>
      <c r="B4397">
        <v>2533</v>
      </c>
      <c r="C4397" s="3">
        <v>43252</v>
      </c>
      <c r="D4397" s="5" t="str">
        <f>ufc_fights5[[#This Row],[r_fighter_id]]&amp;"/"&amp;ufc_fights5[[#This Row],[b_fighter_id]]&amp;ufc_fights5[[#This Row],[date]]</f>
        <v>1107/253343252</v>
      </c>
      <c r="E4397">
        <f>COUNTIF(ufc_fights5[duplicitní texty],ufc_fights5[[#This Row],[duplicitní texty]])</f>
        <v>1</v>
      </c>
    </row>
    <row r="4398" spans="1:5">
      <c r="A4398">
        <v>129</v>
      </c>
      <c r="B4398">
        <v>3229</v>
      </c>
      <c r="C4398" s="3">
        <v>43252</v>
      </c>
      <c r="D4398" s="5" t="str">
        <f>ufc_fights5[[#This Row],[r_fighter_id]]&amp;"/"&amp;ufc_fights5[[#This Row],[b_fighter_id]]&amp;ufc_fights5[[#This Row],[date]]</f>
        <v>129/322943252</v>
      </c>
      <c r="E4398">
        <f>COUNTIF(ufc_fights5[duplicitní texty],ufc_fights5[[#This Row],[duplicitní texty]])</f>
        <v>1</v>
      </c>
    </row>
    <row r="4399" spans="1:5">
      <c r="A4399">
        <v>3384</v>
      </c>
      <c r="B4399">
        <v>90</v>
      </c>
      <c r="C4399" s="3">
        <v>43252</v>
      </c>
      <c r="D4399" s="5" t="str">
        <f>ufc_fights5[[#This Row],[r_fighter_id]]&amp;"/"&amp;ufc_fights5[[#This Row],[b_fighter_id]]&amp;ufc_fights5[[#This Row],[date]]</f>
        <v>3384/9043252</v>
      </c>
      <c r="E4399">
        <f>COUNTIF(ufc_fights5[duplicitní texty],ufc_fights5[[#This Row],[duplicitní texty]])</f>
        <v>1</v>
      </c>
    </row>
    <row r="4400" spans="1:5">
      <c r="A4400">
        <v>368</v>
      </c>
      <c r="B4400">
        <v>3271</v>
      </c>
      <c r="C4400" s="3">
        <v>43252</v>
      </c>
      <c r="D4400" s="5" t="str">
        <f>ufc_fights5[[#This Row],[r_fighter_id]]&amp;"/"&amp;ufc_fights5[[#This Row],[b_fighter_id]]&amp;ufc_fights5[[#This Row],[date]]</f>
        <v>368/327143252</v>
      </c>
      <c r="E4400">
        <f>COUNTIF(ufc_fights5[duplicitní texty],ufc_fights5[[#This Row],[duplicitní texty]])</f>
        <v>1</v>
      </c>
    </row>
    <row r="4401" spans="1:5">
      <c r="A4401">
        <v>134</v>
      </c>
      <c r="B4401">
        <v>3299</v>
      </c>
      <c r="C4401" s="3">
        <v>43260</v>
      </c>
      <c r="D4401" s="5" t="str">
        <f>ufc_fights5[[#This Row],[r_fighter_id]]&amp;"/"&amp;ufc_fights5[[#This Row],[b_fighter_id]]&amp;ufc_fights5[[#This Row],[date]]</f>
        <v>134/329943260</v>
      </c>
      <c r="E4401">
        <f>COUNTIF(ufc_fights5[duplicitní texty],ufc_fights5[[#This Row],[duplicitní texty]])</f>
        <v>1</v>
      </c>
    </row>
    <row r="4402" spans="1:5">
      <c r="A4402">
        <v>2850</v>
      </c>
      <c r="B4402">
        <v>1436</v>
      </c>
      <c r="C4402" s="3">
        <v>43260</v>
      </c>
      <c r="D4402" s="5" t="str">
        <f>ufc_fights5[[#This Row],[r_fighter_id]]&amp;"/"&amp;ufc_fights5[[#This Row],[b_fighter_id]]&amp;ufc_fights5[[#This Row],[date]]</f>
        <v>2850/143643260</v>
      </c>
      <c r="E4402">
        <f>COUNTIF(ufc_fights5[duplicitní texty],ufc_fights5[[#This Row],[duplicitní texty]])</f>
        <v>1</v>
      </c>
    </row>
    <row r="4403" spans="1:5">
      <c r="A4403">
        <v>916</v>
      </c>
      <c r="B4403">
        <v>3034</v>
      </c>
      <c r="C4403" s="3">
        <v>43260</v>
      </c>
      <c r="D4403" s="5" t="str">
        <f>ufc_fights5[[#This Row],[r_fighter_id]]&amp;"/"&amp;ufc_fights5[[#This Row],[b_fighter_id]]&amp;ufc_fights5[[#This Row],[date]]</f>
        <v>916/303443260</v>
      </c>
      <c r="E4403">
        <f>COUNTIF(ufc_fights5[duplicitní texty],ufc_fights5[[#This Row],[duplicitní texty]])</f>
        <v>1</v>
      </c>
    </row>
    <row r="4404" spans="1:5">
      <c r="A4404">
        <v>247</v>
      </c>
      <c r="B4404">
        <v>2524</v>
      </c>
      <c r="C4404" s="3">
        <v>43260</v>
      </c>
      <c r="D4404" s="5" t="str">
        <f>ufc_fights5[[#This Row],[r_fighter_id]]&amp;"/"&amp;ufc_fights5[[#This Row],[b_fighter_id]]&amp;ufc_fights5[[#This Row],[date]]</f>
        <v>247/252443260</v>
      </c>
      <c r="E4404">
        <f>COUNTIF(ufc_fights5[duplicitní texty],ufc_fights5[[#This Row],[duplicitní texty]])</f>
        <v>1</v>
      </c>
    </row>
    <row r="4405" spans="1:5">
      <c r="A4405">
        <v>1378</v>
      </c>
      <c r="B4405">
        <v>104</v>
      </c>
      <c r="C4405" s="3">
        <v>43260</v>
      </c>
      <c r="D4405" s="5" t="str">
        <f>ufc_fights5[[#This Row],[r_fighter_id]]&amp;"/"&amp;ufc_fights5[[#This Row],[b_fighter_id]]&amp;ufc_fights5[[#This Row],[date]]</f>
        <v>1378/10443260</v>
      </c>
      <c r="E4405">
        <f>COUNTIF(ufc_fights5[duplicitní texty],ufc_fights5[[#This Row],[duplicitní texty]])</f>
        <v>1</v>
      </c>
    </row>
    <row r="4406" spans="1:5">
      <c r="A4406">
        <v>2411</v>
      </c>
      <c r="B4406">
        <v>295</v>
      </c>
      <c r="C4406" s="3">
        <v>43260</v>
      </c>
      <c r="D4406" s="5" t="str">
        <f>ufc_fights5[[#This Row],[r_fighter_id]]&amp;"/"&amp;ufc_fights5[[#This Row],[b_fighter_id]]&amp;ufc_fights5[[#This Row],[date]]</f>
        <v>2411/29543260</v>
      </c>
      <c r="E4406">
        <f>COUNTIF(ufc_fights5[duplicitní texty],ufc_fights5[[#This Row],[duplicitní texty]])</f>
        <v>1</v>
      </c>
    </row>
    <row r="4407" spans="1:5">
      <c r="A4407">
        <v>3471</v>
      </c>
      <c r="B4407">
        <v>2750</v>
      </c>
      <c r="C4407" s="3">
        <v>43260</v>
      </c>
      <c r="D4407" s="5" t="str">
        <f>ufc_fights5[[#This Row],[r_fighter_id]]&amp;"/"&amp;ufc_fights5[[#This Row],[b_fighter_id]]&amp;ufc_fights5[[#This Row],[date]]</f>
        <v>3471/275043260</v>
      </c>
      <c r="E4407">
        <f>COUNTIF(ufc_fights5[duplicitní texty],ufc_fights5[[#This Row],[duplicitní texty]])</f>
        <v>1</v>
      </c>
    </row>
    <row r="4408" spans="1:5">
      <c r="A4408">
        <v>1226</v>
      </c>
      <c r="B4408">
        <v>2376</v>
      </c>
      <c r="C4408" s="3">
        <v>43260</v>
      </c>
      <c r="D4408" s="5" t="str">
        <f>ufc_fights5[[#This Row],[r_fighter_id]]&amp;"/"&amp;ufc_fights5[[#This Row],[b_fighter_id]]&amp;ufc_fights5[[#This Row],[date]]</f>
        <v>1226/237643260</v>
      </c>
      <c r="E4408">
        <f>COUNTIF(ufc_fights5[duplicitní texty],ufc_fights5[[#This Row],[duplicitní texty]])</f>
        <v>1</v>
      </c>
    </row>
    <row r="4409" spans="1:5">
      <c r="A4409">
        <v>1044</v>
      </c>
      <c r="B4409">
        <v>907</v>
      </c>
      <c r="C4409" s="3">
        <v>43260</v>
      </c>
      <c r="D4409" s="5" t="str">
        <f>ufc_fights5[[#This Row],[r_fighter_id]]&amp;"/"&amp;ufc_fights5[[#This Row],[b_fighter_id]]&amp;ufc_fights5[[#This Row],[date]]</f>
        <v>1044/90743260</v>
      </c>
      <c r="E4409">
        <f>COUNTIF(ufc_fights5[duplicitní texty],ufc_fights5[[#This Row],[duplicitní texty]])</f>
        <v>1</v>
      </c>
    </row>
    <row r="4410" spans="1:5">
      <c r="A4410">
        <v>1735</v>
      </c>
      <c r="B4410">
        <v>239</v>
      </c>
      <c r="C4410" s="3">
        <v>43260</v>
      </c>
      <c r="D4410" s="5" t="str">
        <f>ufc_fights5[[#This Row],[r_fighter_id]]&amp;"/"&amp;ufc_fights5[[#This Row],[b_fighter_id]]&amp;ufc_fights5[[#This Row],[date]]</f>
        <v>1735/23943260</v>
      </c>
      <c r="E4410">
        <f>COUNTIF(ufc_fights5[duplicitní texty],ufc_fights5[[#This Row],[duplicitní texty]])</f>
        <v>1</v>
      </c>
    </row>
    <row r="4411" spans="1:5">
      <c r="A4411">
        <v>635</v>
      </c>
      <c r="B4411">
        <v>723</v>
      </c>
      <c r="C4411" s="3">
        <v>43260</v>
      </c>
      <c r="D4411" s="5" t="str">
        <f>ufc_fights5[[#This Row],[r_fighter_id]]&amp;"/"&amp;ufc_fights5[[#This Row],[b_fighter_id]]&amp;ufc_fights5[[#This Row],[date]]</f>
        <v>635/72343260</v>
      </c>
      <c r="E4411">
        <f>COUNTIF(ufc_fights5[duplicitní texty],ufc_fights5[[#This Row],[duplicitní texty]])</f>
        <v>1</v>
      </c>
    </row>
    <row r="4412" spans="1:5">
      <c r="A4412">
        <v>1460</v>
      </c>
      <c r="B4412">
        <v>3536</v>
      </c>
      <c r="C4412" s="3">
        <v>43274</v>
      </c>
      <c r="D4412" s="5" t="str">
        <f>ufc_fights5[[#This Row],[r_fighter_id]]&amp;"/"&amp;ufc_fights5[[#This Row],[b_fighter_id]]&amp;ufc_fights5[[#This Row],[date]]</f>
        <v>1460/353643274</v>
      </c>
      <c r="E4412">
        <f>COUNTIF(ufc_fights5[duplicitní texty],ufc_fights5[[#This Row],[duplicitní texty]])</f>
        <v>1</v>
      </c>
    </row>
    <row r="4413" spans="1:5">
      <c r="A4413">
        <v>568</v>
      </c>
      <c r="B4413">
        <v>925</v>
      </c>
      <c r="C4413" s="3">
        <v>43274</v>
      </c>
      <c r="D4413" s="5" t="str">
        <f>ufc_fights5[[#This Row],[r_fighter_id]]&amp;"/"&amp;ufc_fights5[[#This Row],[b_fighter_id]]&amp;ufc_fights5[[#This Row],[date]]</f>
        <v>568/92543274</v>
      </c>
      <c r="E4413">
        <f>COUNTIF(ufc_fights5[duplicitní texty],ufc_fights5[[#This Row],[duplicitní texty]])</f>
        <v>1</v>
      </c>
    </row>
    <row r="4414" spans="1:5">
      <c r="A4414">
        <v>2904</v>
      </c>
      <c r="B4414">
        <v>1453</v>
      </c>
      <c r="C4414" s="3">
        <v>43274</v>
      </c>
      <c r="D4414" s="5" t="str">
        <f>ufc_fights5[[#This Row],[r_fighter_id]]&amp;"/"&amp;ufc_fights5[[#This Row],[b_fighter_id]]&amp;ufc_fights5[[#This Row],[date]]</f>
        <v>2904/145343274</v>
      </c>
      <c r="E4414">
        <f>COUNTIF(ufc_fights5[duplicitní texty],ufc_fights5[[#This Row],[duplicitní texty]])</f>
        <v>1</v>
      </c>
    </row>
    <row r="4415" spans="1:5">
      <c r="A4415">
        <v>1818</v>
      </c>
      <c r="B4415">
        <v>7</v>
      </c>
      <c r="C4415" s="3">
        <v>43274</v>
      </c>
      <c r="D4415" s="5" t="str">
        <f>ufc_fights5[[#This Row],[r_fighter_id]]&amp;"/"&amp;ufc_fights5[[#This Row],[b_fighter_id]]&amp;ufc_fights5[[#This Row],[date]]</f>
        <v>1818/743274</v>
      </c>
      <c r="E4415">
        <f>COUNTIF(ufc_fights5[duplicitní texty],ufc_fights5[[#This Row],[duplicitní texty]])</f>
        <v>1</v>
      </c>
    </row>
    <row r="4416" spans="1:5">
      <c r="A4416">
        <v>2800</v>
      </c>
      <c r="B4416">
        <v>2475</v>
      </c>
      <c r="C4416" s="3">
        <v>43274</v>
      </c>
      <c r="D4416" s="5" t="str">
        <f>ufc_fights5[[#This Row],[r_fighter_id]]&amp;"/"&amp;ufc_fights5[[#This Row],[b_fighter_id]]&amp;ufc_fights5[[#This Row],[date]]</f>
        <v>2800/247543274</v>
      </c>
      <c r="E4416">
        <f>COUNTIF(ufc_fights5[duplicitní texty],ufc_fights5[[#This Row],[duplicitní texty]])</f>
        <v>1</v>
      </c>
    </row>
    <row r="4417" spans="1:5">
      <c r="A4417">
        <v>2495</v>
      </c>
      <c r="B4417">
        <v>3534</v>
      </c>
      <c r="C4417" s="3">
        <v>43274</v>
      </c>
      <c r="D4417" s="5" t="str">
        <f>ufc_fights5[[#This Row],[r_fighter_id]]&amp;"/"&amp;ufc_fights5[[#This Row],[b_fighter_id]]&amp;ufc_fights5[[#This Row],[date]]</f>
        <v>2495/353443274</v>
      </c>
      <c r="E4417">
        <f>COUNTIF(ufc_fights5[duplicitní texty],ufc_fights5[[#This Row],[duplicitní texty]])</f>
        <v>1</v>
      </c>
    </row>
    <row r="4418" spans="1:5">
      <c r="A4418">
        <v>128</v>
      </c>
      <c r="B4418">
        <v>3058</v>
      </c>
      <c r="C4418" s="3">
        <v>43274</v>
      </c>
      <c r="D4418" s="5" t="str">
        <f>ufc_fights5[[#This Row],[r_fighter_id]]&amp;"/"&amp;ufc_fights5[[#This Row],[b_fighter_id]]&amp;ufc_fights5[[#This Row],[date]]</f>
        <v>128/305843274</v>
      </c>
      <c r="E4418">
        <f>COUNTIF(ufc_fights5[duplicitní texty],ufc_fights5[[#This Row],[duplicitní texty]])</f>
        <v>1</v>
      </c>
    </row>
    <row r="4419" spans="1:5">
      <c r="A4419">
        <v>120</v>
      </c>
      <c r="B4419">
        <v>2002</v>
      </c>
      <c r="C4419" s="3">
        <v>43274</v>
      </c>
      <c r="D4419" s="5" t="str">
        <f>ufc_fights5[[#This Row],[r_fighter_id]]&amp;"/"&amp;ufc_fights5[[#This Row],[b_fighter_id]]&amp;ufc_fights5[[#This Row],[date]]</f>
        <v>120/200243274</v>
      </c>
      <c r="E4419">
        <f>COUNTIF(ufc_fights5[duplicitní texty],ufc_fights5[[#This Row],[duplicitní texty]])</f>
        <v>1</v>
      </c>
    </row>
    <row r="4420" spans="1:5">
      <c r="A4420">
        <v>845</v>
      </c>
      <c r="B4420">
        <v>3559</v>
      </c>
      <c r="C4420" s="3">
        <v>43274</v>
      </c>
      <c r="D4420" s="5" t="str">
        <f>ufc_fights5[[#This Row],[r_fighter_id]]&amp;"/"&amp;ufc_fights5[[#This Row],[b_fighter_id]]&amp;ufc_fights5[[#This Row],[date]]</f>
        <v>845/355943274</v>
      </c>
      <c r="E4420">
        <f>COUNTIF(ufc_fights5[duplicitní texty],ufc_fights5[[#This Row],[duplicitní texty]])</f>
        <v>1</v>
      </c>
    </row>
    <row r="4421" spans="1:5">
      <c r="A4421">
        <v>1650</v>
      </c>
      <c r="B4421">
        <v>927</v>
      </c>
      <c r="C4421" s="3">
        <v>43274</v>
      </c>
      <c r="D4421" s="5" t="str">
        <f>ufc_fights5[[#This Row],[r_fighter_id]]&amp;"/"&amp;ufc_fights5[[#This Row],[b_fighter_id]]&amp;ufc_fights5[[#This Row],[date]]</f>
        <v>1650/92743274</v>
      </c>
      <c r="E4421">
        <f>COUNTIF(ufc_fights5[duplicitní texty],ufc_fights5[[#This Row],[duplicitní texty]])</f>
        <v>1</v>
      </c>
    </row>
    <row r="4422" spans="1:5">
      <c r="A4422">
        <v>523</v>
      </c>
      <c r="B4422">
        <v>863</v>
      </c>
      <c r="C4422" s="3">
        <v>43274</v>
      </c>
      <c r="D4422" s="5" t="str">
        <f>ufc_fights5[[#This Row],[r_fighter_id]]&amp;"/"&amp;ufc_fights5[[#This Row],[b_fighter_id]]&amp;ufc_fights5[[#This Row],[date]]</f>
        <v>523/86343274</v>
      </c>
      <c r="E4422">
        <f>COUNTIF(ufc_fights5[duplicitní texty],ufc_fights5[[#This Row],[duplicitní texty]])</f>
        <v>1</v>
      </c>
    </row>
    <row r="4423" spans="1:5">
      <c r="A4423">
        <v>1752</v>
      </c>
      <c r="B4423">
        <v>2876</v>
      </c>
      <c r="C4423" s="3">
        <v>43274</v>
      </c>
      <c r="D4423" s="5" t="str">
        <f>ufc_fights5[[#This Row],[r_fighter_id]]&amp;"/"&amp;ufc_fights5[[#This Row],[b_fighter_id]]&amp;ufc_fights5[[#This Row],[date]]</f>
        <v>1752/287643274</v>
      </c>
      <c r="E4423">
        <f>COUNTIF(ufc_fights5[duplicitní texty],ufc_fights5[[#This Row],[duplicitní texty]])</f>
        <v>1</v>
      </c>
    </row>
    <row r="4424" spans="1:5">
      <c r="A4424">
        <v>3057</v>
      </c>
      <c r="B4424">
        <v>47</v>
      </c>
      <c r="C4424" s="3">
        <v>43274</v>
      </c>
      <c r="D4424" s="5" t="str">
        <f>ufc_fights5[[#This Row],[r_fighter_id]]&amp;"/"&amp;ufc_fights5[[#This Row],[b_fighter_id]]&amp;ufc_fights5[[#This Row],[date]]</f>
        <v>3057/4743274</v>
      </c>
      <c r="E4424">
        <f>COUNTIF(ufc_fights5[duplicitní texty],ufc_fights5[[#This Row],[duplicitní texty]])</f>
        <v>1</v>
      </c>
    </row>
    <row r="4425" spans="1:5">
      <c r="A4425">
        <v>2069</v>
      </c>
      <c r="B4425">
        <v>2538</v>
      </c>
      <c r="C4425" s="3">
        <v>43287</v>
      </c>
      <c r="D4425" s="5" t="str">
        <f>ufc_fights5[[#This Row],[r_fighter_id]]&amp;"/"&amp;ufc_fights5[[#This Row],[b_fighter_id]]&amp;ufc_fights5[[#This Row],[date]]</f>
        <v>2069/253843287</v>
      </c>
      <c r="E4425">
        <f>COUNTIF(ufc_fights5[duplicitní texty],ufc_fights5[[#This Row],[duplicitní texty]])</f>
        <v>1</v>
      </c>
    </row>
    <row r="4426" spans="1:5">
      <c r="A4426">
        <v>3211</v>
      </c>
      <c r="B4426">
        <v>15</v>
      </c>
      <c r="C4426" s="3">
        <v>43287</v>
      </c>
      <c r="D4426" s="5" t="str">
        <f>ufc_fights5[[#This Row],[r_fighter_id]]&amp;"/"&amp;ufc_fights5[[#This Row],[b_fighter_id]]&amp;ufc_fights5[[#This Row],[date]]</f>
        <v>3211/1543287</v>
      </c>
      <c r="E4426">
        <f>COUNTIF(ufc_fights5[duplicitní texty],ufc_fights5[[#This Row],[duplicitní texty]])</f>
        <v>1</v>
      </c>
    </row>
    <row r="4427" spans="1:5">
      <c r="A4427">
        <v>724</v>
      </c>
      <c r="B4427">
        <v>2403</v>
      </c>
      <c r="C4427" s="3">
        <v>43287</v>
      </c>
      <c r="D4427" s="5" t="str">
        <f>ufc_fights5[[#This Row],[r_fighter_id]]&amp;"/"&amp;ufc_fights5[[#This Row],[b_fighter_id]]&amp;ufc_fights5[[#This Row],[date]]</f>
        <v>724/240343287</v>
      </c>
      <c r="E4427">
        <f>COUNTIF(ufc_fights5[duplicitní texty],ufc_fights5[[#This Row],[duplicitní texty]])</f>
        <v>1</v>
      </c>
    </row>
    <row r="4428" spans="1:5">
      <c r="A4428">
        <v>435</v>
      </c>
      <c r="B4428">
        <v>349</v>
      </c>
      <c r="C4428" s="3">
        <v>43287</v>
      </c>
      <c r="D4428" s="5" t="str">
        <f>ufc_fights5[[#This Row],[r_fighter_id]]&amp;"/"&amp;ufc_fights5[[#This Row],[b_fighter_id]]&amp;ufc_fights5[[#This Row],[date]]</f>
        <v>435/34943287</v>
      </c>
      <c r="E4428">
        <f>COUNTIF(ufc_fights5[duplicitní texty],ufc_fights5[[#This Row],[duplicitní texty]])</f>
        <v>1</v>
      </c>
    </row>
    <row r="4429" spans="1:5">
      <c r="A4429">
        <v>273</v>
      </c>
      <c r="B4429">
        <v>2518</v>
      </c>
      <c r="C4429" s="3">
        <v>43287</v>
      </c>
      <c r="D4429" s="5" t="str">
        <f>ufc_fights5[[#This Row],[r_fighter_id]]&amp;"/"&amp;ufc_fights5[[#This Row],[b_fighter_id]]&amp;ufc_fights5[[#This Row],[date]]</f>
        <v>273/251843287</v>
      </c>
      <c r="E4429">
        <f>COUNTIF(ufc_fights5[duplicitní texty],ufc_fights5[[#This Row],[duplicitní texty]])</f>
        <v>1</v>
      </c>
    </row>
    <row r="4430" spans="1:5">
      <c r="A4430">
        <v>758</v>
      </c>
      <c r="B4430">
        <v>1961</v>
      </c>
      <c r="C4430" s="3">
        <v>43287</v>
      </c>
      <c r="D4430" s="5" t="str">
        <f>ufc_fights5[[#This Row],[r_fighter_id]]&amp;"/"&amp;ufc_fights5[[#This Row],[b_fighter_id]]&amp;ufc_fights5[[#This Row],[date]]</f>
        <v>758/196143287</v>
      </c>
      <c r="E4430">
        <f>COUNTIF(ufc_fights5[duplicitní texty],ufc_fights5[[#This Row],[duplicitní texty]])</f>
        <v>1</v>
      </c>
    </row>
    <row r="4431" spans="1:5">
      <c r="A4431">
        <v>763</v>
      </c>
      <c r="B4431">
        <v>2141</v>
      </c>
      <c r="C4431" s="3">
        <v>43287</v>
      </c>
      <c r="D4431" s="5" t="str">
        <f>ufc_fights5[[#This Row],[r_fighter_id]]&amp;"/"&amp;ufc_fights5[[#This Row],[b_fighter_id]]&amp;ufc_fights5[[#This Row],[date]]</f>
        <v>763/214143287</v>
      </c>
      <c r="E4431">
        <f>COUNTIF(ufc_fights5[duplicitní texty],ufc_fights5[[#This Row],[duplicitní texty]])</f>
        <v>1</v>
      </c>
    </row>
    <row r="4432" spans="1:5">
      <c r="A4432">
        <v>2153</v>
      </c>
      <c r="B4432">
        <v>1386</v>
      </c>
      <c r="C4432" s="3">
        <v>43287</v>
      </c>
      <c r="D4432" s="5" t="str">
        <f>ufc_fights5[[#This Row],[r_fighter_id]]&amp;"/"&amp;ufc_fights5[[#This Row],[b_fighter_id]]&amp;ufc_fights5[[#This Row],[date]]</f>
        <v>2153/138643287</v>
      </c>
      <c r="E4432">
        <f>COUNTIF(ufc_fights5[duplicitní texty],ufc_fights5[[#This Row],[duplicitní texty]])</f>
        <v>1</v>
      </c>
    </row>
    <row r="4433" spans="1:5">
      <c r="A4433">
        <v>2481</v>
      </c>
      <c r="B4433">
        <v>3046</v>
      </c>
      <c r="C4433" s="3">
        <v>43287</v>
      </c>
      <c r="D4433" s="5" t="str">
        <f>ufc_fights5[[#This Row],[r_fighter_id]]&amp;"/"&amp;ufc_fights5[[#This Row],[b_fighter_id]]&amp;ufc_fights5[[#This Row],[date]]</f>
        <v>2481/304643287</v>
      </c>
      <c r="E4433">
        <f>COUNTIF(ufc_fights5[duplicitní texty],ufc_fights5[[#This Row],[duplicitní texty]])</f>
        <v>1</v>
      </c>
    </row>
    <row r="4434" spans="1:5">
      <c r="A4434">
        <v>1231</v>
      </c>
      <c r="B4434">
        <v>3595</v>
      </c>
      <c r="C4434" s="3">
        <v>43287</v>
      </c>
      <c r="D4434" s="5" t="str">
        <f>ufc_fights5[[#This Row],[r_fighter_id]]&amp;"/"&amp;ufc_fights5[[#This Row],[b_fighter_id]]&amp;ufc_fights5[[#This Row],[date]]</f>
        <v>1231/359543287</v>
      </c>
      <c r="E4434">
        <f>COUNTIF(ufc_fights5[duplicitní texty],ufc_fights5[[#This Row],[duplicitní texty]])</f>
        <v>1</v>
      </c>
    </row>
    <row r="4435" spans="1:5">
      <c r="A4435">
        <v>2109</v>
      </c>
      <c r="B4435">
        <v>1199</v>
      </c>
      <c r="C4435" s="3">
        <v>43288</v>
      </c>
      <c r="D4435" s="5" t="str">
        <f>ufc_fights5[[#This Row],[r_fighter_id]]&amp;"/"&amp;ufc_fights5[[#This Row],[b_fighter_id]]&amp;ufc_fights5[[#This Row],[date]]</f>
        <v>2109/119943288</v>
      </c>
      <c r="E4435">
        <f>COUNTIF(ufc_fights5[duplicitní texty],ufc_fights5[[#This Row],[duplicitní texty]])</f>
        <v>1</v>
      </c>
    </row>
    <row r="4436" spans="1:5">
      <c r="A4436">
        <v>540</v>
      </c>
      <c r="B4436">
        <v>2520</v>
      </c>
      <c r="C4436" s="3">
        <v>43288</v>
      </c>
      <c r="D4436" s="5" t="str">
        <f>ufc_fights5[[#This Row],[r_fighter_id]]&amp;"/"&amp;ufc_fights5[[#This Row],[b_fighter_id]]&amp;ufc_fights5[[#This Row],[date]]</f>
        <v>540/252043288</v>
      </c>
      <c r="E4436">
        <f>COUNTIF(ufc_fights5[duplicitní texty],ufc_fights5[[#This Row],[duplicitní texty]])</f>
        <v>1</v>
      </c>
    </row>
    <row r="4437" spans="1:5">
      <c r="A4437">
        <v>2121</v>
      </c>
      <c r="B4437">
        <v>618</v>
      </c>
      <c r="C4437" s="3">
        <v>43288</v>
      </c>
      <c r="D4437" s="5" t="str">
        <f>ufc_fights5[[#This Row],[r_fighter_id]]&amp;"/"&amp;ufc_fights5[[#This Row],[b_fighter_id]]&amp;ufc_fights5[[#This Row],[date]]</f>
        <v>2121/61843288</v>
      </c>
      <c r="E4437">
        <f>COUNTIF(ufc_fights5[duplicitní texty],ufc_fights5[[#This Row],[duplicitní texty]])</f>
        <v>1</v>
      </c>
    </row>
    <row r="4438" spans="1:5">
      <c r="A4438">
        <v>2805</v>
      </c>
      <c r="B4438">
        <v>2770</v>
      </c>
      <c r="C4438" s="3">
        <v>43288</v>
      </c>
      <c r="D4438" s="5" t="str">
        <f>ufc_fights5[[#This Row],[r_fighter_id]]&amp;"/"&amp;ufc_fights5[[#This Row],[b_fighter_id]]&amp;ufc_fights5[[#This Row],[date]]</f>
        <v>2805/277043288</v>
      </c>
      <c r="E4438">
        <f>COUNTIF(ufc_fights5[duplicitní texty],ufc_fights5[[#This Row],[duplicitní texty]])</f>
        <v>1</v>
      </c>
    </row>
    <row r="4439" spans="1:5">
      <c r="A4439">
        <v>1393</v>
      </c>
      <c r="B4439">
        <v>413</v>
      </c>
      <c r="C4439" s="3">
        <v>43288</v>
      </c>
      <c r="D4439" s="5" t="str">
        <f>ufc_fights5[[#This Row],[r_fighter_id]]&amp;"/"&amp;ufc_fights5[[#This Row],[b_fighter_id]]&amp;ufc_fights5[[#This Row],[date]]</f>
        <v>1393/41343288</v>
      </c>
      <c r="E4439">
        <f>COUNTIF(ufc_fights5[duplicitní texty],ufc_fights5[[#This Row],[duplicitní texty]])</f>
        <v>1</v>
      </c>
    </row>
    <row r="4440" spans="1:5">
      <c r="A4440">
        <v>155</v>
      </c>
      <c r="B4440">
        <v>990</v>
      </c>
      <c r="C4440" s="3">
        <v>43288</v>
      </c>
      <c r="D4440" s="5" t="str">
        <f>ufc_fights5[[#This Row],[r_fighter_id]]&amp;"/"&amp;ufc_fights5[[#This Row],[b_fighter_id]]&amp;ufc_fights5[[#This Row],[date]]</f>
        <v>155/99043288</v>
      </c>
      <c r="E4440">
        <f>COUNTIF(ufc_fights5[duplicitní texty],ufc_fights5[[#This Row],[duplicitní texty]])</f>
        <v>1</v>
      </c>
    </row>
    <row r="4441" spans="1:5">
      <c r="A4441">
        <v>2303</v>
      </c>
      <c r="B4441">
        <v>1816</v>
      </c>
      <c r="C4441" s="3">
        <v>43288</v>
      </c>
      <c r="D4441" s="5" t="str">
        <f>ufc_fights5[[#This Row],[r_fighter_id]]&amp;"/"&amp;ufc_fights5[[#This Row],[b_fighter_id]]&amp;ufc_fights5[[#This Row],[date]]</f>
        <v>2303/181643288</v>
      </c>
      <c r="E4441">
        <f>COUNTIF(ufc_fights5[duplicitní texty],ufc_fights5[[#This Row],[duplicitní texty]])</f>
        <v>1</v>
      </c>
    </row>
    <row r="4442" spans="1:5">
      <c r="A4442">
        <v>2212</v>
      </c>
      <c r="B4442">
        <v>3470</v>
      </c>
      <c r="C4442" s="3">
        <v>43288</v>
      </c>
      <c r="D4442" s="5" t="str">
        <f>ufc_fights5[[#This Row],[r_fighter_id]]&amp;"/"&amp;ufc_fights5[[#This Row],[b_fighter_id]]&amp;ufc_fights5[[#This Row],[date]]</f>
        <v>2212/347043288</v>
      </c>
      <c r="E4442">
        <f>COUNTIF(ufc_fights5[duplicitní texty],ufc_fights5[[#This Row],[duplicitní texty]])</f>
        <v>1</v>
      </c>
    </row>
    <row r="4443" spans="1:5">
      <c r="A4443">
        <v>943</v>
      </c>
      <c r="B4443">
        <v>2515</v>
      </c>
      <c r="C4443" s="3">
        <v>43288</v>
      </c>
      <c r="D4443" s="5" t="str">
        <f>ufc_fights5[[#This Row],[r_fighter_id]]&amp;"/"&amp;ufc_fights5[[#This Row],[b_fighter_id]]&amp;ufc_fights5[[#This Row],[date]]</f>
        <v>943/251543288</v>
      </c>
      <c r="E4443">
        <f>COUNTIF(ufc_fights5[duplicitní texty],ufc_fights5[[#This Row],[duplicitní texty]])</f>
        <v>1</v>
      </c>
    </row>
    <row r="4444" spans="1:5">
      <c r="A4444">
        <v>3342</v>
      </c>
      <c r="B4444">
        <v>1666</v>
      </c>
      <c r="C4444" s="3">
        <v>43288</v>
      </c>
      <c r="D4444" s="5" t="str">
        <f>ufc_fights5[[#This Row],[r_fighter_id]]&amp;"/"&amp;ufc_fights5[[#This Row],[b_fighter_id]]&amp;ufc_fights5[[#This Row],[date]]</f>
        <v>3342/166643288</v>
      </c>
      <c r="E4444">
        <f>COUNTIF(ufc_fights5[duplicitní texty],ufc_fights5[[#This Row],[duplicitní texty]])</f>
        <v>1</v>
      </c>
    </row>
    <row r="4445" spans="1:5">
      <c r="A4445">
        <v>1252</v>
      </c>
      <c r="B4445">
        <v>631</v>
      </c>
      <c r="C4445" s="3">
        <v>43288</v>
      </c>
      <c r="D4445" s="5" t="str">
        <f>ufc_fights5[[#This Row],[r_fighter_id]]&amp;"/"&amp;ufc_fights5[[#This Row],[b_fighter_id]]&amp;ufc_fights5[[#This Row],[date]]</f>
        <v>1252/63143288</v>
      </c>
      <c r="E4445">
        <f>COUNTIF(ufc_fights5[duplicitní texty],ufc_fights5[[#This Row],[duplicitní texty]])</f>
        <v>1</v>
      </c>
    </row>
    <row r="4446" spans="1:5">
      <c r="A4446">
        <v>807</v>
      </c>
      <c r="B4446">
        <v>1471</v>
      </c>
      <c r="C4446" s="3">
        <v>43295</v>
      </c>
      <c r="D4446" s="5" t="str">
        <f>ufc_fights5[[#This Row],[r_fighter_id]]&amp;"/"&amp;ufc_fights5[[#This Row],[b_fighter_id]]&amp;ufc_fights5[[#This Row],[date]]</f>
        <v>807/147143295</v>
      </c>
      <c r="E4446">
        <f>COUNTIF(ufc_fights5[duplicitní texty],ufc_fights5[[#This Row],[duplicitní texty]])</f>
        <v>1</v>
      </c>
    </row>
    <row r="4447" spans="1:5">
      <c r="A4447">
        <v>1380</v>
      </c>
      <c r="B4447">
        <v>204</v>
      </c>
      <c r="C4447" s="3">
        <v>43295</v>
      </c>
      <c r="D4447" s="5" t="str">
        <f>ufc_fights5[[#This Row],[r_fighter_id]]&amp;"/"&amp;ufc_fights5[[#This Row],[b_fighter_id]]&amp;ufc_fights5[[#This Row],[date]]</f>
        <v>1380/20443295</v>
      </c>
      <c r="E4447">
        <f>COUNTIF(ufc_fights5[duplicitní texty],ufc_fights5[[#This Row],[duplicitní texty]])</f>
        <v>1</v>
      </c>
    </row>
    <row r="4448" spans="1:5">
      <c r="A4448">
        <v>872</v>
      </c>
      <c r="B4448">
        <v>3395</v>
      </c>
      <c r="C4448" s="3">
        <v>43295</v>
      </c>
      <c r="D4448" s="5" t="str">
        <f>ufc_fights5[[#This Row],[r_fighter_id]]&amp;"/"&amp;ufc_fights5[[#This Row],[b_fighter_id]]&amp;ufc_fights5[[#This Row],[date]]</f>
        <v>872/339543295</v>
      </c>
      <c r="E4448">
        <f>COUNTIF(ufc_fights5[duplicitní texty],ufc_fights5[[#This Row],[duplicitní texty]])</f>
        <v>1</v>
      </c>
    </row>
    <row r="4449" spans="1:5">
      <c r="A4449">
        <v>1579</v>
      </c>
      <c r="B4449">
        <v>2081</v>
      </c>
      <c r="C4449" s="3">
        <v>43295</v>
      </c>
      <c r="D4449" s="5" t="str">
        <f>ufc_fights5[[#This Row],[r_fighter_id]]&amp;"/"&amp;ufc_fights5[[#This Row],[b_fighter_id]]&amp;ufc_fights5[[#This Row],[date]]</f>
        <v>1579/208143295</v>
      </c>
      <c r="E4449">
        <f>COUNTIF(ufc_fights5[duplicitní texty],ufc_fights5[[#This Row],[duplicitní texty]])</f>
        <v>1</v>
      </c>
    </row>
    <row r="4450" spans="1:5">
      <c r="A4450">
        <v>379</v>
      </c>
      <c r="B4450">
        <v>2576</v>
      </c>
      <c r="C4450" s="3">
        <v>43295</v>
      </c>
      <c r="D4450" s="5" t="str">
        <f>ufc_fights5[[#This Row],[r_fighter_id]]&amp;"/"&amp;ufc_fights5[[#This Row],[b_fighter_id]]&amp;ufc_fights5[[#This Row],[date]]</f>
        <v>379/257643295</v>
      </c>
      <c r="E4450">
        <f>COUNTIF(ufc_fights5[duplicitní texty],ufc_fights5[[#This Row],[duplicitní texty]])</f>
        <v>1</v>
      </c>
    </row>
    <row r="4451" spans="1:5">
      <c r="A4451">
        <v>3587</v>
      </c>
      <c r="B4451">
        <v>2654</v>
      </c>
      <c r="C4451" s="3">
        <v>43295</v>
      </c>
      <c r="D4451" s="5" t="str">
        <f>ufc_fights5[[#This Row],[r_fighter_id]]&amp;"/"&amp;ufc_fights5[[#This Row],[b_fighter_id]]&amp;ufc_fights5[[#This Row],[date]]</f>
        <v>3587/265443295</v>
      </c>
      <c r="E4451">
        <f>COUNTIF(ufc_fights5[duplicitní texty],ufc_fights5[[#This Row],[duplicitní texty]])</f>
        <v>1</v>
      </c>
    </row>
    <row r="4452" spans="1:5">
      <c r="A4452">
        <v>2333</v>
      </c>
      <c r="B4452">
        <v>2405</v>
      </c>
      <c r="C4452" s="3">
        <v>43295</v>
      </c>
      <c r="D4452" s="5" t="str">
        <f>ufc_fights5[[#This Row],[r_fighter_id]]&amp;"/"&amp;ufc_fights5[[#This Row],[b_fighter_id]]&amp;ufc_fights5[[#This Row],[date]]</f>
        <v>2333/240543295</v>
      </c>
      <c r="E4452">
        <f>COUNTIF(ufc_fights5[duplicitní texty],ufc_fights5[[#This Row],[duplicitní texty]])</f>
        <v>1</v>
      </c>
    </row>
    <row r="4453" spans="1:5">
      <c r="A4453">
        <v>2913</v>
      </c>
      <c r="B4453">
        <v>2344</v>
      </c>
      <c r="C4453" s="3">
        <v>43295</v>
      </c>
      <c r="D4453" s="5" t="str">
        <f>ufc_fights5[[#This Row],[r_fighter_id]]&amp;"/"&amp;ufc_fights5[[#This Row],[b_fighter_id]]&amp;ufc_fights5[[#This Row],[date]]</f>
        <v>2913/234443295</v>
      </c>
      <c r="E4453">
        <f>COUNTIF(ufc_fights5[duplicitní texty],ufc_fights5[[#This Row],[duplicitní texty]])</f>
        <v>1</v>
      </c>
    </row>
    <row r="4454" spans="1:5">
      <c r="A4454">
        <v>22</v>
      </c>
      <c r="B4454">
        <v>909</v>
      </c>
      <c r="C4454" s="3">
        <v>43295</v>
      </c>
      <c r="D4454" s="5" t="str">
        <f>ufc_fights5[[#This Row],[r_fighter_id]]&amp;"/"&amp;ufc_fights5[[#This Row],[b_fighter_id]]&amp;ufc_fights5[[#This Row],[date]]</f>
        <v>22/90943295</v>
      </c>
      <c r="E4454">
        <f>COUNTIF(ufc_fights5[duplicitní texty],ufc_fights5[[#This Row],[duplicitní texty]])</f>
        <v>1</v>
      </c>
    </row>
    <row r="4455" spans="1:5">
      <c r="A4455">
        <v>483</v>
      </c>
      <c r="B4455">
        <v>1925</v>
      </c>
      <c r="C4455" s="3">
        <v>43295</v>
      </c>
      <c r="D4455" s="5" t="str">
        <f>ufc_fights5[[#This Row],[r_fighter_id]]&amp;"/"&amp;ufc_fights5[[#This Row],[b_fighter_id]]&amp;ufc_fights5[[#This Row],[date]]</f>
        <v>483/192543295</v>
      </c>
      <c r="E4455">
        <f>COUNTIF(ufc_fights5[duplicitní texty],ufc_fights5[[#This Row],[duplicitní texty]])</f>
        <v>1</v>
      </c>
    </row>
    <row r="4456" spans="1:5">
      <c r="A4456">
        <v>3496</v>
      </c>
      <c r="B4456">
        <v>2502</v>
      </c>
      <c r="C4456" s="3">
        <v>43295</v>
      </c>
      <c r="D4456" s="5" t="str">
        <f>ufc_fights5[[#This Row],[r_fighter_id]]&amp;"/"&amp;ufc_fights5[[#This Row],[b_fighter_id]]&amp;ufc_fights5[[#This Row],[date]]</f>
        <v>3496/250243295</v>
      </c>
      <c r="E4456">
        <f>COUNTIF(ufc_fights5[duplicitní texty],ufc_fights5[[#This Row],[duplicitní texty]])</f>
        <v>1</v>
      </c>
    </row>
    <row r="4457" spans="1:5">
      <c r="A4457">
        <v>263</v>
      </c>
      <c r="B4457">
        <v>1121</v>
      </c>
      <c r="C4457" s="3">
        <v>43295</v>
      </c>
      <c r="D4457" s="5" t="str">
        <f>ufc_fights5[[#This Row],[r_fighter_id]]&amp;"/"&amp;ufc_fights5[[#This Row],[b_fighter_id]]&amp;ufc_fights5[[#This Row],[date]]</f>
        <v>263/112143295</v>
      </c>
      <c r="E4457">
        <f>COUNTIF(ufc_fights5[duplicitní texty],ufc_fights5[[#This Row],[duplicitní texty]])</f>
        <v>1</v>
      </c>
    </row>
    <row r="4458" spans="1:5">
      <c r="A4458">
        <v>725</v>
      </c>
      <c r="B4458">
        <v>1075</v>
      </c>
      <c r="C4458" s="3">
        <v>43295</v>
      </c>
      <c r="D4458" s="5" t="str">
        <f>ufc_fights5[[#This Row],[r_fighter_id]]&amp;"/"&amp;ufc_fights5[[#This Row],[b_fighter_id]]&amp;ufc_fights5[[#This Row],[date]]</f>
        <v>725/107543295</v>
      </c>
      <c r="E4458">
        <f>COUNTIF(ufc_fights5[duplicitní texty],ufc_fights5[[#This Row],[duplicitní texty]])</f>
        <v>1</v>
      </c>
    </row>
    <row r="4459" spans="1:5">
      <c r="A4459">
        <v>1266</v>
      </c>
      <c r="B4459">
        <v>767</v>
      </c>
      <c r="C4459" s="3">
        <v>43303</v>
      </c>
      <c r="D4459" s="5" t="str">
        <f>ufc_fights5[[#This Row],[r_fighter_id]]&amp;"/"&amp;ufc_fights5[[#This Row],[b_fighter_id]]&amp;ufc_fights5[[#This Row],[date]]</f>
        <v>1266/76743303</v>
      </c>
      <c r="E4459">
        <f>COUNTIF(ufc_fights5[duplicitní texty],ufc_fights5[[#This Row],[duplicitní texty]])</f>
        <v>1</v>
      </c>
    </row>
    <row r="4460" spans="1:5">
      <c r="A4460">
        <v>2783</v>
      </c>
      <c r="B4460">
        <v>3034</v>
      </c>
      <c r="C4460" s="3">
        <v>43303</v>
      </c>
      <c r="D4460" s="5" t="str">
        <f>ufc_fights5[[#This Row],[r_fighter_id]]&amp;"/"&amp;ufc_fights5[[#This Row],[b_fighter_id]]&amp;ufc_fights5[[#This Row],[date]]</f>
        <v>2783/303443303</v>
      </c>
      <c r="E4460">
        <f>COUNTIF(ufc_fights5[duplicitní texty],ufc_fights5[[#This Row],[duplicitní texty]])</f>
        <v>1</v>
      </c>
    </row>
    <row r="4461" spans="1:5">
      <c r="A4461">
        <v>3224</v>
      </c>
      <c r="B4461">
        <v>103</v>
      </c>
      <c r="C4461" s="3">
        <v>43303</v>
      </c>
      <c r="D4461" s="5" t="str">
        <f>ufc_fights5[[#This Row],[r_fighter_id]]&amp;"/"&amp;ufc_fights5[[#This Row],[b_fighter_id]]&amp;ufc_fights5[[#This Row],[date]]</f>
        <v>3224/10343303</v>
      </c>
      <c r="E4461">
        <f>COUNTIF(ufc_fights5[duplicitní texty],ufc_fights5[[#This Row],[duplicitní texty]])</f>
        <v>1</v>
      </c>
    </row>
    <row r="4462" spans="1:5">
      <c r="A4462">
        <v>1774</v>
      </c>
      <c r="B4462">
        <v>2611</v>
      </c>
      <c r="C4462" s="3">
        <v>43303</v>
      </c>
      <c r="D4462" s="5" t="str">
        <f>ufc_fights5[[#This Row],[r_fighter_id]]&amp;"/"&amp;ufc_fights5[[#This Row],[b_fighter_id]]&amp;ufc_fights5[[#This Row],[date]]</f>
        <v>1774/261143303</v>
      </c>
      <c r="E4462">
        <f>COUNTIF(ufc_fights5[duplicitní texty],ufc_fights5[[#This Row],[duplicitní texty]])</f>
        <v>1</v>
      </c>
    </row>
    <row r="4463" spans="1:5">
      <c r="A4463">
        <v>3308</v>
      </c>
      <c r="B4463">
        <v>3152</v>
      </c>
      <c r="C4463" s="3">
        <v>43303</v>
      </c>
      <c r="D4463" s="5" t="str">
        <f>ufc_fights5[[#This Row],[r_fighter_id]]&amp;"/"&amp;ufc_fights5[[#This Row],[b_fighter_id]]&amp;ufc_fights5[[#This Row],[date]]</f>
        <v>3308/315243303</v>
      </c>
      <c r="E4463">
        <f>COUNTIF(ufc_fights5[duplicitní texty],ufc_fights5[[#This Row],[duplicitní texty]])</f>
        <v>1</v>
      </c>
    </row>
    <row r="4464" spans="1:5">
      <c r="A4464">
        <v>2710</v>
      </c>
      <c r="B4464">
        <v>3575</v>
      </c>
      <c r="C4464" s="3">
        <v>43303</v>
      </c>
      <c r="D4464" s="5" t="str">
        <f>ufc_fights5[[#This Row],[r_fighter_id]]&amp;"/"&amp;ufc_fights5[[#This Row],[b_fighter_id]]&amp;ufc_fights5[[#This Row],[date]]</f>
        <v>2710/357543303</v>
      </c>
      <c r="E4464">
        <f>COUNTIF(ufc_fights5[duplicitní texty],ufc_fights5[[#This Row],[duplicitní texty]])</f>
        <v>1</v>
      </c>
    </row>
    <row r="4465" spans="1:5">
      <c r="A4465">
        <v>1189</v>
      </c>
      <c r="B4465">
        <v>266</v>
      </c>
      <c r="C4465" s="3">
        <v>43303</v>
      </c>
      <c r="D4465" s="5" t="str">
        <f>ufc_fights5[[#This Row],[r_fighter_id]]&amp;"/"&amp;ufc_fights5[[#This Row],[b_fighter_id]]&amp;ufc_fights5[[#This Row],[date]]</f>
        <v>1189/26643303</v>
      </c>
      <c r="E4465">
        <f>COUNTIF(ufc_fights5[duplicitní texty],ufc_fights5[[#This Row],[duplicitní texty]])</f>
        <v>1</v>
      </c>
    </row>
    <row r="4466" spans="1:5">
      <c r="A4466">
        <v>3109</v>
      </c>
      <c r="B4466">
        <v>2548</v>
      </c>
      <c r="C4466" s="3">
        <v>43303</v>
      </c>
      <c r="D4466" s="5" t="str">
        <f>ufc_fights5[[#This Row],[r_fighter_id]]&amp;"/"&amp;ufc_fights5[[#This Row],[b_fighter_id]]&amp;ufc_fights5[[#This Row],[date]]</f>
        <v>3109/254843303</v>
      </c>
      <c r="E4466">
        <f>COUNTIF(ufc_fights5[duplicitní texty],ufc_fights5[[#This Row],[duplicitní texty]])</f>
        <v>1</v>
      </c>
    </row>
    <row r="4467" spans="1:5">
      <c r="A4467">
        <v>3184</v>
      </c>
      <c r="B4467">
        <v>2270</v>
      </c>
      <c r="C4467" s="3">
        <v>43303</v>
      </c>
      <c r="D4467" s="5" t="str">
        <f>ufc_fights5[[#This Row],[r_fighter_id]]&amp;"/"&amp;ufc_fights5[[#This Row],[b_fighter_id]]&amp;ufc_fights5[[#This Row],[date]]</f>
        <v>3184/227043303</v>
      </c>
      <c r="E4467">
        <f>COUNTIF(ufc_fights5[duplicitní texty],ufc_fights5[[#This Row],[duplicitní texty]])</f>
        <v>1</v>
      </c>
    </row>
    <row r="4468" spans="1:5">
      <c r="A4468">
        <v>1312</v>
      </c>
      <c r="B4468">
        <v>1244</v>
      </c>
      <c r="C4468" s="3">
        <v>43303</v>
      </c>
      <c r="D4468" s="5" t="str">
        <f>ufc_fights5[[#This Row],[r_fighter_id]]&amp;"/"&amp;ufc_fights5[[#This Row],[b_fighter_id]]&amp;ufc_fights5[[#This Row],[date]]</f>
        <v>1312/124443303</v>
      </c>
      <c r="E4468">
        <f>COUNTIF(ufc_fights5[duplicitní texty],ufc_fights5[[#This Row],[duplicitní texty]])</f>
        <v>1</v>
      </c>
    </row>
    <row r="4469" spans="1:5">
      <c r="A4469">
        <v>2065</v>
      </c>
      <c r="B4469">
        <v>931</v>
      </c>
      <c r="C4469" s="3">
        <v>43303</v>
      </c>
      <c r="D4469" s="5" t="str">
        <f>ufc_fights5[[#This Row],[r_fighter_id]]&amp;"/"&amp;ufc_fights5[[#This Row],[b_fighter_id]]&amp;ufc_fights5[[#This Row],[date]]</f>
        <v>2065/93143303</v>
      </c>
      <c r="E4469">
        <f>COUNTIF(ufc_fights5[duplicitní texty],ufc_fights5[[#This Row],[duplicitní texty]])</f>
        <v>1</v>
      </c>
    </row>
    <row r="4470" spans="1:5">
      <c r="A4470">
        <v>1651</v>
      </c>
      <c r="B4470">
        <v>3137</v>
      </c>
      <c r="C4470" s="3">
        <v>43303</v>
      </c>
      <c r="D4470" s="5" t="str">
        <f>ufc_fights5[[#This Row],[r_fighter_id]]&amp;"/"&amp;ufc_fights5[[#This Row],[b_fighter_id]]&amp;ufc_fights5[[#This Row],[date]]</f>
        <v>1651/313743303</v>
      </c>
      <c r="E4470">
        <f>COUNTIF(ufc_fights5[duplicitní texty],ufc_fights5[[#This Row],[duplicitní texty]])</f>
        <v>1</v>
      </c>
    </row>
    <row r="4471" spans="1:5">
      <c r="A4471">
        <v>2131</v>
      </c>
      <c r="B4471">
        <v>169</v>
      </c>
      <c r="C4471" s="3">
        <v>43303</v>
      </c>
      <c r="D4471" s="5" t="str">
        <f>ufc_fights5[[#This Row],[r_fighter_id]]&amp;"/"&amp;ufc_fights5[[#This Row],[b_fighter_id]]&amp;ufc_fights5[[#This Row],[date]]</f>
        <v>2131/16943303</v>
      </c>
      <c r="E4471">
        <f>COUNTIF(ufc_fights5[duplicitní texty],ufc_fights5[[#This Row],[duplicitní texty]])</f>
        <v>1</v>
      </c>
    </row>
    <row r="4472" spans="1:5">
      <c r="A4472">
        <v>712</v>
      </c>
      <c r="B4472">
        <v>553</v>
      </c>
      <c r="C4472" s="3">
        <v>43309</v>
      </c>
      <c r="D4472" s="5" t="str">
        <f>ufc_fights5[[#This Row],[r_fighter_id]]&amp;"/"&amp;ufc_fights5[[#This Row],[b_fighter_id]]&amp;ufc_fights5[[#This Row],[date]]</f>
        <v>712/55343309</v>
      </c>
      <c r="E4472">
        <f>COUNTIF(ufc_fights5[duplicitní texty],ufc_fights5[[#This Row],[duplicitní texty]])</f>
        <v>1</v>
      </c>
    </row>
    <row r="4473" spans="1:5">
      <c r="A4473">
        <v>50</v>
      </c>
      <c r="B4473">
        <v>3120</v>
      </c>
      <c r="C4473" s="3">
        <v>43309</v>
      </c>
      <c r="D4473" s="5" t="str">
        <f>ufc_fights5[[#This Row],[r_fighter_id]]&amp;"/"&amp;ufc_fights5[[#This Row],[b_fighter_id]]&amp;ufc_fights5[[#This Row],[date]]</f>
        <v>50/312043309</v>
      </c>
      <c r="E4473">
        <f>COUNTIF(ufc_fights5[duplicitní texty],ufc_fights5[[#This Row],[duplicitní texty]])</f>
        <v>1</v>
      </c>
    </row>
    <row r="4474" spans="1:5">
      <c r="A4474">
        <v>2401</v>
      </c>
      <c r="B4474">
        <v>2309</v>
      </c>
      <c r="C4474" s="3">
        <v>43309</v>
      </c>
      <c r="D4474" s="5" t="str">
        <f>ufc_fights5[[#This Row],[r_fighter_id]]&amp;"/"&amp;ufc_fights5[[#This Row],[b_fighter_id]]&amp;ufc_fights5[[#This Row],[date]]</f>
        <v>2401/230943309</v>
      </c>
      <c r="E4474">
        <f>COUNTIF(ufc_fights5[duplicitní texty],ufc_fights5[[#This Row],[duplicitní texty]])</f>
        <v>1</v>
      </c>
    </row>
    <row r="4475" spans="1:5">
      <c r="A4475">
        <v>1525</v>
      </c>
      <c r="B4475">
        <v>1930</v>
      </c>
      <c r="C4475" s="3">
        <v>43309</v>
      </c>
      <c r="D4475" s="5" t="str">
        <f>ufc_fights5[[#This Row],[r_fighter_id]]&amp;"/"&amp;ufc_fights5[[#This Row],[b_fighter_id]]&amp;ufc_fights5[[#This Row],[date]]</f>
        <v>1525/193043309</v>
      </c>
      <c r="E4475">
        <f>COUNTIF(ufc_fights5[duplicitní texty],ufc_fights5[[#This Row],[duplicitní texty]])</f>
        <v>1</v>
      </c>
    </row>
    <row r="4476" spans="1:5">
      <c r="A4476">
        <v>81</v>
      </c>
      <c r="B4476">
        <v>2556</v>
      </c>
      <c r="C4476" s="3">
        <v>43309</v>
      </c>
      <c r="D4476" s="5" t="str">
        <f>ufc_fights5[[#This Row],[r_fighter_id]]&amp;"/"&amp;ufc_fights5[[#This Row],[b_fighter_id]]&amp;ufc_fights5[[#This Row],[date]]</f>
        <v>81/255643309</v>
      </c>
      <c r="E4476">
        <f>COUNTIF(ufc_fights5[duplicitní texty],ufc_fights5[[#This Row],[duplicitní texty]])</f>
        <v>1</v>
      </c>
    </row>
    <row r="4477" spans="1:5">
      <c r="A4477">
        <v>1333</v>
      </c>
      <c r="B4477">
        <v>159</v>
      </c>
      <c r="C4477" s="3">
        <v>43309</v>
      </c>
      <c r="D4477" s="5" t="str">
        <f>ufc_fights5[[#This Row],[r_fighter_id]]&amp;"/"&amp;ufc_fights5[[#This Row],[b_fighter_id]]&amp;ufc_fights5[[#This Row],[date]]</f>
        <v>1333/15943309</v>
      </c>
      <c r="E4477">
        <f>COUNTIF(ufc_fights5[duplicitní texty],ufc_fights5[[#This Row],[duplicitní texty]])</f>
        <v>1</v>
      </c>
    </row>
    <row r="4478" spans="1:5">
      <c r="A4478">
        <v>1500</v>
      </c>
      <c r="B4478">
        <v>3273</v>
      </c>
      <c r="C4478" s="3">
        <v>43309</v>
      </c>
      <c r="D4478" s="5" t="str">
        <f>ufc_fights5[[#This Row],[r_fighter_id]]&amp;"/"&amp;ufc_fights5[[#This Row],[b_fighter_id]]&amp;ufc_fights5[[#This Row],[date]]</f>
        <v>1500/327343309</v>
      </c>
      <c r="E4478">
        <f>COUNTIF(ufc_fights5[duplicitní texty],ufc_fights5[[#This Row],[duplicitní texty]])</f>
        <v>1</v>
      </c>
    </row>
    <row r="4479" spans="1:5">
      <c r="A4479">
        <v>1927</v>
      </c>
      <c r="B4479">
        <v>2473</v>
      </c>
      <c r="C4479" s="3">
        <v>43309</v>
      </c>
      <c r="D4479" s="5" t="str">
        <f>ufc_fights5[[#This Row],[r_fighter_id]]&amp;"/"&amp;ufc_fights5[[#This Row],[b_fighter_id]]&amp;ufc_fights5[[#This Row],[date]]</f>
        <v>1927/247343309</v>
      </c>
      <c r="E4479">
        <f>COUNTIF(ufc_fights5[duplicitní texty],ufc_fights5[[#This Row],[duplicitní texty]])</f>
        <v>1</v>
      </c>
    </row>
    <row r="4480" spans="1:5">
      <c r="A4480">
        <v>714</v>
      </c>
      <c r="B4480">
        <v>138</v>
      </c>
      <c r="C4480" s="3">
        <v>43309</v>
      </c>
      <c r="D4480" s="5" t="str">
        <f>ufc_fights5[[#This Row],[r_fighter_id]]&amp;"/"&amp;ufc_fights5[[#This Row],[b_fighter_id]]&amp;ufc_fights5[[#This Row],[date]]</f>
        <v>714/13843309</v>
      </c>
      <c r="E4480">
        <f>COUNTIF(ufc_fights5[duplicitní texty],ufc_fights5[[#This Row],[duplicitní texty]])</f>
        <v>1</v>
      </c>
    </row>
    <row r="4481" spans="1:5">
      <c r="A4481">
        <v>2071</v>
      </c>
      <c r="B4481">
        <v>2200</v>
      </c>
      <c r="C4481" s="3">
        <v>43309</v>
      </c>
      <c r="D4481" s="5" t="str">
        <f>ufc_fights5[[#This Row],[r_fighter_id]]&amp;"/"&amp;ufc_fights5[[#This Row],[b_fighter_id]]&amp;ufc_fights5[[#This Row],[date]]</f>
        <v>2071/220043309</v>
      </c>
      <c r="E4481">
        <f>COUNTIF(ufc_fights5[duplicitní texty],ufc_fights5[[#This Row],[duplicitní texty]])</f>
        <v>1</v>
      </c>
    </row>
    <row r="4482" spans="1:5">
      <c r="A4482">
        <v>1957</v>
      </c>
      <c r="B4482">
        <v>115</v>
      </c>
      <c r="C4482" s="3">
        <v>43309</v>
      </c>
      <c r="D4482" s="5" t="str">
        <f>ufc_fights5[[#This Row],[r_fighter_id]]&amp;"/"&amp;ufc_fights5[[#This Row],[b_fighter_id]]&amp;ufc_fights5[[#This Row],[date]]</f>
        <v>1957/11543309</v>
      </c>
      <c r="E4482">
        <f>COUNTIF(ufc_fights5[duplicitní texty],ufc_fights5[[#This Row],[duplicitní texty]])</f>
        <v>1</v>
      </c>
    </row>
    <row r="4483" spans="1:5">
      <c r="A4483">
        <v>118</v>
      </c>
      <c r="B4483">
        <v>676</v>
      </c>
      <c r="C4483" s="3">
        <v>43309</v>
      </c>
      <c r="D4483" s="5" t="str">
        <f>ufc_fights5[[#This Row],[r_fighter_id]]&amp;"/"&amp;ufc_fights5[[#This Row],[b_fighter_id]]&amp;ufc_fights5[[#This Row],[date]]</f>
        <v>118/67643309</v>
      </c>
      <c r="E4483">
        <f>COUNTIF(ufc_fights5[duplicitní texty],ufc_fights5[[#This Row],[duplicitní texty]])</f>
        <v>1</v>
      </c>
    </row>
    <row r="4484" spans="1:5">
      <c r="A4484">
        <v>2564</v>
      </c>
      <c r="B4484">
        <v>1338</v>
      </c>
      <c r="C4484" s="3">
        <v>43309</v>
      </c>
      <c r="D4484" s="5" t="str">
        <f>ufc_fights5[[#This Row],[r_fighter_id]]&amp;"/"&amp;ufc_fights5[[#This Row],[b_fighter_id]]&amp;ufc_fights5[[#This Row],[date]]</f>
        <v>2564/133843309</v>
      </c>
      <c r="E4484">
        <f>COUNTIF(ufc_fights5[duplicitní texty],ufc_fights5[[#This Row],[duplicitní texty]])</f>
        <v>1</v>
      </c>
    </row>
    <row r="4485" spans="1:5">
      <c r="A4485">
        <v>2860</v>
      </c>
      <c r="B4485">
        <v>1370</v>
      </c>
      <c r="C4485" s="3">
        <v>43316</v>
      </c>
      <c r="D4485" s="5" t="str">
        <f>ufc_fights5[[#This Row],[r_fighter_id]]&amp;"/"&amp;ufc_fights5[[#This Row],[b_fighter_id]]&amp;ufc_fights5[[#This Row],[date]]</f>
        <v>2860/137043316</v>
      </c>
      <c r="E4485">
        <f>COUNTIF(ufc_fights5[duplicitní texty],ufc_fights5[[#This Row],[duplicitní texty]])</f>
        <v>1</v>
      </c>
    </row>
    <row r="4486" spans="1:5">
      <c r="A4486">
        <v>3374</v>
      </c>
      <c r="B4486">
        <v>49</v>
      </c>
      <c r="C4486" s="3">
        <v>43316</v>
      </c>
      <c r="D4486" s="5" t="str">
        <f>ufc_fights5[[#This Row],[r_fighter_id]]&amp;"/"&amp;ufc_fights5[[#This Row],[b_fighter_id]]&amp;ufc_fights5[[#This Row],[date]]</f>
        <v>3374/4943316</v>
      </c>
      <c r="E4486">
        <f>COUNTIF(ufc_fights5[duplicitní texty],ufc_fights5[[#This Row],[duplicitní texty]])</f>
        <v>1</v>
      </c>
    </row>
    <row r="4487" spans="1:5">
      <c r="A4487">
        <v>3367</v>
      </c>
      <c r="B4487">
        <v>405</v>
      </c>
      <c r="C4487" s="3">
        <v>43316</v>
      </c>
      <c r="D4487" s="5" t="str">
        <f>ufc_fights5[[#This Row],[r_fighter_id]]&amp;"/"&amp;ufc_fights5[[#This Row],[b_fighter_id]]&amp;ufc_fights5[[#This Row],[date]]</f>
        <v>3367/40543316</v>
      </c>
      <c r="E4487">
        <f>COUNTIF(ufc_fights5[duplicitní texty],ufc_fights5[[#This Row],[duplicitní texty]])</f>
        <v>1</v>
      </c>
    </row>
    <row r="4488" spans="1:5">
      <c r="A4488">
        <v>2505</v>
      </c>
      <c r="B4488">
        <v>3271</v>
      </c>
      <c r="C4488" s="3">
        <v>43316</v>
      </c>
      <c r="D4488" s="5" t="str">
        <f>ufc_fights5[[#This Row],[r_fighter_id]]&amp;"/"&amp;ufc_fights5[[#This Row],[b_fighter_id]]&amp;ufc_fights5[[#This Row],[date]]</f>
        <v>2505/327143316</v>
      </c>
      <c r="E4488">
        <f>COUNTIF(ufc_fights5[duplicitní texty],ufc_fights5[[#This Row],[duplicitní texty]])</f>
        <v>1</v>
      </c>
    </row>
    <row r="4489" spans="1:5">
      <c r="A4489">
        <v>2223</v>
      </c>
      <c r="B4489">
        <v>1516</v>
      </c>
      <c r="C4489" s="3">
        <v>43316</v>
      </c>
      <c r="D4489" s="5" t="str">
        <f>ufc_fights5[[#This Row],[r_fighter_id]]&amp;"/"&amp;ufc_fights5[[#This Row],[b_fighter_id]]&amp;ufc_fights5[[#This Row],[date]]</f>
        <v>2223/151643316</v>
      </c>
      <c r="E4489">
        <f>COUNTIF(ufc_fights5[duplicitní texty],ufc_fights5[[#This Row],[duplicitní texty]])</f>
        <v>1</v>
      </c>
    </row>
    <row r="4490" spans="1:5">
      <c r="A4490">
        <v>3005</v>
      </c>
      <c r="B4490">
        <v>1484</v>
      </c>
      <c r="C4490" s="3">
        <v>43316</v>
      </c>
      <c r="D4490" s="5" t="str">
        <f>ufc_fights5[[#This Row],[r_fighter_id]]&amp;"/"&amp;ufc_fights5[[#This Row],[b_fighter_id]]&amp;ufc_fights5[[#This Row],[date]]</f>
        <v>3005/148443316</v>
      </c>
      <c r="E4490">
        <f>COUNTIF(ufc_fights5[duplicitní texty],ufc_fights5[[#This Row],[duplicitní texty]])</f>
        <v>1</v>
      </c>
    </row>
    <row r="4491" spans="1:5">
      <c r="A4491">
        <v>3216</v>
      </c>
      <c r="B4491">
        <v>3581</v>
      </c>
      <c r="C4491" s="3">
        <v>43316</v>
      </c>
      <c r="D4491" s="5" t="str">
        <f>ufc_fights5[[#This Row],[r_fighter_id]]&amp;"/"&amp;ufc_fights5[[#This Row],[b_fighter_id]]&amp;ufc_fights5[[#This Row],[date]]</f>
        <v>3216/358143316</v>
      </c>
      <c r="E4491">
        <f>COUNTIF(ufc_fights5[duplicitní texty],ufc_fights5[[#This Row],[duplicitní texty]])</f>
        <v>1</v>
      </c>
    </row>
    <row r="4492" spans="1:5">
      <c r="A4492">
        <v>778</v>
      </c>
      <c r="B4492">
        <v>1068</v>
      </c>
      <c r="C4492" s="3">
        <v>43316</v>
      </c>
      <c r="D4492" s="5" t="str">
        <f>ufc_fights5[[#This Row],[r_fighter_id]]&amp;"/"&amp;ufc_fights5[[#This Row],[b_fighter_id]]&amp;ufc_fights5[[#This Row],[date]]</f>
        <v>778/106843316</v>
      </c>
      <c r="E4492">
        <f>COUNTIF(ufc_fights5[duplicitní texty],ufc_fights5[[#This Row],[duplicitní texty]])</f>
        <v>1</v>
      </c>
    </row>
    <row r="4493" spans="1:5">
      <c r="A4493">
        <v>1527</v>
      </c>
      <c r="B4493">
        <v>518</v>
      </c>
      <c r="C4493" s="3">
        <v>43316</v>
      </c>
      <c r="D4493" s="5" t="str">
        <f>ufc_fights5[[#This Row],[r_fighter_id]]&amp;"/"&amp;ufc_fights5[[#This Row],[b_fighter_id]]&amp;ufc_fights5[[#This Row],[date]]</f>
        <v>1527/51843316</v>
      </c>
      <c r="E4493">
        <f>COUNTIF(ufc_fights5[duplicitní texty],ufc_fights5[[#This Row],[duplicitní texty]])</f>
        <v>1</v>
      </c>
    </row>
    <row r="4494" spans="1:5">
      <c r="A4494">
        <v>2622</v>
      </c>
      <c r="B4494">
        <v>1592</v>
      </c>
      <c r="C4494" s="3">
        <v>43316</v>
      </c>
      <c r="D4494" s="5" t="str">
        <f>ufc_fights5[[#This Row],[r_fighter_id]]&amp;"/"&amp;ufc_fights5[[#This Row],[b_fighter_id]]&amp;ufc_fights5[[#This Row],[date]]</f>
        <v>2622/159243316</v>
      </c>
      <c r="E4494">
        <f>COUNTIF(ufc_fights5[duplicitní texty],ufc_fights5[[#This Row],[duplicitní texty]])</f>
        <v>1</v>
      </c>
    </row>
    <row r="4495" spans="1:5">
      <c r="A4495">
        <v>3170</v>
      </c>
      <c r="B4495">
        <v>2157</v>
      </c>
      <c r="C4495" s="3">
        <v>43316</v>
      </c>
      <c r="D4495" s="5" t="str">
        <f>ufc_fights5[[#This Row],[r_fighter_id]]&amp;"/"&amp;ufc_fights5[[#This Row],[b_fighter_id]]&amp;ufc_fights5[[#This Row],[date]]</f>
        <v>3170/215743316</v>
      </c>
      <c r="E4495">
        <f>COUNTIF(ufc_fights5[duplicitní texty],ufc_fights5[[#This Row],[duplicitní texty]])</f>
        <v>1</v>
      </c>
    </row>
    <row r="4496" spans="1:5">
      <c r="A4496">
        <v>2888</v>
      </c>
      <c r="B4496">
        <v>2181</v>
      </c>
      <c r="C4496" s="3">
        <v>43316</v>
      </c>
      <c r="D4496" s="5" t="str">
        <f>ufc_fights5[[#This Row],[r_fighter_id]]&amp;"/"&amp;ufc_fights5[[#This Row],[b_fighter_id]]&amp;ufc_fights5[[#This Row],[date]]</f>
        <v>2888/218143316</v>
      </c>
      <c r="E4496">
        <f>COUNTIF(ufc_fights5[duplicitní texty],ufc_fights5[[#This Row],[duplicitní texty]])</f>
        <v>1</v>
      </c>
    </row>
    <row r="4497" spans="1:5">
      <c r="A4497">
        <v>1695</v>
      </c>
      <c r="B4497">
        <v>86</v>
      </c>
      <c r="C4497" s="3">
        <v>43337</v>
      </c>
      <c r="D4497" s="5" t="str">
        <f>ufc_fights5[[#This Row],[r_fighter_id]]&amp;"/"&amp;ufc_fights5[[#This Row],[b_fighter_id]]&amp;ufc_fights5[[#This Row],[date]]</f>
        <v>1695/8643337</v>
      </c>
      <c r="E4497">
        <f>COUNTIF(ufc_fights5[duplicitní texty],ufc_fights5[[#This Row],[duplicitní texty]])</f>
        <v>1</v>
      </c>
    </row>
    <row r="4498" spans="1:5">
      <c r="A4498">
        <v>2834</v>
      </c>
      <c r="B4498">
        <v>2503</v>
      </c>
      <c r="C4498" s="3">
        <v>43337</v>
      </c>
      <c r="D4498" s="5" t="str">
        <f>ufc_fights5[[#This Row],[r_fighter_id]]&amp;"/"&amp;ufc_fights5[[#This Row],[b_fighter_id]]&amp;ufc_fights5[[#This Row],[date]]</f>
        <v>2834/250343337</v>
      </c>
      <c r="E4498">
        <f>COUNTIF(ufc_fights5[duplicitní texty],ufc_fights5[[#This Row],[duplicitní texty]])</f>
        <v>1</v>
      </c>
    </row>
    <row r="4499" spans="1:5">
      <c r="A4499">
        <v>3525</v>
      </c>
      <c r="B4499">
        <v>2838</v>
      </c>
      <c r="C4499" s="3">
        <v>43337</v>
      </c>
      <c r="D4499" s="5" t="str">
        <f>ufc_fights5[[#This Row],[r_fighter_id]]&amp;"/"&amp;ufc_fights5[[#This Row],[b_fighter_id]]&amp;ufc_fights5[[#This Row],[date]]</f>
        <v>3525/283843337</v>
      </c>
      <c r="E4499">
        <f>COUNTIF(ufc_fights5[duplicitní texty],ufc_fights5[[#This Row],[duplicitní texty]])</f>
        <v>1</v>
      </c>
    </row>
    <row r="4500" spans="1:5">
      <c r="A4500">
        <v>2182</v>
      </c>
      <c r="B4500">
        <v>959</v>
      </c>
      <c r="C4500" s="3">
        <v>43337</v>
      </c>
      <c r="D4500" s="5" t="str">
        <f>ufc_fights5[[#This Row],[r_fighter_id]]&amp;"/"&amp;ufc_fights5[[#This Row],[b_fighter_id]]&amp;ufc_fights5[[#This Row],[date]]</f>
        <v>2182/95943337</v>
      </c>
      <c r="E4500">
        <f>COUNTIF(ufc_fights5[duplicitní texty],ufc_fights5[[#This Row],[duplicitní texty]])</f>
        <v>1</v>
      </c>
    </row>
    <row r="4501" spans="1:5">
      <c r="A4501">
        <v>789</v>
      </c>
      <c r="B4501">
        <v>3291</v>
      </c>
      <c r="C4501" s="3">
        <v>43337</v>
      </c>
      <c r="D4501" s="5" t="str">
        <f>ufc_fights5[[#This Row],[r_fighter_id]]&amp;"/"&amp;ufc_fights5[[#This Row],[b_fighter_id]]&amp;ufc_fights5[[#This Row],[date]]</f>
        <v>789/329143337</v>
      </c>
      <c r="E4501">
        <f>COUNTIF(ufc_fights5[duplicitní texty],ufc_fights5[[#This Row],[duplicitní texty]])</f>
        <v>1</v>
      </c>
    </row>
    <row r="4502" spans="1:5">
      <c r="A4502">
        <v>2837</v>
      </c>
      <c r="B4502">
        <v>45</v>
      </c>
      <c r="C4502" s="3">
        <v>43337</v>
      </c>
      <c r="D4502" s="5" t="str">
        <f>ufc_fights5[[#This Row],[r_fighter_id]]&amp;"/"&amp;ufc_fights5[[#This Row],[b_fighter_id]]&amp;ufc_fights5[[#This Row],[date]]</f>
        <v>2837/4543337</v>
      </c>
      <c r="E4502">
        <f>COUNTIF(ufc_fights5[duplicitní texty],ufc_fights5[[#This Row],[duplicitní texty]])</f>
        <v>1</v>
      </c>
    </row>
    <row r="4503" spans="1:5">
      <c r="A4503">
        <v>1042</v>
      </c>
      <c r="B4503">
        <v>3375</v>
      </c>
      <c r="C4503" s="3">
        <v>43337</v>
      </c>
      <c r="D4503" s="5" t="str">
        <f>ufc_fights5[[#This Row],[r_fighter_id]]&amp;"/"&amp;ufc_fights5[[#This Row],[b_fighter_id]]&amp;ufc_fights5[[#This Row],[date]]</f>
        <v>1042/337543337</v>
      </c>
      <c r="E4503">
        <f>COUNTIF(ufc_fights5[duplicitní texty],ufc_fights5[[#This Row],[duplicitní texty]])</f>
        <v>1</v>
      </c>
    </row>
    <row r="4504" spans="1:5">
      <c r="A4504">
        <v>1528</v>
      </c>
      <c r="B4504">
        <v>964</v>
      </c>
      <c r="C4504" s="3">
        <v>43337</v>
      </c>
      <c r="D4504" s="5" t="str">
        <f>ufc_fights5[[#This Row],[r_fighter_id]]&amp;"/"&amp;ufc_fights5[[#This Row],[b_fighter_id]]&amp;ufc_fights5[[#This Row],[date]]</f>
        <v>1528/96443337</v>
      </c>
      <c r="E4504">
        <f>COUNTIF(ufc_fights5[duplicitní texty],ufc_fights5[[#This Row],[duplicitní texty]])</f>
        <v>1</v>
      </c>
    </row>
    <row r="4505" spans="1:5">
      <c r="A4505">
        <v>501</v>
      </c>
      <c r="B4505">
        <v>1357</v>
      </c>
      <c r="C4505" s="3">
        <v>43337</v>
      </c>
      <c r="D4505" s="5" t="str">
        <f>ufc_fights5[[#This Row],[r_fighter_id]]&amp;"/"&amp;ufc_fights5[[#This Row],[b_fighter_id]]&amp;ufc_fights5[[#This Row],[date]]</f>
        <v>501/135743337</v>
      </c>
      <c r="E4505">
        <f>COUNTIF(ufc_fights5[duplicitní texty],ufc_fights5[[#This Row],[duplicitní texty]])</f>
        <v>1</v>
      </c>
    </row>
    <row r="4506" spans="1:5">
      <c r="A4506">
        <v>871</v>
      </c>
      <c r="B4506">
        <v>199</v>
      </c>
      <c r="C4506" s="3">
        <v>43337</v>
      </c>
      <c r="D4506" s="5" t="str">
        <f>ufc_fights5[[#This Row],[r_fighter_id]]&amp;"/"&amp;ufc_fights5[[#This Row],[b_fighter_id]]&amp;ufc_fights5[[#This Row],[date]]</f>
        <v>871/19943337</v>
      </c>
      <c r="E4506">
        <f>COUNTIF(ufc_fights5[duplicitní texty],ufc_fights5[[#This Row],[duplicitní texty]])</f>
        <v>1</v>
      </c>
    </row>
    <row r="4507" spans="1:5">
      <c r="A4507">
        <v>441</v>
      </c>
      <c r="B4507">
        <v>939</v>
      </c>
      <c r="C4507" s="3">
        <v>43337</v>
      </c>
      <c r="D4507" s="5" t="str">
        <f>ufc_fights5[[#This Row],[r_fighter_id]]&amp;"/"&amp;ufc_fights5[[#This Row],[b_fighter_id]]&amp;ufc_fights5[[#This Row],[date]]</f>
        <v>441/93943337</v>
      </c>
      <c r="E4507">
        <f>COUNTIF(ufc_fights5[duplicitní texty],ufc_fights5[[#This Row],[duplicitní texty]])</f>
        <v>1</v>
      </c>
    </row>
    <row r="4508" spans="1:5">
      <c r="A4508">
        <v>1050</v>
      </c>
      <c r="B4508">
        <v>3162</v>
      </c>
      <c r="C4508" s="3">
        <v>43337</v>
      </c>
      <c r="D4508" s="5" t="str">
        <f>ufc_fights5[[#This Row],[r_fighter_id]]&amp;"/"&amp;ufc_fights5[[#This Row],[b_fighter_id]]&amp;ufc_fights5[[#This Row],[date]]</f>
        <v>1050/316243337</v>
      </c>
      <c r="E4508">
        <f>COUNTIF(ufc_fights5[duplicitní texty],ufc_fights5[[#This Row],[duplicitní texty]])</f>
        <v>1</v>
      </c>
    </row>
    <row r="4509" spans="1:5">
      <c r="A4509">
        <v>97</v>
      </c>
      <c r="B4509">
        <v>3485</v>
      </c>
      <c r="C4509" s="3">
        <v>43337</v>
      </c>
      <c r="D4509" s="5" t="str">
        <f>ufc_fights5[[#This Row],[r_fighter_id]]&amp;"/"&amp;ufc_fights5[[#This Row],[b_fighter_id]]&amp;ufc_fights5[[#This Row],[date]]</f>
        <v>97/348543337</v>
      </c>
      <c r="E4509">
        <f>COUNTIF(ufc_fights5[duplicitní texty],ufc_fights5[[#This Row],[duplicitní texty]])</f>
        <v>1</v>
      </c>
    </row>
    <row r="4510" spans="1:5">
      <c r="A4510">
        <v>430</v>
      </c>
      <c r="B4510">
        <v>3124</v>
      </c>
      <c r="C4510" s="3">
        <v>43351</v>
      </c>
      <c r="D4510" s="5" t="str">
        <f>ufc_fights5[[#This Row],[r_fighter_id]]&amp;"/"&amp;ufc_fights5[[#This Row],[b_fighter_id]]&amp;ufc_fights5[[#This Row],[date]]</f>
        <v>430/312443351</v>
      </c>
      <c r="E4510">
        <f>COUNTIF(ufc_fights5[duplicitní texty],ufc_fights5[[#This Row],[duplicitní texty]])</f>
        <v>1</v>
      </c>
    </row>
    <row r="4511" spans="1:5">
      <c r="A4511">
        <v>3119</v>
      </c>
      <c r="B4511">
        <v>3102</v>
      </c>
      <c r="C4511" s="3">
        <v>43351</v>
      </c>
      <c r="D4511" s="5" t="str">
        <f>ufc_fights5[[#This Row],[r_fighter_id]]&amp;"/"&amp;ufc_fights5[[#This Row],[b_fighter_id]]&amp;ufc_fights5[[#This Row],[date]]</f>
        <v>3119/310243351</v>
      </c>
      <c r="E4511">
        <f>COUNTIF(ufc_fights5[duplicitní texty],ufc_fights5[[#This Row],[duplicitní texty]])</f>
        <v>1</v>
      </c>
    </row>
    <row r="4512" spans="1:5">
      <c r="A4512">
        <v>48</v>
      </c>
      <c r="B4512">
        <v>2584</v>
      </c>
      <c r="C4512" s="3">
        <v>43351</v>
      </c>
      <c r="D4512" s="5" t="str">
        <f>ufc_fights5[[#This Row],[r_fighter_id]]&amp;"/"&amp;ufc_fights5[[#This Row],[b_fighter_id]]&amp;ufc_fights5[[#This Row],[date]]</f>
        <v>48/258443351</v>
      </c>
      <c r="E4512">
        <f>COUNTIF(ufc_fights5[duplicitní texty],ufc_fights5[[#This Row],[duplicitní texty]])</f>
        <v>1</v>
      </c>
    </row>
    <row r="4513" spans="1:5">
      <c r="A4513">
        <v>2829</v>
      </c>
      <c r="B4513">
        <v>3467</v>
      </c>
      <c r="C4513" s="3">
        <v>43351</v>
      </c>
      <c r="D4513" s="5" t="str">
        <f>ufc_fights5[[#This Row],[r_fighter_id]]&amp;"/"&amp;ufc_fights5[[#This Row],[b_fighter_id]]&amp;ufc_fights5[[#This Row],[date]]</f>
        <v>2829/346743351</v>
      </c>
      <c r="E4513">
        <f>COUNTIF(ufc_fights5[duplicitní texty],ufc_fights5[[#This Row],[duplicitní texty]])</f>
        <v>1</v>
      </c>
    </row>
    <row r="4514" spans="1:5">
      <c r="A4514">
        <v>3509</v>
      </c>
      <c r="B4514">
        <v>3256</v>
      </c>
      <c r="C4514" s="3">
        <v>43351</v>
      </c>
      <c r="D4514" s="5" t="str">
        <f>ufc_fights5[[#This Row],[r_fighter_id]]&amp;"/"&amp;ufc_fights5[[#This Row],[b_fighter_id]]&amp;ufc_fights5[[#This Row],[date]]</f>
        <v>3509/325643351</v>
      </c>
      <c r="E4514">
        <f>COUNTIF(ufc_fights5[duplicitní texty],ufc_fights5[[#This Row],[duplicitní texty]])</f>
        <v>1</v>
      </c>
    </row>
    <row r="4515" spans="1:5">
      <c r="A4515">
        <v>2286</v>
      </c>
      <c r="B4515">
        <v>445</v>
      </c>
      <c r="C4515" s="3">
        <v>43351</v>
      </c>
      <c r="D4515" s="5" t="str">
        <f>ufc_fights5[[#This Row],[r_fighter_id]]&amp;"/"&amp;ufc_fights5[[#This Row],[b_fighter_id]]&amp;ufc_fights5[[#This Row],[date]]</f>
        <v>2286/44543351</v>
      </c>
      <c r="E4515">
        <f>COUNTIF(ufc_fights5[duplicitní texty],ufc_fights5[[#This Row],[duplicitní texty]])</f>
        <v>1</v>
      </c>
    </row>
    <row r="4516" spans="1:5">
      <c r="A4516">
        <v>2113</v>
      </c>
      <c r="B4516">
        <v>3464</v>
      </c>
      <c r="C4516" s="3">
        <v>43351</v>
      </c>
      <c r="D4516" s="5" t="str">
        <f>ufc_fights5[[#This Row],[r_fighter_id]]&amp;"/"&amp;ufc_fights5[[#This Row],[b_fighter_id]]&amp;ufc_fights5[[#This Row],[date]]</f>
        <v>2113/346443351</v>
      </c>
      <c r="E4516">
        <f>COUNTIF(ufc_fights5[duplicitní texty],ufc_fights5[[#This Row],[duplicitní texty]])</f>
        <v>1</v>
      </c>
    </row>
    <row r="4517" spans="1:5">
      <c r="A4517">
        <v>907</v>
      </c>
      <c r="B4517">
        <v>3156</v>
      </c>
      <c r="C4517" s="3">
        <v>43351</v>
      </c>
      <c r="D4517" s="5" t="str">
        <f>ufc_fights5[[#This Row],[r_fighter_id]]&amp;"/"&amp;ufc_fights5[[#This Row],[b_fighter_id]]&amp;ufc_fights5[[#This Row],[date]]</f>
        <v>907/315643351</v>
      </c>
      <c r="E4517">
        <f>COUNTIF(ufc_fights5[duplicitní texty],ufc_fights5[[#This Row],[duplicitní texty]])</f>
        <v>1</v>
      </c>
    </row>
    <row r="4518" spans="1:5">
      <c r="A4518">
        <v>1919</v>
      </c>
      <c r="B4518">
        <v>715</v>
      </c>
      <c r="C4518" s="3">
        <v>43351</v>
      </c>
      <c r="D4518" s="5" t="str">
        <f>ufc_fights5[[#This Row],[r_fighter_id]]&amp;"/"&amp;ufc_fights5[[#This Row],[b_fighter_id]]&amp;ufc_fights5[[#This Row],[date]]</f>
        <v>1919/71543351</v>
      </c>
      <c r="E4518">
        <f>COUNTIF(ufc_fights5[duplicitní texty],ufc_fights5[[#This Row],[duplicitní texty]])</f>
        <v>1</v>
      </c>
    </row>
    <row r="4519" spans="1:5">
      <c r="A4519">
        <v>108</v>
      </c>
      <c r="B4519">
        <v>1691</v>
      </c>
      <c r="C4519" s="3">
        <v>43351</v>
      </c>
      <c r="D4519" s="5" t="str">
        <f>ufc_fights5[[#This Row],[r_fighter_id]]&amp;"/"&amp;ufc_fights5[[#This Row],[b_fighter_id]]&amp;ufc_fights5[[#This Row],[date]]</f>
        <v>108/169143351</v>
      </c>
      <c r="E4519">
        <f>COUNTIF(ufc_fights5[duplicitní texty],ufc_fights5[[#This Row],[duplicitní texty]])</f>
        <v>1</v>
      </c>
    </row>
    <row r="4520" spans="1:5">
      <c r="A4520">
        <v>2696</v>
      </c>
      <c r="B4520">
        <v>793</v>
      </c>
      <c r="C4520" s="3">
        <v>43351</v>
      </c>
      <c r="D4520" s="5" t="str">
        <f>ufc_fights5[[#This Row],[r_fighter_id]]&amp;"/"&amp;ufc_fights5[[#This Row],[b_fighter_id]]&amp;ufc_fights5[[#This Row],[date]]</f>
        <v>2696/79343351</v>
      </c>
      <c r="E4520">
        <f>COUNTIF(ufc_fights5[duplicitní texty],ufc_fights5[[#This Row],[duplicitní texty]])</f>
        <v>1</v>
      </c>
    </row>
    <row r="4521" spans="1:5">
      <c r="A4521">
        <v>2636</v>
      </c>
      <c r="B4521">
        <v>2576</v>
      </c>
      <c r="C4521" s="3">
        <v>43351</v>
      </c>
      <c r="D4521" s="5" t="str">
        <f>ufc_fights5[[#This Row],[r_fighter_id]]&amp;"/"&amp;ufc_fights5[[#This Row],[b_fighter_id]]&amp;ufc_fights5[[#This Row],[date]]</f>
        <v>2636/257643351</v>
      </c>
      <c r="E4521">
        <f>COUNTIF(ufc_fights5[duplicitní texty],ufc_fights5[[#This Row],[duplicitní texty]])</f>
        <v>1</v>
      </c>
    </row>
    <row r="4522" spans="1:5">
      <c r="A4522">
        <v>2835</v>
      </c>
      <c r="B4522">
        <v>368</v>
      </c>
      <c r="C4522" s="3">
        <v>43351</v>
      </c>
      <c r="D4522" s="5" t="str">
        <f>ufc_fights5[[#This Row],[r_fighter_id]]&amp;"/"&amp;ufc_fights5[[#This Row],[b_fighter_id]]&amp;ufc_fights5[[#This Row],[date]]</f>
        <v>2835/36843351</v>
      </c>
      <c r="E4522">
        <f>COUNTIF(ufc_fights5[duplicitní texty],ufc_fights5[[#This Row],[duplicitní texty]])</f>
        <v>1</v>
      </c>
    </row>
    <row r="4523" spans="1:5">
      <c r="A4523">
        <v>843</v>
      </c>
      <c r="B4523">
        <v>3429</v>
      </c>
      <c r="C4523" s="3">
        <v>43358</v>
      </c>
      <c r="D4523" s="5" t="str">
        <f>ufc_fights5[[#This Row],[r_fighter_id]]&amp;"/"&amp;ufc_fights5[[#This Row],[b_fighter_id]]&amp;ufc_fights5[[#This Row],[date]]</f>
        <v>843/342943358</v>
      </c>
      <c r="E4523">
        <f>COUNTIF(ufc_fights5[duplicitní texty],ufc_fights5[[#This Row],[duplicitní texty]])</f>
        <v>1</v>
      </c>
    </row>
    <row r="4524" spans="1:5">
      <c r="A4524">
        <v>287</v>
      </c>
      <c r="B4524">
        <v>1698</v>
      </c>
      <c r="C4524" s="3">
        <v>43358</v>
      </c>
      <c r="D4524" s="5" t="str">
        <f>ufc_fights5[[#This Row],[r_fighter_id]]&amp;"/"&amp;ufc_fights5[[#This Row],[b_fighter_id]]&amp;ufc_fights5[[#This Row],[date]]</f>
        <v>287/169843358</v>
      </c>
      <c r="E4524">
        <f>COUNTIF(ufc_fights5[duplicitní texty],ufc_fights5[[#This Row],[duplicitní texty]])</f>
        <v>1</v>
      </c>
    </row>
    <row r="4525" spans="1:5">
      <c r="A4525">
        <v>3536</v>
      </c>
      <c r="B4525">
        <v>3060</v>
      </c>
      <c r="C4525" s="3">
        <v>43358</v>
      </c>
      <c r="D4525" s="5" t="str">
        <f>ufc_fights5[[#This Row],[r_fighter_id]]&amp;"/"&amp;ufc_fights5[[#This Row],[b_fighter_id]]&amp;ufc_fights5[[#This Row],[date]]</f>
        <v>3536/306043358</v>
      </c>
      <c r="E4525">
        <f>COUNTIF(ufc_fights5[duplicitní texty],ufc_fights5[[#This Row],[duplicitní texty]])</f>
        <v>1</v>
      </c>
    </row>
    <row r="4526" spans="1:5">
      <c r="A4526">
        <v>113</v>
      </c>
      <c r="B4526">
        <v>2566</v>
      </c>
      <c r="C4526" s="3">
        <v>43358</v>
      </c>
      <c r="D4526" s="5" t="str">
        <f>ufc_fights5[[#This Row],[r_fighter_id]]&amp;"/"&amp;ufc_fights5[[#This Row],[b_fighter_id]]&amp;ufc_fights5[[#This Row],[date]]</f>
        <v>113/256643358</v>
      </c>
      <c r="E4526">
        <f>COUNTIF(ufc_fights5[duplicitní texty],ufc_fights5[[#This Row],[duplicitní texty]])</f>
        <v>1</v>
      </c>
    </row>
    <row r="4527" spans="1:5">
      <c r="A4527">
        <v>1427</v>
      </c>
      <c r="B4527">
        <v>2374</v>
      </c>
      <c r="C4527" s="3">
        <v>43358</v>
      </c>
      <c r="D4527" s="5" t="str">
        <f>ufc_fights5[[#This Row],[r_fighter_id]]&amp;"/"&amp;ufc_fights5[[#This Row],[b_fighter_id]]&amp;ufc_fights5[[#This Row],[date]]</f>
        <v>1427/237443358</v>
      </c>
      <c r="E4527">
        <f>COUNTIF(ufc_fights5[duplicitní texty],ufc_fights5[[#This Row],[duplicitní texty]])</f>
        <v>1</v>
      </c>
    </row>
    <row r="4528" spans="1:5">
      <c r="A4528">
        <v>1632</v>
      </c>
      <c r="B4528">
        <v>1525</v>
      </c>
      <c r="C4528" s="3">
        <v>43358</v>
      </c>
      <c r="D4528" s="5" t="str">
        <f>ufc_fights5[[#This Row],[r_fighter_id]]&amp;"/"&amp;ufc_fights5[[#This Row],[b_fighter_id]]&amp;ufc_fights5[[#This Row],[date]]</f>
        <v>1632/152543358</v>
      </c>
      <c r="E4528">
        <f>COUNTIF(ufc_fights5[duplicitní texty],ufc_fights5[[#This Row],[duplicitní texty]])</f>
        <v>1</v>
      </c>
    </row>
    <row r="4529" spans="1:5">
      <c r="A4529">
        <v>3539</v>
      </c>
      <c r="B4529">
        <v>1531</v>
      </c>
      <c r="C4529" s="3">
        <v>43358</v>
      </c>
      <c r="D4529" s="5" t="str">
        <f>ufc_fights5[[#This Row],[r_fighter_id]]&amp;"/"&amp;ufc_fights5[[#This Row],[b_fighter_id]]&amp;ufc_fights5[[#This Row],[date]]</f>
        <v>3539/153143358</v>
      </c>
      <c r="E4529">
        <f>COUNTIF(ufc_fights5[duplicitní texty],ufc_fights5[[#This Row],[duplicitní texty]])</f>
        <v>1</v>
      </c>
    </row>
    <row r="4530" spans="1:5">
      <c r="A4530">
        <v>883</v>
      </c>
      <c r="B4530">
        <v>2924</v>
      </c>
      <c r="C4530" s="3">
        <v>43358</v>
      </c>
      <c r="D4530" s="5" t="str">
        <f>ufc_fights5[[#This Row],[r_fighter_id]]&amp;"/"&amp;ufc_fights5[[#This Row],[b_fighter_id]]&amp;ufc_fights5[[#This Row],[date]]</f>
        <v>883/292443358</v>
      </c>
      <c r="E4530">
        <f>COUNTIF(ufc_fights5[duplicitní texty],ufc_fights5[[#This Row],[duplicitní texty]])</f>
        <v>1</v>
      </c>
    </row>
    <row r="4531" spans="1:5">
      <c r="A4531">
        <v>3185</v>
      </c>
      <c r="B4531">
        <v>1205</v>
      </c>
      <c r="C4531" s="3">
        <v>43358</v>
      </c>
      <c r="D4531" s="5" t="str">
        <f>ufc_fights5[[#This Row],[r_fighter_id]]&amp;"/"&amp;ufc_fights5[[#This Row],[b_fighter_id]]&amp;ufc_fights5[[#This Row],[date]]</f>
        <v>3185/120543358</v>
      </c>
      <c r="E4531">
        <f>COUNTIF(ufc_fights5[duplicitní texty],ufc_fights5[[#This Row],[duplicitní texty]])</f>
        <v>1</v>
      </c>
    </row>
    <row r="4532" spans="1:5">
      <c r="A4532">
        <v>134</v>
      </c>
      <c r="B4532">
        <v>3</v>
      </c>
      <c r="C4532" s="3">
        <v>43358</v>
      </c>
      <c r="D4532" s="5" t="str">
        <f>ufc_fights5[[#This Row],[r_fighter_id]]&amp;"/"&amp;ufc_fights5[[#This Row],[b_fighter_id]]&amp;ufc_fights5[[#This Row],[date]]</f>
        <v>134/343358</v>
      </c>
      <c r="E4532">
        <f>COUNTIF(ufc_fights5[duplicitní texty],ufc_fights5[[#This Row],[duplicitní texty]])</f>
        <v>1</v>
      </c>
    </row>
    <row r="4533" spans="1:5">
      <c r="A4533">
        <v>1702</v>
      </c>
      <c r="B4533">
        <v>84</v>
      </c>
      <c r="C4533" s="3">
        <v>43358</v>
      </c>
      <c r="D4533" s="5" t="str">
        <f>ufc_fights5[[#This Row],[r_fighter_id]]&amp;"/"&amp;ufc_fights5[[#This Row],[b_fighter_id]]&amp;ufc_fights5[[#This Row],[date]]</f>
        <v>1702/8443358</v>
      </c>
      <c r="E4533">
        <f>COUNTIF(ufc_fights5[duplicitní texty],ufc_fights5[[#This Row],[duplicitní texty]])</f>
        <v>1</v>
      </c>
    </row>
    <row r="4534" spans="1:5">
      <c r="A4534">
        <v>2242</v>
      </c>
      <c r="B4534">
        <v>797</v>
      </c>
      <c r="C4534" s="3">
        <v>43358</v>
      </c>
      <c r="D4534" s="5" t="str">
        <f>ufc_fights5[[#This Row],[r_fighter_id]]&amp;"/"&amp;ufc_fights5[[#This Row],[b_fighter_id]]&amp;ufc_fights5[[#This Row],[date]]</f>
        <v>2242/79743358</v>
      </c>
      <c r="E4534">
        <f>COUNTIF(ufc_fights5[duplicitní texty],ufc_fights5[[#This Row],[duplicitní texty]])</f>
        <v>1</v>
      </c>
    </row>
    <row r="4535" spans="1:5">
      <c r="A4535">
        <v>2860</v>
      </c>
      <c r="B4535">
        <v>97</v>
      </c>
      <c r="C4535" s="3">
        <v>43365</v>
      </c>
      <c r="D4535" s="5" t="str">
        <f>ufc_fights5[[#This Row],[r_fighter_id]]&amp;"/"&amp;ufc_fights5[[#This Row],[b_fighter_id]]&amp;ufc_fights5[[#This Row],[date]]</f>
        <v>2860/9743365</v>
      </c>
      <c r="E4535">
        <f>COUNTIF(ufc_fights5[duplicitní texty],ufc_fights5[[#This Row],[duplicitní texty]])</f>
        <v>1</v>
      </c>
    </row>
    <row r="4536" spans="1:5">
      <c r="A4536">
        <v>2381</v>
      </c>
      <c r="B4536">
        <v>2471</v>
      </c>
      <c r="C4536" s="3">
        <v>43365</v>
      </c>
      <c r="D4536" s="5" t="str">
        <f>ufc_fights5[[#This Row],[r_fighter_id]]&amp;"/"&amp;ufc_fights5[[#This Row],[b_fighter_id]]&amp;ufc_fights5[[#This Row],[date]]</f>
        <v>2381/247143365</v>
      </c>
      <c r="E4536">
        <f>COUNTIF(ufc_fights5[duplicitní texty],ufc_fights5[[#This Row],[duplicitní texty]])</f>
        <v>1</v>
      </c>
    </row>
    <row r="4537" spans="1:5">
      <c r="A4537">
        <v>1323</v>
      </c>
      <c r="B4537">
        <v>3081</v>
      </c>
      <c r="C4537" s="3">
        <v>43365</v>
      </c>
      <c r="D4537" s="5" t="str">
        <f>ufc_fights5[[#This Row],[r_fighter_id]]&amp;"/"&amp;ufc_fights5[[#This Row],[b_fighter_id]]&amp;ufc_fights5[[#This Row],[date]]</f>
        <v>1323/308143365</v>
      </c>
      <c r="E4537">
        <f>COUNTIF(ufc_fights5[duplicitní texty],ufc_fights5[[#This Row],[duplicitní texty]])</f>
        <v>1</v>
      </c>
    </row>
    <row r="4538" spans="1:5">
      <c r="A4538">
        <v>399</v>
      </c>
      <c r="B4538">
        <v>2715</v>
      </c>
      <c r="C4538" s="3">
        <v>43365</v>
      </c>
      <c r="D4538" s="5" t="str">
        <f>ufc_fights5[[#This Row],[r_fighter_id]]&amp;"/"&amp;ufc_fights5[[#This Row],[b_fighter_id]]&amp;ufc_fights5[[#This Row],[date]]</f>
        <v>399/271543365</v>
      </c>
      <c r="E4538">
        <f>COUNTIF(ufc_fights5[duplicitní texty],ufc_fights5[[#This Row],[duplicitní texty]])</f>
        <v>1</v>
      </c>
    </row>
    <row r="4539" spans="1:5">
      <c r="A4539">
        <v>2804</v>
      </c>
      <c r="B4539">
        <v>2951</v>
      </c>
      <c r="C4539" s="3">
        <v>43365</v>
      </c>
      <c r="D4539" s="5" t="str">
        <f>ufc_fights5[[#This Row],[r_fighter_id]]&amp;"/"&amp;ufc_fights5[[#This Row],[b_fighter_id]]&amp;ufc_fights5[[#This Row],[date]]</f>
        <v>2804/295143365</v>
      </c>
      <c r="E4539">
        <f>COUNTIF(ufc_fights5[duplicitní texty],ufc_fights5[[#This Row],[duplicitní texty]])</f>
        <v>1</v>
      </c>
    </row>
    <row r="4540" spans="1:5">
      <c r="A4540">
        <v>2178</v>
      </c>
      <c r="B4540">
        <v>2884</v>
      </c>
      <c r="C4540" s="3">
        <v>43365</v>
      </c>
      <c r="D4540" s="5" t="str">
        <f>ufc_fights5[[#This Row],[r_fighter_id]]&amp;"/"&amp;ufc_fights5[[#This Row],[b_fighter_id]]&amp;ufc_fights5[[#This Row],[date]]</f>
        <v>2178/288443365</v>
      </c>
      <c r="E4540">
        <f>COUNTIF(ufc_fights5[duplicitní texty],ufc_fights5[[#This Row],[duplicitní texty]])</f>
        <v>1</v>
      </c>
    </row>
    <row r="4541" spans="1:5">
      <c r="A4541">
        <v>200</v>
      </c>
      <c r="B4541">
        <v>921</v>
      </c>
      <c r="C4541" s="3">
        <v>43365</v>
      </c>
      <c r="D4541" s="5" t="str">
        <f>ufc_fights5[[#This Row],[r_fighter_id]]&amp;"/"&amp;ufc_fights5[[#This Row],[b_fighter_id]]&amp;ufc_fights5[[#This Row],[date]]</f>
        <v>200/92143365</v>
      </c>
      <c r="E4541">
        <f>COUNTIF(ufc_fights5[duplicitní texty],ufc_fights5[[#This Row],[duplicitní texty]])</f>
        <v>1</v>
      </c>
    </row>
    <row r="4542" spans="1:5">
      <c r="A4542">
        <v>2376</v>
      </c>
      <c r="B4542">
        <v>1092</v>
      </c>
      <c r="C4542" s="3">
        <v>43365</v>
      </c>
      <c r="D4542" s="5" t="str">
        <f>ufc_fights5[[#This Row],[r_fighter_id]]&amp;"/"&amp;ufc_fights5[[#This Row],[b_fighter_id]]&amp;ufc_fights5[[#This Row],[date]]</f>
        <v>2376/109243365</v>
      </c>
      <c r="E4542">
        <f>COUNTIF(ufc_fights5[duplicitní texty],ufc_fights5[[#This Row],[duplicitní texty]])</f>
        <v>1</v>
      </c>
    </row>
    <row r="4543" spans="1:5">
      <c r="A4543">
        <v>90</v>
      </c>
      <c r="B4543">
        <v>2328</v>
      </c>
      <c r="C4543" s="3">
        <v>43365</v>
      </c>
      <c r="D4543" s="5" t="str">
        <f>ufc_fights5[[#This Row],[r_fighter_id]]&amp;"/"&amp;ufc_fights5[[#This Row],[b_fighter_id]]&amp;ufc_fights5[[#This Row],[date]]</f>
        <v>90/232843365</v>
      </c>
      <c r="E4543">
        <f>COUNTIF(ufc_fights5[duplicitní texty],ufc_fights5[[#This Row],[duplicitní texty]])</f>
        <v>1</v>
      </c>
    </row>
    <row r="4544" spans="1:5">
      <c r="A4544">
        <v>3077</v>
      </c>
      <c r="B4544">
        <v>526</v>
      </c>
      <c r="C4544" s="3">
        <v>43365</v>
      </c>
      <c r="D4544" s="5" t="str">
        <f>ufc_fights5[[#This Row],[r_fighter_id]]&amp;"/"&amp;ufc_fights5[[#This Row],[b_fighter_id]]&amp;ufc_fights5[[#This Row],[date]]</f>
        <v>3077/52643365</v>
      </c>
      <c r="E4544">
        <f>COUNTIF(ufc_fights5[duplicitní texty],ufc_fights5[[#This Row],[duplicitní texty]])</f>
        <v>1</v>
      </c>
    </row>
    <row r="4545" spans="1:5">
      <c r="A4545">
        <v>1790</v>
      </c>
      <c r="B4545">
        <v>1850</v>
      </c>
      <c r="C4545" s="3">
        <v>43365</v>
      </c>
      <c r="D4545" s="5" t="str">
        <f>ufc_fights5[[#This Row],[r_fighter_id]]&amp;"/"&amp;ufc_fights5[[#This Row],[b_fighter_id]]&amp;ufc_fights5[[#This Row],[date]]</f>
        <v>1790/185043365</v>
      </c>
      <c r="E4545">
        <f>COUNTIF(ufc_fights5[duplicitní texty],ufc_fights5[[#This Row],[duplicitní texty]])</f>
        <v>1</v>
      </c>
    </row>
    <row r="4546" spans="1:5">
      <c r="A4546">
        <v>3289</v>
      </c>
      <c r="B4546">
        <v>839</v>
      </c>
      <c r="C4546" s="3">
        <v>43365</v>
      </c>
      <c r="D4546" s="5" t="str">
        <f>ufc_fights5[[#This Row],[r_fighter_id]]&amp;"/"&amp;ufc_fights5[[#This Row],[b_fighter_id]]&amp;ufc_fights5[[#This Row],[date]]</f>
        <v>3289/83943365</v>
      </c>
      <c r="E4546">
        <f>COUNTIF(ufc_fights5[duplicitní texty],ufc_fights5[[#This Row],[duplicitní texty]])</f>
        <v>1</v>
      </c>
    </row>
    <row r="4547" spans="1:5">
      <c r="A4547">
        <v>3571</v>
      </c>
      <c r="B4547">
        <v>3357</v>
      </c>
      <c r="C4547" s="3">
        <v>43365</v>
      </c>
      <c r="D4547" s="5" t="str">
        <f>ufc_fights5[[#This Row],[r_fighter_id]]&amp;"/"&amp;ufc_fights5[[#This Row],[b_fighter_id]]&amp;ufc_fights5[[#This Row],[date]]</f>
        <v>3571/335743365</v>
      </c>
      <c r="E4547">
        <f>COUNTIF(ufc_fights5[duplicitní texty],ufc_fights5[[#This Row],[duplicitní texty]])</f>
        <v>1</v>
      </c>
    </row>
    <row r="4548" spans="1:5">
      <c r="A4548">
        <v>1745</v>
      </c>
      <c r="B4548">
        <v>1709</v>
      </c>
      <c r="C4548" s="3">
        <v>43379</v>
      </c>
      <c r="D4548" s="5" t="str">
        <f>ufc_fights5[[#This Row],[r_fighter_id]]&amp;"/"&amp;ufc_fights5[[#This Row],[b_fighter_id]]&amp;ufc_fights5[[#This Row],[date]]</f>
        <v>1745/170943379</v>
      </c>
      <c r="E4548">
        <f>COUNTIF(ufc_fights5[duplicitní texty],ufc_fights5[[#This Row],[duplicitní texty]])</f>
        <v>1</v>
      </c>
    </row>
    <row r="4549" spans="1:5">
      <c r="A4549">
        <v>948</v>
      </c>
      <c r="B4549">
        <v>2520</v>
      </c>
      <c r="C4549" s="3">
        <v>43379</v>
      </c>
      <c r="D4549" s="5" t="str">
        <f>ufc_fights5[[#This Row],[r_fighter_id]]&amp;"/"&amp;ufc_fights5[[#This Row],[b_fighter_id]]&amp;ufc_fights5[[#This Row],[date]]</f>
        <v>948/252043379</v>
      </c>
      <c r="E4549">
        <f>COUNTIF(ufc_fights5[duplicitní texty],ufc_fights5[[#This Row],[duplicitní texty]])</f>
        <v>1</v>
      </c>
    </row>
    <row r="4550" spans="1:5">
      <c r="A4550">
        <v>1724</v>
      </c>
      <c r="B4550">
        <v>1977</v>
      </c>
      <c r="C4550" s="3">
        <v>43379</v>
      </c>
      <c r="D4550" s="5" t="str">
        <f>ufc_fights5[[#This Row],[r_fighter_id]]&amp;"/"&amp;ufc_fights5[[#This Row],[b_fighter_id]]&amp;ufc_fights5[[#This Row],[date]]</f>
        <v>1724/197743379</v>
      </c>
      <c r="E4550">
        <f>COUNTIF(ufc_fights5[duplicitní texty],ufc_fights5[[#This Row],[duplicitní texty]])</f>
        <v>1</v>
      </c>
    </row>
    <row r="4551" spans="1:5">
      <c r="A4551">
        <v>2342</v>
      </c>
      <c r="B4551">
        <v>2041</v>
      </c>
      <c r="C4551" s="3">
        <v>43379</v>
      </c>
      <c r="D4551" s="5" t="str">
        <f>ufc_fights5[[#This Row],[r_fighter_id]]&amp;"/"&amp;ufc_fights5[[#This Row],[b_fighter_id]]&amp;ufc_fights5[[#This Row],[date]]</f>
        <v>2342/204143379</v>
      </c>
      <c r="E4551">
        <f>COUNTIF(ufc_fights5[duplicitní texty],ufc_fights5[[#This Row],[duplicitní texty]])</f>
        <v>1</v>
      </c>
    </row>
    <row r="4552" spans="1:5">
      <c r="A4552">
        <v>3439</v>
      </c>
      <c r="B4552">
        <v>1341</v>
      </c>
      <c r="C4552" s="3">
        <v>43379</v>
      </c>
      <c r="D4552" s="5" t="str">
        <f>ufc_fights5[[#This Row],[r_fighter_id]]&amp;"/"&amp;ufc_fights5[[#This Row],[b_fighter_id]]&amp;ufc_fights5[[#This Row],[date]]</f>
        <v>3439/134143379</v>
      </c>
      <c r="E4552">
        <f>COUNTIF(ufc_fights5[duplicitní texty],ufc_fights5[[#This Row],[duplicitní texty]])</f>
        <v>1</v>
      </c>
    </row>
    <row r="4553" spans="1:5">
      <c r="A4553">
        <v>2524</v>
      </c>
      <c r="B4553">
        <v>996</v>
      </c>
      <c r="C4553" s="3">
        <v>43379</v>
      </c>
      <c r="D4553" s="5" t="str">
        <f>ufc_fights5[[#This Row],[r_fighter_id]]&amp;"/"&amp;ufc_fights5[[#This Row],[b_fighter_id]]&amp;ufc_fights5[[#This Row],[date]]</f>
        <v>2524/99643379</v>
      </c>
      <c r="E4553">
        <f>COUNTIF(ufc_fights5[duplicitní texty],ufc_fights5[[#This Row],[duplicitní texty]])</f>
        <v>1</v>
      </c>
    </row>
    <row r="4554" spans="1:5">
      <c r="A4554">
        <v>1816</v>
      </c>
      <c r="B4554">
        <v>3397</v>
      </c>
      <c r="C4554" s="3">
        <v>43379</v>
      </c>
      <c r="D4554" s="5" t="str">
        <f>ufc_fights5[[#This Row],[r_fighter_id]]&amp;"/"&amp;ufc_fights5[[#This Row],[b_fighter_id]]&amp;ufc_fights5[[#This Row],[date]]</f>
        <v>1816/339743379</v>
      </c>
      <c r="E4554">
        <f>COUNTIF(ufc_fights5[duplicitní texty],ufc_fights5[[#This Row],[duplicitní texty]])</f>
        <v>1</v>
      </c>
    </row>
    <row r="4555" spans="1:5">
      <c r="A4555">
        <v>1883</v>
      </c>
      <c r="B4555">
        <v>3305</v>
      </c>
      <c r="C4555" s="3">
        <v>43379</v>
      </c>
      <c r="D4555" s="5" t="str">
        <f>ufc_fights5[[#This Row],[r_fighter_id]]&amp;"/"&amp;ufc_fights5[[#This Row],[b_fighter_id]]&amp;ufc_fights5[[#This Row],[date]]</f>
        <v>1883/330543379</v>
      </c>
      <c r="E4555">
        <f>COUNTIF(ufc_fights5[duplicitní texty],ufc_fights5[[#This Row],[duplicitní texty]])</f>
        <v>1</v>
      </c>
    </row>
    <row r="4556" spans="1:5">
      <c r="A4556">
        <v>2800</v>
      </c>
      <c r="B4556">
        <v>2657</v>
      </c>
      <c r="C4556" s="3">
        <v>43379</v>
      </c>
      <c r="D4556" s="5" t="str">
        <f>ufc_fights5[[#This Row],[r_fighter_id]]&amp;"/"&amp;ufc_fights5[[#This Row],[b_fighter_id]]&amp;ufc_fights5[[#This Row],[date]]</f>
        <v>2800/265743379</v>
      </c>
      <c r="E4556">
        <f>COUNTIF(ufc_fights5[duplicitní texty],ufc_fights5[[#This Row],[duplicitní texty]])</f>
        <v>1</v>
      </c>
    </row>
    <row r="4557" spans="1:5">
      <c r="A4557">
        <v>1384</v>
      </c>
      <c r="B4557">
        <v>2460</v>
      </c>
      <c r="C4557" s="3">
        <v>43379</v>
      </c>
      <c r="D4557" s="5" t="str">
        <f>ufc_fights5[[#This Row],[r_fighter_id]]&amp;"/"&amp;ufc_fights5[[#This Row],[b_fighter_id]]&amp;ufc_fights5[[#This Row],[date]]</f>
        <v>1384/246043379</v>
      </c>
      <c r="E4557">
        <f>COUNTIF(ufc_fights5[duplicitní texty],ufc_fights5[[#This Row],[duplicitní texty]])</f>
        <v>1</v>
      </c>
    </row>
    <row r="4558" spans="1:5">
      <c r="A4558">
        <v>2016</v>
      </c>
      <c r="B4558">
        <v>1798</v>
      </c>
      <c r="C4558" s="3">
        <v>43379</v>
      </c>
      <c r="D4558" s="5" t="str">
        <f>ufc_fights5[[#This Row],[r_fighter_id]]&amp;"/"&amp;ufc_fights5[[#This Row],[b_fighter_id]]&amp;ufc_fights5[[#This Row],[date]]</f>
        <v>2016/179843379</v>
      </c>
      <c r="E4558">
        <f>COUNTIF(ufc_fights5[duplicitní texty],ufc_fights5[[#This Row],[duplicitní texty]])</f>
        <v>1</v>
      </c>
    </row>
    <row r="4559" spans="1:5">
      <c r="A4559">
        <v>1725</v>
      </c>
      <c r="B4559">
        <v>920</v>
      </c>
      <c r="C4559" s="3">
        <v>43379</v>
      </c>
      <c r="D4559" s="5" t="str">
        <f>ufc_fights5[[#This Row],[r_fighter_id]]&amp;"/"&amp;ufc_fights5[[#This Row],[b_fighter_id]]&amp;ufc_fights5[[#This Row],[date]]</f>
        <v>1725/92043379</v>
      </c>
      <c r="E4559">
        <f>COUNTIF(ufc_fights5[duplicitní texty],ufc_fights5[[#This Row],[duplicitní texty]])</f>
        <v>1</v>
      </c>
    </row>
    <row r="4560" spans="1:5">
      <c r="A4560">
        <v>561</v>
      </c>
      <c r="B4560">
        <v>669</v>
      </c>
      <c r="C4560" s="3">
        <v>43400</v>
      </c>
      <c r="D4560" s="5" t="str">
        <f>ufc_fights5[[#This Row],[r_fighter_id]]&amp;"/"&amp;ufc_fights5[[#This Row],[b_fighter_id]]&amp;ufc_fights5[[#This Row],[date]]</f>
        <v>561/66943400</v>
      </c>
      <c r="E4560">
        <f>COUNTIF(ufc_fights5[duplicitní texty],ufc_fights5[[#This Row],[duplicitní texty]])</f>
        <v>1</v>
      </c>
    </row>
    <row r="4561" spans="1:5">
      <c r="A4561">
        <v>1162</v>
      </c>
      <c r="B4561">
        <v>1266</v>
      </c>
      <c r="C4561" s="3">
        <v>43400</v>
      </c>
      <c r="D4561" s="5" t="str">
        <f>ufc_fights5[[#This Row],[r_fighter_id]]&amp;"/"&amp;ufc_fights5[[#This Row],[b_fighter_id]]&amp;ufc_fights5[[#This Row],[date]]</f>
        <v>1162/126643400</v>
      </c>
      <c r="E4561">
        <f>COUNTIF(ufc_fights5[duplicitní texty],ufc_fights5[[#This Row],[duplicitní texty]])</f>
        <v>1</v>
      </c>
    </row>
    <row r="4562" spans="1:5">
      <c r="A4562">
        <v>2364</v>
      </c>
      <c r="B4562">
        <v>3034</v>
      </c>
      <c r="C4562" s="3">
        <v>43400</v>
      </c>
      <c r="D4562" s="5" t="str">
        <f>ufc_fights5[[#This Row],[r_fighter_id]]&amp;"/"&amp;ufc_fights5[[#This Row],[b_fighter_id]]&amp;ufc_fights5[[#This Row],[date]]</f>
        <v>2364/303443400</v>
      </c>
      <c r="E4562">
        <f>COUNTIF(ufc_fights5[duplicitní texty],ufc_fights5[[#This Row],[duplicitní texty]])</f>
        <v>1</v>
      </c>
    </row>
    <row r="4563" spans="1:5">
      <c r="A4563">
        <v>3193</v>
      </c>
      <c r="B4563">
        <v>3148</v>
      </c>
      <c r="C4563" s="3">
        <v>43400</v>
      </c>
      <c r="D4563" s="5" t="str">
        <f>ufc_fights5[[#This Row],[r_fighter_id]]&amp;"/"&amp;ufc_fights5[[#This Row],[b_fighter_id]]&amp;ufc_fights5[[#This Row],[date]]</f>
        <v>3193/314843400</v>
      </c>
      <c r="E4563">
        <f>COUNTIF(ufc_fights5[duplicitní texty],ufc_fights5[[#This Row],[duplicitní texty]])</f>
        <v>1</v>
      </c>
    </row>
    <row r="4564" spans="1:5">
      <c r="A4564">
        <v>1528</v>
      </c>
      <c r="B4564">
        <v>1844</v>
      </c>
      <c r="C4564" s="3">
        <v>43400</v>
      </c>
      <c r="D4564" s="5" t="str">
        <f>ufc_fights5[[#This Row],[r_fighter_id]]&amp;"/"&amp;ufc_fights5[[#This Row],[b_fighter_id]]&amp;ufc_fights5[[#This Row],[date]]</f>
        <v>1528/184443400</v>
      </c>
      <c r="E4564">
        <f>COUNTIF(ufc_fights5[duplicitní texty],ufc_fights5[[#This Row],[duplicitní texty]])</f>
        <v>1</v>
      </c>
    </row>
    <row r="4565" spans="1:5">
      <c r="A4565">
        <v>3384</v>
      </c>
      <c r="B4565">
        <v>1327</v>
      </c>
      <c r="C4565" s="3">
        <v>43400</v>
      </c>
      <c r="D4565" s="5" t="str">
        <f>ufc_fights5[[#This Row],[r_fighter_id]]&amp;"/"&amp;ufc_fights5[[#This Row],[b_fighter_id]]&amp;ufc_fights5[[#This Row],[date]]</f>
        <v>3384/132743400</v>
      </c>
      <c r="E4565">
        <f>COUNTIF(ufc_fights5[duplicitní texty],ufc_fights5[[#This Row],[duplicitní texty]])</f>
        <v>1</v>
      </c>
    </row>
    <row r="4566" spans="1:5">
      <c r="A4566">
        <v>1073</v>
      </c>
      <c r="B4566">
        <v>2038</v>
      </c>
      <c r="C4566" s="3">
        <v>43400</v>
      </c>
      <c r="D4566" s="5" t="str">
        <f>ufc_fights5[[#This Row],[r_fighter_id]]&amp;"/"&amp;ufc_fights5[[#This Row],[b_fighter_id]]&amp;ufc_fights5[[#This Row],[date]]</f>
        <v>1073/203843400</v>
      </c>
      <c r="E4566">
        <f>COUNTIF(ufc_fights5[duplicitní texty],ufc_fights5[[#This Row],[duplicitní texty]])</f>
        <v>1</v>
      </c>
    </row>
    <row r="4567" spans="1:5">
      <c r="A4567">
        <v>861</v>
      </c>
      <c r="B4567">
        <v>1901</v>
      </c>
      <c r="C4567" s="3">
        <v>43400</v>
      </c>
      <c r="D4567" s="5" t="str">
        <f>ufc_fights5[[#This Row],[r_fighter_id]]&amp;"/"&amp;ufc_fights5[[#This Row],[b_fighter_id]]&amp;ufc_fights5[[#This Row],[date]]</f>
        <v>861/190143400</v>
      </c>
      <c r="E4567">
        <f>COUNTIF(ufc_fights5[duplicitní texty],ufc_fights5[[#This Row],[duplicitní texty]])</f>
        <v>1</v>
      </c>
    </row>
    <row r="4568" spans="1:5">
      <c r="A4568">
        <v>1606</v>
      </c>
      <c r="B4568">
        <v>973</v>
      </c>
      <c r="C4568" s="3">
        <v>43400</v>
      </c>
      <c r="D4568" s="5" t="str">
        <f>ufc_fights5[[#This Row],[r_fighter_id]]&amp;"/"&amp;ufc_fights5[[#This Row],[b_fighter_id]]&amp;ufc_fights5[[#This Row],[date]]</f>
        <v>1606/97343400</v>
      </c>
      <c r="E4568">
        <f>COUNTIF(ufc_fights5[duplicitní texty],ufc_fights5[[#This Row],[duplicitní texty]])</f>
        <v>1</v>
      </c>
    </row>
    <row r="4569" spans="1:5">
      <c r="A4569">
        <v>276</v>
      </c>
      <c r="B4569">
        <v>1128</v>
      </c>
      <c r="C4569" s="3">
        <v>43400</v>
      </c>
      <c r="D4569" s="5" t="str">
        <f>ufc_fights5[[#This Row],[r_fighter_id]]&amp;"/"&amp;ufc_fights5[[#This Row],[b_fighter_id]]&amp;ufc_fights5[[#This Row],[date]]</f>
        <v>276/112843400</v>
      </c>
      <c r="E4569">
        <f>COUNTIF(ufc_fights5[duplicitní texty],ufc_fights5[[#This Row],[duplicitní texty]])</f>
        <v>1</v>
      </c>
    </row>
    <row r="4570" spans="1:5">
      <c r="A4570">
        <v>2190</v>
      </c>
      <c r="B4570">
        <v>265</v>
      </c>
      <c r="C4570" s="3">
        <v>43400</v>
      </c>
      <c r="D4570" s="5" t="str">
        <f>ufc_fights5[[#This Row],[r_fighter_id]]&amp;"/"&amp;ufc_fights5[[#This Row],[b_fighter_id]]&amp;ufc_fights5[[#This Row],[date]]</f>
        <v>2190/26543400</v>
      </c>
      <c r="E4570">
        <f>COUNTIF(ufc_fights5[duplicitní texty],ufc_fights5[[#This Row],[duplicitní texty]])</f>
        <v>1</v>
      </c>
    </row>
    <row r="4571" spans="1:5">
      <c r="A4571">
        <v>3073</v>
      </c>
      <c r="B4571">
        <v>1981</v>
      </c>
      <c r="C4571" s="3">
        <v>43400</v>
      </c>
      <c r="D4571" s="5" t="str">
        <f>ufc_fights5[[#This Row],[r_fighter_id]]&amp;"/"&amp;ufc_fights5[[#This Row],[b_fighter_id]]&amp;ufc_fights5[[#This Row],[date]]</f>
        <v>3073/198143400</v>
      </c>
      <c r="E4571">
        <f>COUNTIF(ufc_fights5[duplicitní texty],ufc_fights5[[#This Row],[duplicitní texty]])</f>
        <v>1</v>
      </c>
    </row>
    <row r="4572" spans="1:5">
      <c r="A4572">
        <v>2631</v>
      </c>
      <c r="B4572">
        <v>171</v>
      </c>
      <c r="C4572" s="3">
        <v>43400</v>
      </c>
      <c r="D4572" s="5" t="str">
        <f>ufc_fights5[[#This Row],[r_fighter_id]]&amp;"/"&amp;ufc_fights5[[#This Row],[b_fighter_id]]&amp;ufc_fights5[[#This Row],[date]]</f>
        <v>2631/17143400</v>
      </c>
      <c r="E4572">
        <f>COUNTIF(ufc_fights5[duplicitní texty],ufc_fights5[[#This Row],[duplicitní texty]])</f>
        <v>1</v>
      </c>
    </row>
    <row r="4573" spans="1:5">
      <c r="A4573">
        <v>389</v>
      </c>
      <c r="B4573">
        <v>15</v>
      </c>
      <c r="C4573" s="3">
        <v>43407</v>
      </c>
      <c r="D4573" s="5" t="str">
        <f>ufc_fights5[[#This Row],[r_fighter_id]]&amp;"/"&amp;ufc_fights5[[#This Row],[b_fighter_id]]&amp;ufc_fights5[[#This Row],[date]]</f>
        <v>389/1543407</v>
      </c>
      <c r="E4573">
        <f>COUNTIF(ufc_fights5[duplicitní texty],ufc_fights5[[#This Row],[duplicitní texty]])</f>
        <v>1</v>
      </c>
    </row>
    <row r="4574" spans="1:5">
      <c r="A4574">
        <v>618</v>
      </c>
      <c r="B4574">
        <v>1816</v>
      </c>
      <c r="C4574" s="3">
        <v>43407</v>
      </c>
      <c r="D4574" s="5" t="str">
        <f>ufc_fights5[[#This Row],[r_fighter_id]]&amp;"/"&amp;ufc_fights5[[#This Row],[b_fighter_id]]&amp;ufc_fights5[[#This Row],[date]]</f>
        <v>618/181643407</v>
      </c>
      <c r="E4574">
        <f>COUNTIF(ufc_fights5[duplicitní texty],ufc_fights5[[#This Row],[duplicitní texty]])</f>
        <v>1</v>
      </c>
    </row>
    <row r="4575" spans="1:5">
      <c r="A4575">
        <v>914</v>
      </c>
      <c r="B4575">
        <v>2153</v>
      </c>
      <c r="C4575" s="3">
        <v>43407</v>
      </c>
      <c r="D4575" s="5" t="str">
        <f>ufc_fights5[[#This Row],[r_fighter_id]]&amp;"/"&amp;ufc_fights5[[#This Row],[b_fighter_id]]&amp;ufc_fights5[[#This Row],[date]]</f>
        <v>914/215343407</v>
      </c>
      <c r="E4575">
        <f>COUNTIF(ufc_fights5[duplicitní texty],ufc_fights5[[#This Row],[duplicitní texty]])</f>
        <v>1</v>
      </c>
    </row>
    <row r="4576" spans="1:5">
      <c r="A4576">
        <v>347</v>
      </c>
      <c r="B4576">
        <v>465</v>
      </c>
      <c r="C4576" s="3">
        <v>43407</v>
      </c>
      <c r="D4576" s="5" t="str">
        <f>ufc_fights5[[#This Row],[r_fighter_id]]&amp;"/"&amp;ufc_fights5[[#This Row],[b_fighter_id]]&amp;ufc_fights5[[#This Row],[date]]</f>
        <v>347/46543407</v>
      </c>
      <c r="E4576">
        <f>COUNTIF(ufc_fights5[duplicitní texty],ufc_fights5[[#This Row],[duplicitní texty]])</f>
        <v>1</v>
      </c>
    </row>
    <row r="4577" spans="1:5">
      <c r="A4577">
        <v>3472</v>
      </c>
      <c r="B4577">
        <v>2742</v>
      </c>
      <c r="C4577" s="3">
        <v>43407</v>
      </c>
      <c r="D4577" s="5" t="str">
        <f>ufc_fights5[[#This Row],[r_fighter_id]]&amp;"/"&amp;ufc_fights5[[#This Row],[b_fighter_id]]&amp;ufc_fights5[[#This Row],[date]]</f>
        <v>3472/274243407</v>
      </c>
      <c r="E4577">
        <f>COUNTIF(ufc_fights5[duplicitní texty],ufc_fights5[[#This Row],[duplicitní texty]])</f>
        <v>1</v>
      </c>
    </row>
    <row r="4578" spans="1:5">
      <c r="A4578">
        <v>129</v>
      </c>
      <c r="B4578">
        <v>2181</v>
      </c>
      <c r="C4578" s="3">
        <v>43407</v>
      </c>
      <c r="D4578" s="5" t="str">
        <f>ufc_fights5[[#This Row],[r_fighter_id]]&amp;"/"&amp;ufc_fights5[[#This Row],[b_fighter_id]]&amp;ufc_fights5[[#This Row],[date]]</f>
        <v>129/218143407</v>
      </c>
      <c r="E4578">
        <f>COUNTIF(ufc_fights5[duplicitní texty],ufc_fights5[[#This Row],[duplicitní texty]])</f>
        <v>1</v>
      </c>
    </row>
    <row r="4579" spans="1:5">
      <c r="A4579">
        <v>3452</v>
      </c>
      <c r="B4579">
        <v>3078</v>
      </c>
      <c r="C4579" s="3">
        <v>43407</v>
      </c>
      <c r="D4579" s="5" t="str">
        <f>ufc_fights5[[#This Row],[r_fighter_id]]&amp;"/"&amp;ufc_fights5[[#This Row],[b_fighter_id]]&amp;ufc_fights5[[#This Row],[date]]</f>
        <v>3452/307843407</v>
      </c>
      <c r="E4579">
        <f>COUNTIF(ufc_fights5[duplicitní texty],ufc_fights5[[#This Row],[duplicitní texty]])</f>
        <v>1</v>
      </c>
    </row>
    <row r="4580" spans="1:5">
      <c r="A4580">
        <v>406</v>
      </c>
      <c r="B4580">
        <v>1380</v>
      </c>
      <c r="C4580" s="3">
        <v>43407</v>
      </c>
      <c r="D4580" s="5" t="str">
        <f>ufc_fights5[[#This Row],[r_fighter_id]]&amp;"/"&amp;ufc_fights5[[#This Row],[b_fighter_id]]&amp;ufc_fights5[[#This Row],[date]]</f>
        <v>406/138043407</v>
      </c>
      <c r="E4580">
        <f>COUNTIF(ufc_fights5[duplicitní texty],ufc_fights5[[#This Row],[duplicitní texty]])</f>
        <v>1</v>
      </c>
    </row>
    <row r="4581" spans="1:5">
      <c r="A4581">
        <v>2702</v>
      </c>
      <c r="B4581">
        <v>1967</v>
      </c>
      <c r="C4581" s="3">
        <v>43407</v>
      </c>
      <c r="D4581" s="5" t="str">
        <f>ufc_fights5[[#This Row],[r_fighter_id]]&amp;"/"&amp;ufc_fights5[[#This Row],[b_fighter_id]]&amp;ufc_fights5[[#This Row],[date]]</f>
        <v>2702/196743407</v>
      </c>
      <c r="E4581">
        <f>COUNTIF(ufc_fights5[duplicitní texty],ufc_fights5[[#This Row],[duplicitní texty]])</f>
        <v>1</v>
      </c>
    </row>
    <row r="4582" spans="1:5">
      <c r="A4582">
        <v>1152</v>
      </c>
      <c r="B4582">
        <v>2884</v>
      </c>
      <c r="C4582" s="3">
        <v>43407</v>
      </c>
      <c r="D4582" s="5" t="str">
        <f>ufc_fights5[[#This Row],[r_fighter_id]]&amp;"/"&amp;ufc_fights5[[#This Row],[b_fighter_id]]&amp;ufc_fights5[[#This Row],[date]]</f>
        <v>1152/288443407</v>
      </c>
      <c r="E4582">
        <f>COUNTIF(ufc_fights5[duplicitní texty],ufc_fights5[[#This Row],[duplicitní texty]])</f>
        <v>1</v>
      </c>
    </row>
    <row r="4583" spans="1:5">
      <c r="A4583">
        <v>1671</v>
      </c>
      <c r="B4583">
        <v>2682</v>
      </c>
      <c r="C4583" s="3">
        <v>43407</v>
      </c>
      <c r="D4583" s="5" t="str">
        <f>ufc_fights5[[#This Row],[r_fighter_id]]&amp;"/"&amp;ufc_fights5[[#This Row],[b_fighter_id]]&amp;ufc_fights5[[#This Row],[date]]</f>
        <v>1671/268243407</v>
      </c>
      <c r="E4583">
        <f>COUNTIF(ufc_fights5[duplicitní texty],ufc_fights5[[#This Row],[duplicitní texty]])</f>
        <v>1</v>
      </c>
    </row>
    <row r="4584" spans="1:5">
      <c r="A4584">
        <v>523</v>
      </c>
      <c r="B4584">
        <v>2515</v>
      </c>
      <c r="C4584" s="3">
        <v>43414</v>
      </c>
      <c r="D4584" s="5" t="str">
        <f>ufc_fights5[[#This Row],[r_fighter_id]]&amp;"/"&amp;ufc_fights5[[#This Row],[b_fighter_id]]&amp;ufc_fights5[[#This Row],[date]]</f>
        <v>523/251543414</v>
      </c>
      <c r="E4584">
        <f>COUNTIF(ufc_fights5[duplicitní texty],ufc_fights5[[#This Row],[duplicitní texty]])</f>
        <v>1</v>
      </c>
    </row>
    <row r="4585" spans="1:5">
      <c r="A4585">
        <v>3038</v>
      </c>
      <c r="B4585">
        <v>898</v>
      </c>
      <c r="C4585" s="3">
        <v>43414</v>
      </c>
      <c r="D4585" s="5" t="str">
        <f>ufc_fights5[[#This Row],[r_fighter_id]]&amp;"/"&amp;ufc_fights5[[#This Row],[b_fighter_id]]&amp;ufc_fights5[[#This Row],[date]]</f>
        <v>3038/89843414</v>
      </c>
      <c r="E4585">
        <f>COUNTIF(ufc_fights5[duplicitní texty],ufc_fights5[[#This Row],[duplicitní texty]])</f>
        <v>1</v>
      </c>
    </row>
    <row r="4586" spans="1:5">
      <c r="A4586">
        <v>1576</v>
      </c>
      <c r="B4586">
        <v>2730</v>
      </c>
      <c r="C4586" s="3">
        <v>43414</v>
      </c>
      <c r="D4586" s="5" t="str">
        <f>ufc_fights5[[#This Row],[r_fighter_id]]&amp;"/"&amp;ufc_fights5[[#This Row],[b_fighter_id]]&amp;ufc_fights5[[#This Row],[date]]</f>
        <v>1576/273043414</v>
      </c>
      <c r="E4586">
        <f>COUNTIF(ufc_fights5[duplicitní texty],ufc_fights5[[#This Row],[duplicitní texty]])</f>
        <v>1</v>
      </c>
    </row>
    <row r="4587" spans="1:5">
      <c r="A4587">
        <v>700</v>
      </c>
      <c r="B4587">
        <v>2155</v>
      </c>
      <c r="C4587" s="3">
        <v>43414</v>
      </c>
      <c r="D4587" s="5" t="str">
        <f>ufc_fights5[[#This Row],[r_fighter_id]]&amp;"/"&amp;ufc_fights5[[#This Row],[b_fighter_id]]&amp;ufc_fights5[[#This Row],[date]]</f>
        <v>700/215543414</v>
      </c>
      <c r="E4587">
        <f>COUNTIF(ufc_fights5[duplicitní texty],ufc_fights5[[#This Row],[duplicitní texty]])</f>
        <v>1</v>
      </c>
    </row>
    <row r="4588" spans="1:5">
      <c r="A4588">
        <v>3549</v>
      </c>
      <c r="B4588">
        <v>612</v>
      </c>
      <c r="C4588" s="3">
        <v>43414</v>
      </c>
      <c r="D4588" s="5" t="str">
        <f>ufc_fights5[[#This Row],[r_fighter_id]]&amp;"/"&amp;ufc_fights5[[#This Row],[b_fighter_id]]&amp;ufc_fights5[[#This Row],[date]]</f>
        <v>3549/61243414</v>
      </c>
      <c r="E4588">
        <f>COUNTIF(ufc_fights5[duplicitní texty],ufc_fights5[[#This Row],[duplicitní texty]])</f>
        <v>1</v>
      </c>
    </row>
    <row r="4589" spans="1:5">
      <c r="A4589">
        <v>3285</v>
      </c>
      <c r="B4589">
        <v>2481</v>
      </c>
      <c r="C4589" s="3">
        <v>43414</v>
      </c>
      <c r="D4589" s="5" t="str">
        <f>ufc_fights5[[#This Row],[r_fighter_id]]&amp;"/"&amp;ufc_fights5[[#This Row],[b_fighter_id]]&amp;ufc_fights5[[#This Row],[date]]</f>
        <v>3285/248143414</v>
      </c>
      <c r="E4589">
        <f>COUNTIF(ufc_fights5[duplicitní texty],ufc_fights5[[#This Row],[duplicitní texty]])</f>
        <v>1</v>
      </c>
    </row>
    <row r="4590" spans="1:5">
      <c r="A4590">
        <v>2489</v>
      </c>
      <c r="B4590">
        <v>732</v>
      </c>
      <c r="C4590" s="3">
        <v>43414</v>
      </c>
      <c r="D4590" s="5" t="str">
        <f>ufc_fights5[[#This Row],[r_fighter_id]]&amp;"/"&amp;ufc_fights5[[#This Row],[b_fighter_id]]&amp;ufc_fights5[[#This Row],[date]]</f>
        <v>2489/73243414</v>
      </c>
      <c r="E4590">
        <f>COUNTIF(ufc_fights5[duplicitní texty],ufc_fights5[[#This Row],[duplicitní texty]])</f>
        <v>1</v>
      </c>
    </row>
    <row r="4591" spans="1:5">
      <c r="A4591">
        <v>2621</v>
      </c>
      <c r="B4591">
        <v>1231</v>
      </c>
      <c r="C4591" s="3">
        <v>43414</v>
      </c>
      <c r="D4591" s="5" t="str">
        <f>ufc_fights5[[#This Row],[r_fighter_id]]&amp;"/"&amp;ufc_fights5[[#This Row],[b_fighter_id]]&amp;ufc_fights5[[#This Row],[date]]</f>
        <v>2621/123143414</v>
      </c>
      <c r="E4591">
        <f>COUNTIF(ufc_fights5[duplicitní texty],ufc_fights5[[#This Row],[duplicitní texty]])</f>
        <v>1</v>
      </c>
    </row>
    <row r="4592" spans="1:5">
      <c r="A4592">
        <v>725</v>
      </c>
      <c r="B4592">
        <v>2830</v>
      </c>
      <c r="C4592" s="3">
        <v>43414</v>
      </c>
      <c r="D4592" s="5" t="str">
        <f>ufc_fights5[[#This Row],[r_fighter_id]]&amp;"/"&amp;ufc_fights5[[#This Row],[b_fighter_id]]&amp;ufc_fights5[[#This Row],[date]]</f>
        <v>725/283043414</v>
      </c>
      <c r="E4592">
        <f>COUNTIF(ufc_fights5[duplicitní texty],ufc_fights5[[#This Row],[duplicitní texty]])</f>
        <v>1</v>
      </c>
    </row>
    <row r="4593" spans="1:5">
      <c r="A4593">
        <v>195</v>
      </c>
      <c r="B4593">
        <v>560</v>
      </c>
      <c r="C4593" s="3">
        <v>43414</v>
      </c>
      <c r="D4593" s="5" t="str">
        <f>ufc_fights5[[#This Row],[r_fighter_id]]&amp;"/"&amp;ufc_fights5[[#This Row],[b_fighter_id]]&amp;ufc_fights5[[#This Row],[date]]</f>
        <v>195/56043414</v>
      </c>
      <c r="E4593">
        <f>COUNTIF(ufc_fights5[duplicitní texty],ufc_fights5[[#This Row],[duplicitní texty]])</f>
        <v>1</v>
      </c>
    </row>
    <row r="4594" spans="1:5">
      <c r="A4594">
        <v>2185</v>
      </c>
      <c r="B4594">
        <v>2949</v>
      </c>
      <c r="C4594" s="3">
        <v>43414</v>
      </c>
      <c r="D4594" s="5" t="str">
        <f>ufc_fights5[[#This Row],[r_fighter_id]]&amp;"/"&amp;ufc_fights5[[#This Row],[b_fighter_id]]&amp;ufc_fights5[[#This Row],[date]]</f>
        <v>2185/294943414</v>
      </c>
      <c r="E4594">
        <f>COUNTIF(ufc_fights5[duplicitní texty],ufc_fights5[[#This Row],[duplicitní texty]])</f>
        <v>1</v>
      </c>
    </row>
    <row r="4595" spans="1:5">
      <c r="A4595">
        <v>952</v>
      </c>
      <c r="B4595">
        <v>1313</v>
      </c>
      <c r="C4595" s="3">
        <v>43421</v>
      </c>
      <c r="D4595" s="5" t="str">
        <f>ufc_fights5[[#This Row],[r_fighter_id]]&amp;"/"&amp;ufc_fights5[[#This Row],[b_fighter_id]]&amp;ufc_fights5[[#This Row],[date]]</f>
        <v>952/131343421</v>
      </c>
      <c r="E4595">
        <f>COUNTIF(ufc_fights5[duplicitní texty],ufc_fights5[[#This Row],[duplicitní texty]])</f>
        <v>1</v>
      </c>
    </row>
    <row r="4596" spans="1:5">
      <c r="A4596">
        <v>2770</v>
      </c>
      <c r="B4596">
        <v>3413</v>
      </c>
      <c r="C4596" s="3">
        <v>43421</v>
      </c>
      <c r="D4596" s="5" t="str">
        <f>ufc_fights5[[#This Row],[r_fighter_id]]&amp;"/"&amp;ufc_fights5[[#This Row],[b_fighter_id]]&amp;ufc_fights5[[#This Row],[date]]</f>
        <v>2770/341343421</v>
      </c>
      <c r="E4596">
        <f>COUNTIF(ufc_fights5[duplicitní texty],ufc_fights5[[#This Row],[duplicitní texty]])</f>
        <v>1</v>
      </c>
    </row>
    <row r="4597" spans="1:5">
      <c r="A4597">
        <v>444</v>
      </c>
      <c r="B4597">
        <v>326</v>
      </c>
      <c r="C4597" s="3">
        <v>43421</v>
      </c>
      <c r="D4597" s="5" t="str">
        <f>ufc_fights5[[#This Row],[r_fighter_id]]&amp;"/"&amp;ufc_fights5[[#This Row],[b_fighter_id]]&amp;ufc_fights5[[#This Row],[date]]</f>
        <v>444/32643421</v>
      </c>
      <c r="E4597">
        <f>COUNTIF(ufc_fights5[duplicitní texty],ufc_fights5[[#This Row],[duplicitní texty]])</f>
        <v>1</v>
      </c>
    </row>
    <row r="4598" spans="1:5">
      <c r="A4598">
        <v>461</v>
      </c>
      <c r="B4598">
        <v>3367</v>
      </c>
      <c r="C4598" s="3">
        <v>43421</v>
      </c>
      <c r="D4598" s="5" t="str">
        <f>ufc_fights5[[#This Row],[r_fighter_id]]&amp;"/"&amp;ufc_fights5[[#This Row],[b_fighter_id]]&amp;ufc_fights5[[#This Row],[date]]</f>
        <v>461/336743421</v>
      </c>
      <c r="E4598">
        <f>COUNTIF(ufc_fights5[duplicitní texty],ufc_fights5[[#This Row],[duplicitní texty]])</f>
        <v>1</v>
      </c>
    </row>
    <row r="4599" spans="1:5">
      <c r="A4599">
        <v>2440</v>
      </c>
      <c r="B4599">
        <v>2876</v>
      </c>
      <c r="C4599" s="3">
        <v>43421</v>
      </c>
      <c r="D4599" s="5" t="str">
        <f>ufc_fights5[[#This Row],[r_fighter_id]]&amp;"/"&amp;ufc_fights5[[#This Row],[b_fighter_id]]&amp;ufc_fights5[[#This Row],[date]]</f>
        <v>2440/287643421</v>
      </c>
      <c r="E4599">
        <f>COUNTIF(ufc_fights5[duplicitní texty],ufc_fights5[[#This Row],[duplicitní texty]])</f>
        <v>1</v>
      </c>
    </row>
    <row r="4600" spans="1:5">
      <c r="A4600">
        <v>1914</v>
      </c>
      <c r="B4600">
        <v>2558</v>
      </c>
      <c r="C4600" s="3">
        <v>43421</v>
      </c>
      <c r="D4600" s="5" t="str">
        <f>ufc_fights5[[#This Row],[r_fighter_id]]&amp;"/"&amp;ufc_fights5[[#This Row],[b_fighter_id]]&amp;ufc_fights5[[#This Row],[date]]</f>
        <v>1914/255843421</v>
      </c>
      <c r="E4600">
        <f>COUNTIF(ufc_fights5[duplicitní texty],ufc_fights5[[#This Row],[duplicitní texty]])</f>
        <v>1</v>
      </c>
    </row>
    <row r="4601" spans="1:5">
      <c r="A4601">
        <v>1735</v>
      </c>
      <c r="B4601">
        <v>872</v>
      </c>
      <c r="C4601" s="3">
        <v>43421</v>
      </c>
      <c r="D4601" s="5" t="str">
        <f>ufc_fights5[[#This Row],[r_fighter_id]]&amp;"/"&amp;ufc_fights5[[#This Row],[b_fighter_id]]&amp;ufc_fights5[[#This Row],[date]]</f>
        <v>1735/87243421</v>
      </c>
      <c r="E4601">
        <f>COUNTIF(ufc_fights5[duplicitní texty],ufc_fights5[[#This Row],[duplicitní texty]])</f>
        <v>1</v>
      </c>
    </row>
    <row r="4602" spans="1:5">
      <c r="A4602">
        <v>2571</v>
      </c>
      <c r="B4602">
        <v>931</v>
      </c>
      <c r="C4602" s="3">
        <v>43421</v>
      </c>
      <c r="D4602" s="5" t="str">
        <f>ufc_fights5[[#This Row],[r_fighter_id]]&amp;"/"&amp;ufc_fights5[[#This Row],[b_fighter_id]]&amp;ufc_fights5[[#This Row],[date]]</f>
        <v>2571/93143421</v>
      </c>
      <c r="E4602">
        <f>COUNTIF(ufc_fights5[duplicitní texty],ufc_fights5[[#This Row],[duplicitní texty]])</f>
        <v>1</v>
      </c>
    </row>
    <row r="4603" spans="1:5">
      <c r="A4603">
        <v>3111</v>
      </c>
      <c r="B4603">
        <v>47</v>
      </c>
      <c r="C4603" s="3">
        <v>43421</v>
      </c>
      <c r="D4603" s="5" t="str">
        <f>ufc_fights5[[#This Row],[r_fighter_id]]&amp;"/"&amp;ufc_fights5[[#This Row],[b_fighter_id]]&amp;ufc_fights5[[#This Row],[date]]</f>
        <v>3111/4743421</v>
      </c>
      <c r="E4603">
        <f>COUNTIF(ufc_fights5[duplicitní texty],ufc_fights5[[#This Row],[duplicitní texty]])</f>
        <v>1</v>
      </c>
    </row>
    <row r="4604" spans="1:5">
      <c r="A4604">
        <v>2270</v>
      </c>
      <c r="B4604">
        <v>803</v>
      </c>
      <c r="C4604" s="3">
        <v>43421</v>
      </c>
      <c r="D4604" s="5" t="str">
        <f>ufc_fights5[[#This Row],[r_fighter_id]]&amp;"/"&amp;ufc_fights5[[#This Row],[b_fighter_id]]&amp;ufc_fights5[[#This Row],[date]]</f>
        <v>2270/80343421</v>
      </c>
      <c r="E4604">
        <f>COUNTIF(ufc_fights5[duplicitní texty],ufc_fights5[[#This Row],[duplicitní texty]])</f>
        <v>1</v>
      </c>
    </row>
    <row r="4605" spans="1:5">
      <c r="A4605">
        <v>193</v>
      </c>
      <c r="B4605">
        <v>138</v>
      </c>
      <c r="C4605" s="3">
        <v>43421</v>
      </c>
      <c r="D4605" s="5" t="str">
        <f>ufc_fights5[[#This Row],[r_fighter_id]]&amp;"/"&amp;ufc_fights5[[#This Row],[b_fighter_id]]&amp;ufc_fights5[[#This Row],[date]]</f>
        <v>193/13843421</v>
      </c>
      <c r="E4605">
        <f>COUNTIF(ufc_fights5[duplicitní texty],ufc_fights5[[#This Row],[duplicitní texty]])</f>
        <v>1</v>
      </c>
    </row>
    <row r="4606" spans="1:5">
      <c r="A4606">
        <v>2564</v>
      </c>
      <c r="B4606">
        <v>2546</v>
      </c>
      <c r="C4606" s="3">
        <v>43421</v>
      </c>
      <c r="D4606" s="5" t="str">
        <f>ufc_fights5[[#This Row],[r_fighter_id]]&amp;"/"&amp;ufc_fights5[[#This Row],[b_fighter_id]]&amp;ufc_fights5[[#This Row],[date]]</f>
        <v>2564/254643421</v>
      </c>
      <c r="E4606">
        <f>COUNTIF(ufc_fights5[duplicitní texty],ufc_fights5[[#This Row],[duplicitní texty]])</f>
        <v>1</v>
      </c>
    </row>
    <row r="4607" spans="1:5">
      <c r="A4607">
        <v>3057</v>
      </c>
      <c r="B4607">
        <v>2200</v>
      </c>
      <c r="C4607" s="3">
        <v>43428</v>
      </c>
      <c r="D4607" s="5" t="str">
        <f>ufc_fights5[[#This Row],[r_fighter_id]]&amp;"/"&amp;ufc_fights5[[#This Row],[b_fighter_id]]&amp;ufc_fights5[[#This Row],[date]]</f>
        <v>3057/220043428</v>
      </c>
      <c r="E4607">
        <f>COUNTIF(ufc_fights5[duplicitní texty],ufc_fights5[[#This Row],[duplicitní texty]])</f>
        <v>1</v>
      </c>
    </row>
    <row r="4608" spans="1:5">
      <c r="A4608">
        <v>1370</v>
      </c>
      <c r="B4608">
        <v>2530</v>
      </c>
      <c r="C4608" s="3">
        <v>43428</v>
      </c>
      <c r="D4608" s="5" t="str">
        <f>ufc_fights5[[#This Row],[r_fighter_id]]&amp;"/"&amp;ufc_fights5[[#This Row],[b_fighter_id]]&amp;ufc_fights5[[#This Row],[date]]</f>
        <v>1370/253043428</v>
      </c>
      <c r="E4608">
        <f>COUNTIF(ufc_fights5[duplicitní texty],ufc_fights5[[#This Row],[duplicitní texty]])</f>
        <v>1</v>
      </c>
    </row>
    <row r="4609" spans="1:5">
      <c r="A4609">
        <v>2411</v>
      </c>
      <c r="B4609">
        <v>2464</v>
      </c>
      <c r="C4609" s="3">
        <v>43428</v>
      </c>
      <c r="D4609" s="5" t="str">
        <f>ufc_fights5[[#This Row],[r_fighter_id]]&amp;"/"&amp;ufc_fights5[[#This Row],[b_fighter_id]]&amp;ufc_fights5[[#This Row],[date]]</f>
        <v>2411/246443428</v>
      </c>
      <c r="E4609">
        <f>COUNTIF(ufc_fights5[duplicitní texty],ufc_fights5[[#This Row],[duplicitní texty]])</f>
        <v>1</v>
      </c>
    </row>
    <row r="4610" spans="1:5">
      <c r="A4610">
        <v>2214</v>
      </c>
      <c r="B4610">
        <v>3045</v>
      </c>
      <c r="C4610" s="3">
        <v>43428</v>
      </c>
      <c r="D4610" s="5" t="str">
        <f>ufc_fights5[[#This Row],[r_fighter_id]]&amp;"/"&amp;ufc_fights5[[#This Row],[b_fighter_id]]&amp;ufc_fights5[[#This Row],[date]]</f>
        <v>2214/304543428</v>
      </c>
      <c r="E4610">
        <f>COUNTIF(ufc_fights5[duplicitní texty],ufc_fights5[[#This Row],[duplicitní texty]])</f>
        <v>1</v>
      </c>
    </row>
    <row r="4611" spans="1:5">
      <c r="A4611">
        <v>1818</v>
      </c>
      <c r="B4611">
        <v>3575</v>
      </c>
      <c r="C4611" s="3">
        <v>43428</v>
      </c>
      <c r="D4611" s="5" t="str">
        <f>ufc_fights5[[#This Row],[r_fighter_id]]&amp;"/"&amp;ufc_fights5[[#This Row],[b_fighter_id]]&amp;ufc_fights5[[#This Row],[date]]</f>
        <v>1818/357543428</v>
      </c>
      <c r="E4611">
        <f>COUNTIF(ufc_fights5[duplicitní texty],ufc_fights5[[#This Row],[duplicitní texty]])</f>
        <v>1</v>
      </c>
    </row>
    <row r="4612" spans="1:5">
      <c r="A4612">
        <v>3581</v>
      </c>
      <c r="B4612">
        <v>22</v>
      </c>
      <c r="C4612" s="3">
        <v>43428</v>
      </c>
      <c r="D4612" s="5" t="str">
        <f>ufc_fights5[[#This Row],[r_fighter_id]]&amp;"/"&amp;ufc_fights5[[#This Row],[b_fighter_id]]&amp;ufc_fights5[[#This Row],[date]]</f>
        <v>3581/2243428</v>
      </c>
      <c r="E4612">
        <f>COUNTIF(ufc_fights5[duplicitní texty],ufc_fights5[[#This Row],[duplicitní texty]])</f>
        <v>1</v>
      </c>
    </row>
    <row r="4613" spans="1:5">
      <c r="A4613">
        <v>3534</v>
      </c>
      <c r="B4613">
        <v>1679</v>
      </c>
      <c r="C4613" s="3">
        <v>43428</v>
      </c>
      <c r="D4613" s="5" t="str">
        <f>ufc_fights5[[#This Row],[r_fighter_id]]&amp;"/"&amp;ufc_fights5[[#This Row],[b_fighter_id]]&amp;ufc_fights5[[#This Row],[date]]</f>
        <v>3534/167943428</v>
      </c>
      <c r="E4613">
        <f>COUNTIF(ufc_fights5[duplicitní texty],ufc_fights5[[#This Row],[duplicitní texty]])</f>
        <v>1</v>
      </c>
    </row>
    <row r="4614" spans="1:5">
      <c r="A4614">
        <v>3058</v>
      </c>
      <c r="B4614">
        <v>2184</v>
      </c>
      <c r="C4614" s="3">
        <v>43428</v>
      </c>
      <c r="D4614" s="5" t="str">
        <f>ufc_fights5[[#This Row],[r_fighter_id]]&amp;"/"&amp;ufc_fights5[[#This Row],[b_fighter_id]]&amp;ufc_fights5[[#This Row],[date]]</f>
        <v>3058/218443428</v>
      </c>
      <c r="E4614">
        <f>COUNTIF(ufc_fights5[duplicitní texty],ufc_fights5[[#This Row],[duplicitní texty]])</f>
        <v>1</v>
      </c>
    </row>
    <row r="4615" spans="1:5">
      <c r="A4615">
        <v>295</v>
      </c>
      <c r="B4615">
        <v>2303</v>
      </c>
      <c r="C4615" s="3">
        <v>43428</v>
      </c>
      <c r="D4615" s="5" t="str">
        <f>ufc_fights5[[#This Row],[r_fighter_id]]&amp;"/"&amp;ufc_fights5[[#This Row],[b_fighter_id]]&amp;ufc_fights5[[#This Row],[date]]</f>
        <v>295/230343428</v>
      </c>
      <c r="E4615">
        <f>COUNTIF(ufc_fights5[duplicitní texty],ufc_fights5[[#This Row],[duplicitní texty]])</f>
        <v>1</v>
      </c>
    </row>
    <row r="4616" spans="1:5">
      <c r="A4616">
        <v>3522</v>
      </c>
      <c r="B4616">
        <v>2216</v>
      </c>
      <c r="C4616" s="3">
        <v>43428</v>
      </c>
      <c r="D4616" s="5" t="str">
        <f>ufc_fights5[[#This Row],[r_fighter_id]]&amp;"/"&amp;ufc_fights5[[#This Row],[b_fighter_id]]&amp;ufc_fights5[[#This Row],[date]]</f>
        <v>3522/221643428</v>
      </c>
      <c r="E4616">
        <f>COUNTIF(ufc_fights5[duplicitní texty],ufc_fights5[[#This Row],[duplicitní texty]])</f>
        <v>1</v>
      </c>
    </row>
    <row r="4617" spans="1:5">
      <c r="A4617">
        <v>2548</v>
      </c>
      <c r="B4617">
        <v>718</v>
      </c>
      <c r="C4617" s="3">
        <v>43428</v>
      </c>
      <c r="D4617" s="5" t="str">
        <f>ufc_fights5[[#This Row],[r_fighter_id]]&amp;"/"&amp;ufc_fights5[[#This Row],[b_fighter_id]]&amp;ufc_fights5[[#This Row],[date]]</f>
        <v>2548/71843428</v>
      </c>
      <c r="E4617">
        <f>COUNTIF(ufc_fights5[duplicitní texty],ufc_fights5[[#This Row],[duplicitní texty]])</f>
        <v>1</v>
      </c>
    </row>
    <row r="4618" spans="1:5">
      <c r="A4618">
        <v>3540</v>
      </c>
      <c r="B4618">
        <v>635</v>
      </c>
      <c r="C4618" s="3">
        <v>43428</v>
      </c>
      <c r="D4618" s="5" t="str">
        <f>ufc_fights5[[#This Row],[r_fighter_id]]&amp;"/"&amp;ufc_fights5[[#This Row],[b_fighter_id]]&amp;ufc_fights5[[#This Row],[date]]</f>
        <v>3540/63543428</v>
      </c>
      <c r="E4618">
        <f>COUNTIF(ufc_fights5[duplicitní texty],ufc_fights5[[#This Row],[duplicitní texty]])</f>
        <v>1</v>
      </c>
    </row>
    <row r="4619" spans="1:5">
      <c r="A4619">
        <v>3124</v>
      </c>
      <c r="B4619">
        <v>2944</v>
      </c>
      <c r="C4619" s="3">
        <v>43434</v>
      </c>
      <c r="D4619" s="5" t="str">
        <f>ufc_fights5[[#This Row],[r_fighter_id]]&amp;"/"&amp;ufc_fights5[[#This Row],[b_fighter_id]]&amp;ufc_fights5[[#This Row],[date]]</f>
        <v>3124/294443434</v>
      </c>
      <c r="E4619">
        <f>COUNTIF(ufc_fights5[duplicitní texty],ufc_fights5[[#This Row],[duplicitní texty]])</f>
        <v>1</v>
      </c>
    </row>
    <row r="4620" spans="1:5">
      <c r="A4620">
        <v>1121</v>
      </c>
      <c r="B4620">
        <v>23</v>
      </c>
      <c r="C4620" s="3">
        <v>43434</v>
      </c>
      <c r="D4620" s="5" t="str">
        <f>ufc_fights5[[#This Row],[r_fighter_id]]&amp;"/"&amp;ufc_fights5[[#This Row],[b_fighter_id]]&amp;ufc_fights5[[#This Row],[date]]</f>
        <v>1121/2343434</v>
      </c>
      <c r="E4620">
        <f>COUNTIF(ufc_fights5[duplicitní texty],ufc_fights5[[#This Row],[duplicitní texty]])</f>
        <v>1</v>
      </c>
    </row>
    <row r="4621" spans="1:5">
      <c r="A4621">
        <v>247</v>
      </c>
      <c r="B4621">
        <v>2505</v>
      </c>
      <c r="C4621" s="3">
        <v>43434</v>
      </c>
      <c r="D4621" s="5" t="str">
        <f>ufc_fights5[[#This Row],[r_fighter_id]]&amp;"/"&amp;ufc_fights5[[#This Row],[b_fighter_id]]&amp;ufc_fights5[[#This Row],[date]]</f>
        <v>247/250543434</v>
      </c>
      <c r="E4621">
        <f>COUNTIF(ufc_fights5[duplicitní texty],ufc_fights5[[#This Row],[duplicitní texty]])</f>
        <v>1</v>
      </c>
    </row>
    <row r="4622" spans="1:5">
      <c r="A4622">
        <v>2223</v>
      </c>
      <c r="B4622">
        <v>474</v>
      </c>
      <c r="C4622" s="3">
        <v>43434</v>
      </c>
      <c r="D4622" s="5" t="str">
        <f>ufc_fights5[[#This Row],[r_fighter_id]]&amp;"/"&amp;ufc_fights5[[#This Row],[b_fighter_id]]&amp;ufc_fights5[[#This Row],[date]]</f>
        <v>2223/47443434</v>
      </c>
      <c r="E4622">
        <f>COUNTIF(ufc_fights5[duplicitní texty],ufc_fights5[[#This Row],[duplicitní texty]])</f>
        <v>1</v>
      </c>
    </row>
    <row r="4623" spans="1:5">
      <c r="A4623">
        <v>1204</v>
      </c>
      <c r="B4623">
        <v>227</v>
      </c>
      <c r="C4623" s="3">
        <v>43434</v>
      </c>
      <c r="D4623" s="5" t="str">
        <f>ufc_fights5[[#This Row],[r_fighter_id]]&amp;"/"&amp;ufc_fights5[[#This Row],[b_fighter_id]]&amp;ufc_fights5[[#This Row],[date]]</f>
        <v>1204/22743434</v>
      </c>
      <c r="E4623">
        <f>COUNTIF(ufc_fights5[duplicitní texty],ufc_fights5[[#This Row],[duplicitní texty]])</f>
        <v>1</v>
      </c>
    </row>
    <row r="4624" spans="1:5">
      <c r="A4624">
        <v>808</v>
      </c>
      <c r="B4624">
        <v>3324</v>
      </c>
      <c r="C4624" s="3">
        <v>43434</v>
      </c>
      <c r="D4624" s="5" t="str">
        <f>ufc_fights5[[#This Row],[r_fighter_id]]&amp;"/"&amp;ufc_fights5[[#This Row],[b_fighter_id]]&amp;ufc_fights5[[#This Row],[date]]</f>
        <v>808/332443434</v>
      </c>
      <c r="E4624">
        <f>COUNTIF(ufc_fights5[duplicitní texty],ufc_fights5[[#This Row],[duplicitní texty]])</f>
        <v>1</v>
      </c>
    </row>
    <row r="4625" spans="1:5">
      <c r="A4625">
        <v>204</v>
      </c>
      <c r="B4625">
        <v>1238</v>
      </c>
      <c r="C4625" s="3">
        <v>43434</v>
      </c>
      <c r="D4625" s="5" t="str">
        <f>ufc_fights5[[#This Row],[r_fighter_id]]&amp;"/"&amp;ufc_fights5[[#This Row],[b_fighter_id]]&amp;ufc_fights5[[#This Row],[date]]</f>
        <v>204/123843434</v>
      </c>
      <c r="E4625">
        <f>COUNTIF(ufc_fights5[duplicitní texty],ufc_fights5[[#This Row],[duplicitní texty]])</f>
        <v>1</v>
      </c>
    </row>
    <row r="4626" spans="1:5">
      <c r="A4626">
        <v>1650</v>
      </c>
      <c r="B4626">
        <v>2953</v>
      </c>
      <c r="C4626" s="3">
        <v>43434</v>
      </c>
      <c r="D4626" s="5" t="str">
        <f>ufc_fights5[[#This Row],[r_fighter_id]]&amp;"/"&amp;ufc_fights5[[#This Row],[b_fighter_id]]&amp;ufc_fights5[[#This Row],[date]]</f>
        <v>1650/295343434</v>
      </c>
      <c r="E4626">
        <f>COUNTIF(ufc_fights5[duplicitní texty],ufc_fights5[[#This Row],[duplicitní texty]])</f>
        <v>1</v>
      </c>
    </row>
    <row r="4627" spans="1:5">
      <c r="A4627">
        <v>2058</v>
      </c>
      <c r="B4627">
        <v>2609</v>
      </c>
      <c r="C4627" s="3">
        <v>43434</v>
      </c>
      <c r="D4627" s="5" t="str">
        <f>ufc_fights5[[#This Row],[r_fighter_id]]&amp;"/"&amp;ufc_fights5[[#This Row],[b_fighter_id]]&amp;ufc_fights5[[#This Row],[date]]</f>
        <v>2058/260943434</v>
      </c>
      <c r="E4627">
        <f>COUNTIF(ufc_fights5[duplicitní texty],ufc_fights5[[#This Row],[duplicitní texty]])</f>
        <v>1</v>
      </c>
    </row>
    <row r="4628" spans="1:5">
      <c r="A4628">
        <v>2712</v>
      </c>
      <c r="B4628">
        <v>1407</v>
      </c>
      <c r="C4628" s="3">
        <v>43434</v>
      </c>
      <c r="D4628" s="5" t="str">
        <f>ufc_fights5[[#This Row],[r_fighter_id]]&amp;"/"&amp;ufc_fights5[[#This Row],[b_fighter_id]]&amp;ufc_fights5[[#This Row],[date]]</f>
        <v>2712/140743434</v>
      </c>
      <c r="E4628">
        <f>COUNTIF(ufc_fights5[duplicitní texty],ufc_fights5[[#This Row],[duplicitní texty]])</f>
        <v>1</v>
      </c>
    </row>
    <row r="4629" spans="1:5">
      <c r="A4629">
        <v>3131</v>
      </c>
      <c r="B4629">
        <v>1809</v>
      </c>
      <c r="C4629" s="3">
        <v>43434</v>
      </c>
      <c r="D4629" s="5" t="str">
        <f>ufc_fights5[[#This Row],[r_fighter_id]]&amp;"/"&amp;ufc_fights5[[#This Row],[b_fighter_id]]&amp;ufc_fights5[[#This Row],[date]]</f>
        <v>3131/180943434</v>
      </c>
      <c r="E4629">
        <f>COUNTIF(ufc_fights5[duplicitní texty],ufc_fights5[[#This Row],[duplicitní texty]])</f>
        <v>1</v>
      </c>
    </row>
    <row r="4630" spans="1:5">
      <c r="A4630">
        <v>2002</v>
      </c>
      <c r="B4630">
        <v>1977</v>
      </c>
      <c r="C4630" s="3">
        <v>43435</v>
      </c>
      <c r="D4630" s="5" t="str">
        <f>ufc_fights5[[#This Row],[r_fighter_id]]&amp;"/"&amp;ufc_fights5[[#This Row],[b_fighter_id]]&amp;ufc_fights5[[#This Row],[date]]</f>
        <v>2002/197743435</v>
      </c>
      <c r="E4630">
        <f>COUNTIF(ufc_fights5[duplicitní texty],ufc_fights5[[#This Row],[duplicitní texty]])</f>
        <v>1</v>
      </c>
    </row>
    <row r="4631" spans="1:5">
      <c r="A4631">
        <v>1075</v>
      </c>
      <c r="B4631">
        <v>1601</v>
      </c>
      <c r="C4631" s="3">
        <v>43435</v>
      </c>
      <c r="D4631" s="5" t="str">
        <f>ufc_fights5[[#This Row],[r_fighter_id]]&amp;"/"&amp;ufc_fights5[[#This Row],[b_fighter_id]]&amp;ufc_fights5[[#This Row],[date]]</f>
        <v>1075/160143435</v>
      </c>
      <c r="E4631">
        <f>COUNTIF(ufc_fights5[duplicitní texty],ufc_fights5[[#This Row],[duplicitní texty]])</f>
        <v>1</v>
      </c>
    </row>
    <row r="4632" spans="1:5">
      <c r="A4632">
        <v>807</v>
      </c>
      <c r="B4632">
        <v>3299</v>
      </c>
      <c r="C4632" s="3">
        <v>43435</v>
      </c>
      <c r="D4632" s="5" t="str">
        <f>ufc_fights5[[#This Row],[r_fighter_id]]&amp;"/"&amp;ufc_fights5[[#This Row],[b_fighter_id]]&amp;ufc_fights5[[#This Row],[date]]</f>
        <v>807/329943435</v>
      </c>
      <c r="E4632">
        <f>COUNTIF(ufc_fights5[duplicitní texty],ufc_fights5[[#This Row],[duplicitní texty]])</f>
        <v>1</v>
      </c>
    </row>
    <row r="4633" spans="1:5">
      <c r="A4633">
        <v>1362</v>
      </c>
      <c r="B4633">
        <v>1092</v>
      </c>
      <c r="C4633" s="3">
        <v>43435</v>
      </c>
      <c r="D4633" s="5" t="str">
        <f>ufc_fights5[[#This Row],[r_fighter_id]]&amp;"/"&amp;ufc_fights5[[#This Row],[b_fighter_id]]&amp;ufc_fights5[[#This Row],[date]]</f>
        <v>1362/109243435</v>
      </c>
      <c r="E4633">
        <f>COUNTIF(ufc_fights5[duplicitní texty],ufc_fights5[[#This Row],[duplicitní texty]])</f>
        <v>1</v>
      </c>
    </row>
    <row r="4634" spans="1:5">
      <c r="A4634">
        <v>2159</v>
      </c>
      <c r="B4634">
        <v>3565</v>
      </c>
      <c r="C4634" s="3">
        <v>43435</v>
      </c>
      <c r="D4634" s="5" t="str">
        <f>ufc_fights5[[#This Row],[r_fighter_id]]&amp;"/"&amp;ufc_fights5[[#This Row],[b_fighter_id]]&amp;ufc_fights5[[#This Row],[date]]</f>
        <v>2159/356543435</v>
      </c>
      <c r="E4634">
        <f>COUNTIF(ufc_fights5[duplicitní texty],ufc_fights5[[#This Row],[duplicitní texty]])</f>
        <v>1</v>
      </c>
    </row>
    <row r="4635" spans="1:5">
      <c r="A4635">
        <v>2783</v>
      </c>
      <c r="B4635">
        <v>2475</v>
      </c>
      <c r="C4635" s="3">
        <v>43435</v>
      </c>
      <c r="D4635" s="5" t="str">
        <f>ufc_fights5[[#This Row],[r_fighter_id]]&amp;"/"&amp;ufc_fights5[[#This Row],[b_fighter_id]]&amp;ufc_fights5[[#This Row],[date]]</f>
        <v>2783/247543435</v>
      </c>
      <c r="E4635">
        <f>COUNTIF(ufc_fights5[duplicitní texty],ufc_fights5[[#This Row],[duplicitní texty]])</f>
        <v>1</v>
      </c>
    </row>
    <row r="4636" spans="1:5">
      <c r="A4636">
        <v>658</v>
      </c>
      <c r="B4636">
        <v>645</v>
      </c>
      <c r="C4636" s="3">
        <v>43435</v>
      </c>
      <c r="D4636" s="5" t="str">
        <f>ufc_fights5[[#This Row],[r_fighter_id]]&amp;"/"&amp;ufc_fights5[[#This Row],[b_fighter_id]]&amp;ufc_fights5[[#This Row],[date]]</f>
        <v>658/64543435</v>
      </c>
      <c r="E4636">
        <f>COUNTIF(ufc_fights5[duplicitní texty],ufc_fights5[[#This Row],[duplicitní texty]])</f>
        <v>1</v>
      </c>
    </row>
    <row r="4637" spans="1:5">
      <c r="A4637">
        <v>2650</v>
      </c>
      <c r="B4637">
        <v>2305</v>
      </c>
      <c r="C4637" s="3">
        <v>43435</v>
      </c>
      <c r="D4637" s="5" t="str">
        <f>ufc_fights5[[#This Row],[r_fighter_id]]&amp;"/"&amp;ufc_fights5[[#This Row],[b_fighter_id]]&amp;ufc_fights5[[#This Row],[date]]</f>
        <v>2650/230543435</v>
      </c>
      <c r="E4637">
        <f>COUNTIF(ufc_fights5[duplicitní texty],ufc_fights5[[#This Row],[duplicitní texty]])</f>
        <v>1</v>
      </c>
    </row>
    <row r="4638" spans="1:5">
      <c r="A4638">
        <v>1427</v>
      </c>
      <c r="B4638">
        <v>3490</v>
      </c>
      <c r="C4638" s="3">
        <v>43435</v>
      </c>
      <c r="D4638" s="5" t="str">
        <f>ufc_fights5[[#This Row],[r_fighter_id]]&amp;"/"&amp;ufc_fights5[[#This Row],[b_fighter_id]]&amp;ufc_fights5[[#This Row],[date]]</f>
        <v>1427/349043435</v>
      </c>
      <c r="E4638">
        <f>COUNTIF(ufc_fights5[duplicitní texty],ufc_fights5[[#This Row],[duplicitní texty]])</f>
        <v>1</v>
      </c>
    </row>
    <row r="4639" spans="1:5">
      <c r="A4639">
        <v>2369</v>
      </c>
      <c r="B4639">
        <v>1702</v>
      </c>
      <c r="C4639" s="3">
        <v>43435</v>
      </c>
      <c r="D4639" s="5" t="str">
        <f>ufc_fights5[[#This Row],[r_fighter_id]]&amp;"/"&amp;ufc_fights5[[#This Row],[b_fighter_id]]&amp;ufc_fights5[[#This Row],[date]]</f>
        <v>2369/170243435</v>
      </c>
      <c r="E4639">
        <f>COUNTIF(ufc_fights5[duplicitní texty],ufc_fights5[[#This Row],[duplicitní texty]])</f>
        <v>1</v>
      </c>
    </row>
    <row r="4640" spans="1:5">
      <c r="A4640">
        <v>2259</v>
      </c>
      <c r="B4640">
        <v>3275</v>
      </c>
      <c r="C4640" s="3">
        <v>43435</v>
      </c>
      <c r="D4640" s="5" t="str">
        <f>ufc_fights5[[#This Row],[r_fighter_id]]&amp;"/"&amp;ufc_fights5[[#This Row],[b_fighter_id]]&amp;ufc_fights5[[#This Row],[date]]</f>
        <v>2259/327543435</v>
      </c>
      <c r="E4640">
        <f>COUNTIF(ufc_fights5[duplicitní texty],ufc_fights5[[#This Row],[duplicitní texty]])</f>
        <v>1</v>
      </c>
    </row>
    <row r="4641" spans="1:5">
      <c r="A4641">
        <v>1158</v>
      </c>
      <c r="B4641">
        <v>1464</v>
      </c>
      <c r="C4641" s="3">
        <v>43435</v>
      </c>
      <c r="D4641" s="5" t="str">
        <f>ufc_fights5[[#This Row],[r_fighter_id]]&amp;"/"&amp;ufc_fights5[[#This Row],[b_fighter_id]]&amp;ufc_fights5[[#This Row],[date]]</f>
        <v>1158/146443435</v>
      </c>
      <c r="E4641">
        <f>COUNTIF(ufc_fights5[duplicitní texty],ufc_fights5[[#This Row],[duplicitní texty]])</f>
        <v>1</v>
      </c>
    </row>
    <row r="4642" spans="1:5">
      <c r="A4642">
        <v>1950</v>
      </c>
      <c r="B4642">
        <v>2860</v>
      </c>
      <c r="C4642" s="3">
        <v>43442</v>
      </c>
      <c r="D4642" s="5" t="str">
        <f>ufc_fights5[[#This Row],[r_fighter_id]]&amp;"/"&amp;ufc_fights5[[#This Row],[b_fighter_id]]&amp;ufc_fights5[[#This Row],[date]]</f>
        <v>1950/286043442</v>
      </c>
      <c r="E4642">
        <f>COUNTIF(ufc_fights5[duplicitní texty],ufc_fights5[[#This Row],[duplicitní texty]])</f>
        <v>1</v>
      </c>
    </row>
    <row r="4643" spans="1:5">
      <c r="A4643">
        <v>567</v>
      </c>
      <c r="B4643">
        <v>2611</v>
      </c>
      <c r="C4643" s="3">
        <v>43442</v>
      </c>
      <c r="D4643" s="5" t="str">
        <f>ufc_fights5[[#This Row],[r_fighter_id]]&amp;"/"&amp;ufc_fights5[[#This Row],[b_fighter_id]]&amp;ufc_fights5[[#This Row],[date]]</f>
        <v>567/261143442</v>
      </c>
      <c r="E4643">
        <f>COUNTIF(ufc_fights5[duplicitní texty],ufc_fights5[[#This Row],[duplicitní texty]])</f>
        <v>1</v>
      </c>
    </row>
    <row r="4644" spans="1:5">
      <c r="A4644">
        <v>553</v>
      </c>
      <c r="B4644">
        <v>925</v>
      </c>
      <c r="C4644" s="3">
        <v>43442</v>
      </c>
      <c r="D4644" s="5" t="str">
        <f>ufc_fights5[[#This Row],[r_fighter_id]]&amp;"/"&amp;ufc_fights5[[#This Row],[b_fighter_id]]&amp;ufc_fights5[[#This Row],[date]]</f>
        <v>553/92543442</v>
      </c>
      <c r="E4644">
        <f>COUNTIF(ufc_fights5[duplicitní texty],ufc_fights5[[#This Row],[duplicitní texty]])</f>
        <v>1</v>
      </c>
    </row>
    <row r="4645" spans="1:5">
      <c r="A4645">
        <v>953</v>
      </c>
      <c r="B4645">
        <v>2292</v>
      </c>
      <c r="C4645" s="3">
        <v>43442</v>
      </c>
      <c r="D4645" s="5" t="str">
        <f>ufc_fights5[[#This Row],[r_fighter_id]]&amp;"/"&amp;ufc_fights5[[#This Row],[b_fighter_id]]&amp;ufc_fights5[[#This Row],[date]]</f>
        <v>953/229243442</v>
      </c>
      <c r="E4645">
        <f>COUNTIF(ufc_fights5[duplicitní texty],ufc_fights5[[#This Row],[duplicitní texty]])</f>
        <v>1</v>
      </c>
    </row>
    <row r="4646" spans="1:5">
      <c r="A4646">
        <v>159</v>
      </c>
      <c r="B4646">
        <v>413</v>
      </c>
      <c r="C4646" s="3">
        <v>43442</v>
      </c>
      <c r="D4646" s="5" t="str">
        <f>ufc_fights5[[#This Row],[r_fighter_id]]&amp;"/"&amp;ufc_fights5[[#This Row],[b_fighter_id]]&amp;ufc_fights5[[#This Row],[date]]</f>
        <v>159/41343442</v>
      </c>
      <c r="E4646">
        <f>COUNTIF(ufc_fights5[duplicitní texty],ufc_fights5[[#This Row],[duplicitní texty]])</f>
        <v>1</v>
      </c>
    </row>
    <row r="4647" spans="1:5">
      <c r="A4647">
        <v>1377</v>
      </c>
      <c r="B4647">
        <v>2394</v>
      </c>
      <c r="C4647" s="3">
        <v>43442</v>
      </c>
      <c r="D4647" s="5" t="str">
        <f>ufc_fights5[[#This Row],[r_fighter_id]]&amp;"/"&amp;ufc_fights5[[#This Row],[b_fighter_id]]&amp;ufc_fights5[[#This Row],[date]]</f>
        <v>1377/239443442</v>
      </c>
      <c r="E4647">
        <f>COUNTIF(ufc_fights5[duplicitní texty],ufc_fights5[[#This Row],[duplicitní texty]])</f>
        <v>1</v>
      </c>
    </row>
    <row r="4648" spans="1:5">
      <c r="A4648">
        <v>2381</v>
      </c>
      <c r="B4648">
        <v>2293</v>
      </c>
      <c r="C4648" s="3">
        <v>43442</v>
      </c>
      <c r="D4648" s="5" t="str">
        <f>ufc_fights5[[#This Row],[r_fighter_id]]&amp;"/"&amp;ufc_fights5[[#This Row],[b_fighter_id]]&amp;ufc_fights5[[#This Row],[date]]</f>
        <v>2381/229343442</v>
      </c>
      <c r="E4648">
        <f>COUNTIF(ufc_fights5[duplicitní texty],ufc_fights5[[#This Row],[duplicitní texty]])</f>
        <v>1</v>
      </c>
    </row>
    <row r="4649" spans="1:5">
      <c r="A4649">
        <v>1604</v>
      </c>
      <c r="B4649">
        <v>1863</v>
      </c>
      <c r="C4649" s="3">
        <v>43442</v>
      </c>
      <c r="D4649" s="5" t="str">
        <f>ufc_fights5[[#This Row],[r_fighter_id]]&amp;"/"&amp;ufc_fights5[[#This Row],[b_fighter_id]]&amp;ufc_fights5[[#This Row],[date]]</f>
        <v>1604/186343442</v>
      </c>
      <c r="E4649">
        <f>COUNTIF(ufc_fights5[duplicitní texty],ufc_fights5[[#This Row],[duplicitní texty]])</f>
        <v>1</v>
      </c>
    </row>
    <row r="4650" spans="1:5">
      <c r="A4650">
        <v>714</v>
      </c>
      <c r="B4650">
        <v>300</v>
      </c>
      <c r="C4650" s="3">
        <v>43442</v>
      </c>
      <c r="D4650" s="5" t="str">
        <f>ufc_fights5[[#This Row],[r_fighter_id]]&amp;"/"&amp;ufc_fights5[[#This Row],[b_fighter_id]]&amp;ufc_fights5[[#This Row],[date]]</f>
        <v>714/30043442</v>
      </c>
      <c r="E4650">
        <f>COUNTIF(ufc_fights5[duplicitní texty],ufc_fights5[[#This Row],[duplicitní texty]])</f>
        <v>1</v>
      </c>
    </row>
    <row r="4651" spans="1:5">
      <c r="A4651">
        <v>1741</v>
      </c>
      <c r="B4651">
        <v>1828</v>
      </c>
      <c r="C4651" s="3">
        <v>43442</v>
      </c>
      <c r="D4651" s="5" t="str">
        <f>ufc_fights5[[#This Row],[r_fighter_id]]&amp;"/"&amp;ufc_fights5[[#This Row],[b_fighter_id]]&amp;ufc_fights5[[#This Row],[date]]</f>
        <v>1741/182843442</v>
      </c>
      <c r="E4651">
        <f>COUNTIF(ufc_fights5[duplicitní texty],ufc_fights5[[#This Row],[duplicitní texty]])</f>
        <v>1</v>
      </c>
    </row>
    <row r="4652" spans="1:5">
      <c r="A4652">
        <v>1044</v>
      </c>
      <c r="B4652">
        <v>115</v>
      </c>
      <c r="C4652" s="3">
        <v>43442</v>
      </c>
      <c r="D4652" s="5" t="str">
        <f>ufc_fights5[[#This Row],[r_fighter_id]]&amp;"/"&amp;ufc_fights5[[#This Row],[b_fighter_id]]&amp;ufc_fights5[[#This Row],[date]]</f>
        <v>1044/11543442</v>
      </c>
      <c r="E4652">
        <f>COUNTIF(ufc_fights5[duplicitní texty],ufc_fights5[[#This Row],[duplicitní texty]])</f>
        <v>1</v>
      </c>
    </row>
    <row r="4653" spans="1:5">
      <c r="A4653">
        <v>3235</v>
      </c>
      <c r="B4653">
        <v>97</v>
      </c>
      <c r="C4653" s="3">
        <v>43442</v>
      </c>
      <c r="D4653" s="5" t="str">
        <f>ufc_fights5[[#This Row],[r_fighter_id]]&amp;"/"&amp;ufc_fights5[[#This Row],[b_fighter_id]]&amp;ufc_fights5[[#This Row],[date]]</f>
        <v>3235/9743442</v>
      </c>
      <c r="E4653">
        <f>COUNTIF(ufc_fights5[duplicitní texty],ufc_fights5[[#This Row],[duplicitní texty]])</f>
        <v>1</v>
      </c>
    </row>
    <row r="4654" spans="1:5">
      <c r="A4654">
        <v>1436</v>
      </c>
      <c r="B4654">
        <v>1209</v>
      </c>
      <c r="C4654" s="3">
        <v>43449</v>
      </c>
      <c r="D4654" s="5" t="str">
        <f>ufc_fights5[[#This Row],[r_fighter_id]]&amp;"/"&amp;ufc_fights5[[#This Row],[b_fighter_id]]&amp;ufc_fights5[[#This Row],[date]]</f>
        <v>1436/120943449</v>
      </c>
      <c r="E4654">
        <f>COUNTIF(ufc_fights5[duplicitní texty],ufc_fights5[[#This Row],[duplicitní texty]])</f>
        <v>1</v>
      </c>
    </row>
    <row r="4655" spans="1:5">
      <c r="A4655">
        <v>201</v>
      </c>
      <c r="B4655">
        <v>1393</v>
      </c>
      <c r="C4655" s="3">
        <v>43449</v>
      </c>
      <c r="D4655" s="5" t="str">
        <f>ufc_fights5[[#This Row],[r_fighter_id]]&amp;"/"&amp;ufc_fights5[[#This Row],[b_fighter_id]]&amp;ufc_fights5[[#This Row],[date]]</f>
        <v>201/139343449</v>
      </c>
      <c r="E4655">
        <f>COUNTIF(ufc_fights5[duplicitní texty],ufc_fights5[[#This Row],[duplicitní texty]])</f>
        <v>1</v>
      </c>
    </row>
    <row r="4656" spans="1:5">
      <c r="A4656">
        <v>990</v>
      </c>
      <c r="B4656">
        <v>2524</v>
      </c>
      <c r="C4656" s="3">
        <v>43449</v>
      </c>
      <c r="D4656" s="5" t="str">
        <f>ufc_fights5[[#This Row],[r_fighter_id]]&amp;"/"&amp;ufc_fights5[[#This Row],[b_fighter_id]]&amp;ufc_fights5[[#This Row],[date]]</f>
        <v>990/252443449</v>
      </c>
      <c r="E4656">
        <f>COUNTIF(ufc_fights5[duplicitní texty],ufc_fights5[[#This Row],[duplicitní texty]])</f>
        <v>1</v>
      </c>
    </row>
    <row r="4657" spans="1:5">
      <c r="A4657">
        <v>2113</v>
      </c>
      <c r="B4657">
        <v>2376</v>
      </c>
      <c r="C4657" s="3">
        <v>43449</v>
      </c>
      <c r="D4657" s="5" t="str">
        <f>ufc_fights5[[#This Row],[r_fighter_id]]&amp;"/"&amp;ufc_fights5[[#This Row],[b_fighter_id]]&amp;ufc_fights5[[#This Row],[date]]</f>
        <v>2113/237643449</v>
      </c>
      <c r="E4657">
        <f>COUNTIF(ufc_fights5[duplicitní texty],ufc_fights5[[#This Row],[duplicitní texty]])</f>
        <v>1</v>
      </c>
    </row>
    <row r="4658" spans="1:5">
      <c r="A4658">
        <v>3033</v>
      </c>
      <c r="B4658">
        <v>682</v>
      </c>
      <c r="C4658" s="3">
        <v>43449</v>
      </c>
      <c r="D4658" s="5" t="str">
        <f>ufc_fights5[[#This Row],[r_fighter_id]]&amp;"/"&amp;ufc_fights5[[#This Row],[b_fighter_id]]&amp;ufc_fights5[[#This Row],[date]]</f>
        <v>3033/68243449</v>
      </c>
      <c r="E4658">
        <f>COUNTIF(ufc_fights5[duplicitní texty],ufc_fights5[[#This Row],[duplicitní texty]])</f>
        <v>1</v>
      </c>
    </row>
    <row r="4659" spans="1:5">
      <c r="A4659">
        <v>1785</v>
      </c>
      <c r="B4659">
        <v>1431</v>
      </c>
      <c r="C4659" s="3">
        <v>43449</v>
      </c>
      <c r="D4659" s="5" t="str">
        <f>ufc_fights5[[#This Row],[r_fighter_id]]&amp;"/"&amp;ufc_fights5[[#This Row],[b_fighter_id]]&amp;ufc_fights5[[#This Row],[date]]</f>
        <v>1785/143143449</v>
      </c>
      <c r="E4659">
        <f>COUNTIF(ufc_fights5[duplicitní texty],ufc_fights5[[#This Row],[duplicitní texty]])</f>
        <v>1</v>
      </c>
    </row>
    <row r="4660" spans="1:5">
      <c r="A4660">
        <v>1202</v>
      </c>
      <c r="B4660">
        <v>1666</v>
      </c>
      <c r="C4660" s="3">
        <v>43449</v>
      </c>
      <c r="D4660" s="5" t="str">
        <f>ufc_fights5[[#This Row],[r_fighter_id]]&amp;"/"&amp;ufc_fights5[[#This Row],[b_fighter_id]]&amp;ufc_fights5[[#This Row],[date]]</f>
        <v>1202/166643449</v>
      </c>
      <c r="E4660">
        <f>COUNTIF(ufc_fights5[duplicitní texty],ufc_fights5[[#This Row],[duplicitní texty]])</f>
        <v>1</v>
      </c>
    </row>
    <row r="4661" spans="1:5">
      <c r="A4661">
        <v>2405</v>
      </c>
      <c r="B4661">
        <v>1196</v>
      </c>
      <c r="C4661" s="3">
        <v>43449</v>
      </c>
      <c r="D4661" s="5" t="str">
        <f>ufc_fights5[[#This Row],[r_fighter_id]]&amp;"/"&amp;ufc_fights5[[#This Row],[b_fighter_id]]&amp;ufc_fights5[[#This Row],[date]]</f>
        <v>2405/119643449</v>
      </c>
      <c r="E4661">
        <f>COUNTIF(ufc_fights5[duplicitní texty],ufc_fights5[[#This Row],[duplicitní texty]])</f>
        <v>1</v>
      </c>
    </row>
    <row r="4662" spans="1:5">
      <c r="A4662">
        <v>2119</v>
      </c>
      <c r="B4662">
        <v>2733</v>
      </c>
      <c r="C4662" s="3">
        <v>43449</v>
      </c>
      <c r="D4662" s="5" t="str">
        <f>ufc_fights5[[#This Row],[r_fighter_id]]&amp;"/"&amp;ufc_fights5[[#This Row],[b_fighter_id]]&amp;ufc_fights5[[#This Row],[date]]</f>
        <v>2119/273343449</v>
      </c>
      <c r="E4662">
        <f>COUNTIF(ufc_fights5[duplicitní texty],ufc_fights5[[#This Row],[duplicitní texty]])</f>
        <v>1</v>
      </c>
    </row>
    <row r="4663" spans="1:5">
      <c r="A4663">
        <v>1160</v>
      </c>
      <c r="B4663">
        <v>2992</v>
      </c>
      <c r="C4663" s="3">
        <v>43449</v>
      </c>
      <c r="D4663" s="5" t="str">
        <f>ufc_fights5[[#This Row],[r_fighter_id]]&amp;"/"&amp;ufc_fights5[[#This Row],[b_fighter_id]]&amp;ufc_fights5[[#This Row],[date]]</f>
        <v>1160/299243449</v>
      </c>
      <c r="E4663">
        <f>COUNTIF(ufc_fights5[duplicitní texty],ufc_fights5[[#This Row],[duplicitní texty]])</f>
        <v>1</v>
      </c>
    </row>
    <row r="4664" spans="1:5">
      <c r="A4664">
        <v>2069</v>
      </c>
      <c r="B4664">
        <v>1330</v>
      </c>
      <c r="C4664" s="3">
        <v>43449</v>
      </c>
      <c r="D4664" s="5" t="str">
        <f>ufc_fights5[[#This Row],[r_fighter_id]]&amp;"/"&amp;ufc_fights5[[#This Row],[b_fighter_id]]&amp;ufc_fights5[[#This Row],[date]]</f>
        <v>2069/133043449</v>
      </c>
      <c r="E4664">
        <f>COUNTIF(ufc_fights5[duplicitní texty],ufc_fights5[[#This Row],[duplicitní texty]])</f>
        <v>1</v>
      </c>
    </row>
    <row r="4665" spans="1:5">
      <c r="A4665">
        <v>723</v>
      </c>
      <c r="B4665">
        <v>12</v>
      </c>
      <c r="C4665" s="3">
        <v>43449</v>
      </c>
      <c r="D4665" s="5" t="str">
        <f>ufc_fights5[[#This Row],[r_fighter_id]]&amp;"/"&amp;ufc_fights5[[#This Row],[b_fighter_id]]&amp;ufc_fights5[[#This Row],[date]]</f>
        <v>723/1243449</v>
      </c>
      <c r="E4665">
        <f>COUNTIF(ufc_fights5[duplicitní texty],ufc_fights5[[#This Row],[duplicitní texty]])</f>
        <v>1</v>
      </c>
    </row>
    <row r="4666" spans="1:5">
      <c r="A4666">
        <v>2109</v>
      </c>
      <c r="B4666">
        <v>184</v>
      </c>
      <c r="C4666" s="3">
        <v>43463</v>
      </c>
      <c r="D4666" s="5" t="str">
        <f>ufc_fights5[[#This Row],[r_fighter_id]]&amp;"/"&amp;ufc_fights5[[#This Row],[b_fighter_id]]&amp;ufc_fights5[[#This Row],[date]]</f>
        <v>2109/18443463</v>
      </c>
      <c r="E4666">
        <f>COUNTIF(ufc_fights5[duplicitní texty],ufc_fights5[[#This Row],[duplicitní texty]])</f>
        <v>1</v>
      </c>
    </row>
    <row r="4667" spans="1:5">
      <c r="A4667">
        <v>1616</v>
      </c>
      <c r="B4667">
        <v>1484</v>
      </c>
      <c r="C4667" s="3">
        <v>43463</v>
      </c>
      <c r="D4667" s="5" t="str">
        <f>ufc_fights5[[#This Row],[r_fighter_id]]&amp;"/"&amp;ufc_fights5[[#This Row],[b_fighter_id]]&amp;ufc_fights5[[#This Row],[date]]</f>
        <v>1616/148443463</v>
      </c>
      <c r="E4667">
        <f>COUNTIF(ufc_fights5[duplicitní texty],ufc_fights5[[#This Row],[duplicitní texty]])</f>
        <v>1</v>
      </c>
    </row>
    <row r="4668" spans="1:5">
      <c r="A4668">
        <v>2999</v>
      </c>
      <c r="B4668">
        <v>3536</v>
      </c>
      <c r="C4668" s="3">
        <v>43463</v>
      </c>
      <c r="D4668" s="5" t="str">
        <f>ufc_fights5[[#This Row],[r_fighter_id]]&amp;"/"&amp;ufc_fights5[[#This Row],[b_fighter_id]]&amp;ufc_fights5[[#This Row],[date]]</f>
        <v>2999/353643463</v>
      </c>
      <c r="E4668">
        <f>COUNTIF(ufc_fights5[duplicitní texty],ufc_fights5[[#This Row],[duplicitní texty]])</f>
        <v>1</v>
      </c>
    </row>
    <row r="4669" spans="1:5">
      <c r="A4669">
        <v>1252</v>
      </c>
      <c r="B4669">
        <v>1817</v>
      </c>
      <c r="C4669" s="3">
        <v>43463</v>
      </c>
      <c r="D4669" s="5" t="str">
        <f>ufc_fights5[[#This Row],[r_fighter_id]]&amp;"/"&amp;ufc_fights5[[#This Row],[b_fighter_id]]&amp;ufc_fights5[[#This Row],[date]]</f>
        <v>1252/181743463</v>
      </c>
      <c r="E4669">
        <f>COUNTIF(ufc_fights5[duplicitní texty],ufc_fights5[[#This Row],[duplicitní texty]])</f>
        <v>1</v>
      </c>
    </row>
    <row r="4670" spans="1:5">
      <c r="A4670">
        <v>1751</v>
      </c>
      <c r="B4670">
        <v>103</v>
      </c>
      <c r="C4670" s="3">
        <v>43463</v>
      </c>
      <c r="D4670" s="5" t="str">
        <f>ufc_fights5[[#This Row],[r_fighter_id]]&amp;"/"&amp;ufc_fights5[[#This Row],[b_fighter_id]]&amp;ufc_fights5[[#This Row],[date]]</f>
        <v>1751/10343463</v>
      </c>
      <c r="E4670">
        <f>COUNTIF(ufc_fights5[duplicitní texty],ufc_fights5[[#This Row],[duplicitní texty]])</f>
        <v>1</v>
      </c>
    </row>
    <row r="4671" spans="1:5">
      <c r="A4671">
        <v>596</v>
      </c>
      <c r="B4671">
        <v>540</v>
      </c>
      <c r="C4671" s="3">
        <v>43463</v>
      </c>
      <c r="D4671" s="5" t="str">
        <f>ufc_fights5[[#This Row],[r_fighter_id]]&amp;"/"&amp;ufc_fights5[[#This Row],[b_fighter_id]]&amp;ufc_fights5[[#This Row],[date]]</f>
        <v>596/54043463</v>
      </c>
      <c r="E4671">
        <f>COUNTIF(ufc_fights5[duplicitní texty],ufc_fights5[[#This Row],[duplicitní texty]])</f>
        <v>1</v>
      </c>
    </row>
    <row r="4672" spans="1:5">
      <c r="A4672">
        <v>2081</v>
      </c>
      <c r="B4672">
        <v>3395</v>
      </c>
      <c r="C4672" s="3">
        <v>43463</v>
      </c>
      <c r="D4672" s="5" t="str">
        <f>ufc_fights5[[#This Row],[r_fighter_id]]&amp;"/"&amp;ufc_fights5[[#This Row],[b_fighter_id]]&amp;ufc_fights5[[#This Row],[date]]</f>
        <v>2081/339543463</v>
      </c>
      <c r="E4672">
        <f>COUNTIF(ufc_fights5[duplicitní texty],ufc_fights5[[#This Row],[duplicitní texty]])</f>
        <v>1</v>
      </c>
    </row>
    <row r="4673" spans="1:5">
      <c r="A4673">
        <v>2485</v>
      </c>
      <c r="B4673">
        <v>1248</v>
      </c>
      <c r="C4673" s="3">
        <v>43463</v>
      </c>
      <c r="D4673" s="5" t="str">
        <f>ufc_fights5[[#This Row],[r_fighter_id]]&amp;"/"&amp;ufc_fights5[[#This Row],[b_fighter_id]]&amp;ufc_fights5[[#This Row],[date]]</f>
        <v>2485/124843463</v>
      </c>
      <c r="E4673">
        <f>COUNTIF(ufc_fights5[duplicitní texty],ufc_fights5[[#This Row],[duplicitní texty]])</f>
        <v>1</v>
      </c>
    </row>
    <row r="4674" spans="1:5">
      <c r="A4674">
        <v>3587</v>
      </c>
      <c r="B4674">
        <v>104</v>
      </c>
      <c r="C4674" s="3">
        <v>43463</v>
      </c>
      <c r="D4674" s="5" t="str">
        <f>ufc_fights5[[#This Row],[r_fighter_id]]&amp;"/"&amp;ufc_fights5[[#This Row],[b_fighter_id]]&amp;ufc_fights5[[#This Row],[date]]</f>
        <v>3587/10443463</v>
      </c>
      <c r="E4674">
        <f>COUNTIF(ufc_fights5[duplicitní texty],ufc_fights5[[#This Row],[duplicitní texty]])</f>
        <v>1</v>
      </c>
    </row>
    <row r="4675" spans="1:5">
      <c r="A4675">
        <v>3507</v>
      </c>
      <c r="B4675">
        <v>921</v>
      </c>
      <c r="C4675" s="3">
        <v>43463</v>
      </c>
      <c r="D4675" s="5" t="str">
        <f>ufc_fights5[[#This Row],[r_fighter_id]]&amp;"/"&amp;ufc_fights5[[#This Row],[b_fighter_id]]&amp;ufc_fights5[[#This Row],[date]]</f>
        <v>3507/92143463</v>
      </c>
      <c r="E4675">
        <f>COUNTIF(ufc_fights5[duplicitní texty],ufc_fights5[[#This Row],[duplicitní texty]])</f>
        <v>1</v>
      </c>
    </row>
    <row r="4676" spans="1:5">
      <c r="A4676">
        <v>3224</v>
      </c>
      <c r="B4676">
        <v>2702</v>
      </c>
      <c r="C4676" s="3">
        <v>43484</v>
      </c>
      <c r="D4676" s="5" t="str">
        <f>ufc_fights5[[#This Row],[r_fighter_id]]&amp;"/"&amp;ufc_fights5[[#This Row],[b_fighter_id]]&amp;ufc_fights5[[#This Row],[date]]</f>
        <v>3224/270243484</v>
      </c>
      <c r="E4676">
        <f>COUNTIF(ufc_fights5[duplicitní texty],ufc_fights5[[#This Row],[duplicitní texty]])</f>
        <v>1</v>
      </c>
    </row>
    <row r="4677" spans="1:5">
      <c r="A4677">
        <v>247</v>
      </c>
      <c r="B4677">
        <v>2401</v>
      </c>
      <c r="C4677" s="3">
        <v>43484</v>
      </c>
      <c r="D4677" s="5" t="str">
        <f>ufc_fights5[[#This Row],[r_fighter_id]]&amp;"/"&amp;ufc_fights5[[#This Row],[b_fighter_id]]&amp;ufc_fights5[[#This Row],[date]]</f>
        <v>247/240143484</v>
      </c>
      <c r="E4677">
        <f>COUNTIF(ufc_fights5[duplicitní texty],ufc_fights5[[#This Row],[duplicitní texty]])</f>
        <v>1</v>
      </c>
    </row>
    <row r="4678" spans="1:5">
      <c r="A4678">
        <v>3344</v>
      </c>
      <c r="B4678">
        <v>2403</v>
      </c>
      <c r="C4678" s="3">
        <v>43484</v>
      </c>
      <c r="D4678" s="5" t="str">
        <f>ufc_fights5[[#This Row],[r_fighter_id]]&amp;"/"&amp;ufc_fights5[[#This Row],[b_fighter_id]]&amp;ufc_fights5[[#This Row],[date]]</f>
        <v>3344/240343484</v>
      </c>
      <c r="E4678">
        <f>COUNTIF(ufc_fights5[duplicitní texty],ufc_fights5[[#This Row],[duplicitní texty]])</f>
        <v>1</v>
      </c>
    </row>
    <row r="4679" spans="1:5">
      <c r="A4679">
        <v>1333</v>
      </c>
      <c r="B4679">
        <v>523</v>
      </c>
      <c r="C4679" s="3">
        <v>43484</v>
      </c>
      <c r="D4679" s="5" t="str">
        <f>ufc_fights5[[#This Row],[r_fighter_id]]&amp;"/"&amp;ufc_fights5[[#This Row],[b_fighter_id]]&amp;ufc_fights5[[#This Row],[date]]</f>
        <v>1333/52343484</v>
      </c>
      <c r="E4679">
        <f>COUNTIF(ufc_fights5[duplicitní texty],ufc_fights5[[#This Row],[duplicitní texty]])</f>
        <v>1</v>
      </c>
    </row>
    <row r="4680" spans="1:5">
      <c r="A4680">
        <v>2837</v>
      </c>
      <c r="B4680">
        <v>229</v>
      </c>
      <c r="C4680" s="3">
        <v>43484</v>
      </c>
      <c r="D4680" s="5" t="str">
        <f>ufc_fights5[[#This Row],[r_fighter_id]]&amp;"/"&amp;ufc_fights5[[#This Row],[b_fighter_id]]&amp;ufc_fights5[[#This Row],[date]]</f>
        <v>2837/22943484</v>
      </c>
      <c r="E4680">
        <f>COUNTIF(ufc_fights5[duplicitní texty],ufc_fights5[[#This Row],[duplicitní texty]])</f>
        <v>1</v>
      </c>
    </row>
    <row r="4681" spans="1:5">
      <c r="A4681">
        <v>3126</v>
      </c>
      <c r="B4681">
        <v>2651</v>
      </c>
      <c r="C4681" s="3">
        <v>43484</v>
      </c>
      <c r="D4681" s="5" t="str">
        <f>ufc_fights5[[#This Row],[r_fighter_id]]&amp;"/"&amp;ufc_fights5[[#This Row],[b_fighter_id]]&amp;ufc_fights5[[#This Row],[date]]</f>
        <v>3126/265143484</v>
      </c>
      <c r="E4681">
        <f>COUNTIF(ufc_fights5[duplicitní texty],ufc_fights5[[#This Row],[duplicitní texty]])</f>
        <v>1</v>
      </c>
    </row>
    <row r="4682" spans="1:5">
      <c r="A4682">
        <v>263</v>
      </c>
      <c r="B4682">
        <v>861</v>
      </c>
      <c r="C4682" s="3">
        <v>43484</v>
      </c>
      <c r="D4682" s="5" t="str">
        <f>ufc_fights5[[#This Row],[r_fighter_id]]&amp;"/"&amp;ufc_fights5[[#This Row],[b_fighter_id]]&amp;ufc_fights5[[#This Row],[date]]</f>
        <v>263/86143484</v>
      </c>
      <c r="E4682">
        <f>COUNTIF(ufc_fights5[duplicitní texty],ufc_fights5[[#This Row],[duplicitní texty]])</f>
        <v>1</v>
      </c>
    </row>
    <row r="4683" spans="1:5">
      <c r="A4683">
        <v>2217</v>
      </c>
      <c r="B4683">
        <v>2286</v>
      </c>
      <c r="C4683" s="3">
        <v>43484</v>
      </c>
      <c r="D4683" s="5" t="str">
        <f>ufc_fights5[[#This Row],[r_fighter_id]]&amp;"/"&amp;ufc_fights5[[#This Row],[b_fighter_id]]&amp;ufc_fights5[[#This Row],[date]]</f>
        <v>2217/228643484</v>
      </c>
      <c r="E4683">
        <f>COUNTIF(ufc_fights5[duplicitní texty],ufc_fights5[[#This Row],[duplicitní texty]])</f>
        <v>1</v>
      </c>
    </row>
    <row r="4684" spans="1:5">
      <c r="A4684">
        <v>441</v>
      </c>
      <c r="B4684">
        <v>1838</v>
      </c>
      <c r="C4684" s="3">
        <v>43484</v>
      </c>
      <c r="D4684" s="5" t="str">
        <f>ufc_fights5[[#This Row],[r_fighter_id]]&amp;"/"&amp;ufc_fights5[[#This Row],[b_fighter_id]]&amp;ufc_fights5[[#This Row],[date]]</f>
        <v>441/183843484</v>
      </c>
      <c r="E4684">
        <f>COUNTIF(ufc_fights5[duplicitní texty],ufc_fights5[[#This Row],[duplicitní texty]])</f>
        <v>1</v>
      </c>
    </row>
    <row r="4685" spans="1:5">
      <c r="A4685">
        <v>518</v>
      </c>
      <c r="B4685">
        <v>778</v>
      </c>
      <c r="C4685" s="3">
        <v>43484</v>
      </c>
      <c r="D4685" s="5" t="str">
        <f>ufc_fights5[[#This Row],[r_fighter_id]]&amp;"/"&amp;ufc_fights5[[#This Row],[b_fighter_id]]&amp;ufc_fights5[[#This Row],[date]]</f>
        <v>518/77843484</v>
      </c>
      <c r="E4685">
        <f>COUNTIF(ufc_fights5[duplicitní texty],ufc_fights5[[#This Row],[duplicitní texty]])</f>
        <v>1</v>
      </c>
    </row>
    <row r="4686" spans="1:5">
      <c r="A4686">
        <v>1107</v>
      </c>
      <c r="B4686">
        <v>2061</v>
      </c>
      <c r="C4686" s="3">
        <v>43484</v>
      </c>
      <c r="D4686" s="5" t="str">
        <f>ufc_fights5[[#This Row],[r_fighter_id]]&amp;"/"&amp;ufc_fights5[[#This Row],[b_fighter_id]]&amp;ufc_fights5[[#This Row],[date]]</f>
        <v>1107/206143484</v>
      </c>
      <c r="E4686">
        <f>COUNTIF(ufc_fights5[duplicitní texty],ufc_fights5[[#This Row],[duplicitní texty]])</f>
        <v>1</v>
      </c>
    </row>
    <row r="4687" spans="1:5">
      <c r="A4687">
        <v>2085</v>
      </c>
      <c r="B4687">
        <v>2194</v>
      </c>
      <c r="C4687" s="3">
        <v>43484</v>
      </c>
      <c r="D4687" s="5" t="str">
        <f>ufc_fights5[[#This Row],[r_fighter_id]]&amp;"/"&amp;ufc_fights5[[#This Row],[b_fighter_id]]&amp;ufc_fights5[[#This Row],[date]]</f>
        <v>2085/219443484</v>
      </c>
      <c r="E4687">
        <f>COUNTIF(ufc_fights5[duplicitní texty],ufc_fights5[[#This Row],[duplicitní texty]])</f>
        <v>1</v>
      </c>
    </row>
    <row r="4688" spans="1:5">
      <c r="A4688">
        <v>1274</v>
      </c>
      <c r="B4688">
        <v>667</v>
      </c>
      <c r="C4688" s="3">
        <v>43484</v>
      </c>
      <c r="D4688" s="5" t="str">
        <f>ufc_fights5[[#This Row],[r_fighter_id]]&amp;"/"&amp;ufc_fights5[[#This Row],[b_fighter_id]]&amp;ufc_fights5[[#This Row],[date]]</f>
        <v>1274/66743484</v>
      </c>
      <c r="E4688">
        <f>COUNTIF(ufc_fights5[duplicitní texty],ufc_fights5[[#This Row],[duplicitní texty]])</f>
        <v>1</v>
      </c>
    </row>
    <row r="4689" spans="1:5">
      <c r="A4689">
        <v>3413</v>
      </c>
      <c r="B4689">
        <v>1774</v>
      </c>
      <c r="C4689" s="3">
        <v>43498</v>
      </c>
      <c r="D4689" s="5" t="str">
        <f>ufc_fights5[[#This Row],[r_fighter_id]]&amp;"/"&amp;ufc_fights5[[#This Row],[b_fighter_id]]&amp;ufc_fights5[[#This Row],[date]]</f>
        <v>3413/177443498</v>
      </c>
      <c r="E4689">
        <f>COUNTIF(ufc_fights5[duplicitní texty],ufc_fights5[[#This Row],[duplicitní texty]])</f>
        <v>1</v>
      </c>
    </row>
    <row r="4690" spans="1:5">
      <c r="A4690">
        <v>1928</v>
      </c>
      <c r="B4690">
        <v>1152</v>
      </c>
      <c r="C4690" s="3">
        <v>43498</v>
      </c>
      <c r="D4690" s="5" t="str">
        <f>ufc_fights5[[#This Row],[r_fighter_id]]&amp;"/"&amp;ufc_fights5[[#This Row],[b_fighter_id]]&amp;ufc_fights5[[#This Row],[date]]</f>
        <v>1928/115243498</v>
      </c>
      <c r="E4690">
        <f>COUNTIF(ufc_fights5[duplicitní texty],ufc_fights5[[#This Row],[duplicitní texty]])</f>
        <v>1</v>
      </c>
    </row>
    <row r="4691" spans="1:5">
      <c r="A4691">
        <v>50</v>
      </c>
      <c r="B4691">
        <v>2157</v>
      </c>
      <c r="C4691" s="3">
        <v>43498</v>
      </c>
      <c r="D4691" s="5" t="str">
        <f>ufc_fights5[[#This Row],[r_fighter_id]]&amp;"/"&amp;ufc_fights5[[#This Row],[b_fighter_id]]&amp;ufc_fights5[[#This Row],[date]]</f>
        <v>50/215743498</v>
      </c>
      <c r="E4691">
        <f>COUNTIF(ufc_fights5[duplicitní texty],ufc_fights5[[#This Row],[duplicitní texty]])</f>
        <v>1</v>
      </c>
    </row>
    <row r="4692" spans="1:5">
      <c r="A4692">
        <v>155</v>
      </c>
      <c r="B4692">
        <v>2180</v>
      </c>
      <c r="C4692" s="3">
        <v>43498</v>
      </c>
      <c r="D4692" s="5" t="str">
        <f>ufc_fights5[[#This Row],[r_fighter_id]]&amp;"/"&amp;ufc_fights5[[#This Row],[b_fighter_id]]&amp;ufc_fights5[[#This Row],[date]]</f>
        <v>155/218043498</v>
      </c>
      <c r="E4692">
        <f>COUNTIF(ufc_fights5[duplicitní texty],ufc_fights5[[#This Row],[duplicitní texty]])</f>
        <v>1</v>
      </c>
    </row>
    <row r="4693" spans="1:5">
      <c r="A4693">
        <v>40</v>
      </c>
      <c r="B4693">
        <v>2778</v>
      </c>
      <c r="C4693" s="3">
        <v>43498</v>
      </c>
      <c r="D4693" s="5" t="str">
        <f>ufc_fights5[[#This Row],[r_fighter_id]]&amp;"/"&amp;ufc_fights5[[#This Row],[b_fighter_id]]&amp;ufc_fights5[[#This Row],[date]]</f>
        <v>40/277843498</v>
      </c>
      <c r="E4693">
        <f>COUNTIF(ufc_fights5[duplicitní texty],ufc_fights5[[#This Row],[duplicitní texty]])</f>
        <v>1</v>
      </c>
    </row>
    <row r="4694" spans="1:5">
      <c r="A4694">
        <v>2376</v>
      </c>
      <c r="B4694">
        <v>3230</v>
      </c>
      <c r="C4694" s="3">
        <v>43498</v>
      </c>
      <c r="D4694" s="5" t="str">
        <f>ufc_fights5[[#This Row],[r_fighter_id]]&amp;"/"&amp;ufc_fights5[[#This Row],[b_fighter_id]]&amp;ufc_fights5[[#This Row],[date]]</f>
        <v>2376/323043498</v>
      </c>
      <c r="E4694">
        <f>COUNTIF(ufc_fights5[duplicitní texty],ufc_fights5[[#This Row],[duplicitní texty]])</f>
        <v>1</v>
      </c>
    </row>
    <row r="4695" spans="1:5">
      <c r="A4695">
        <v>84</v>
      </c>
      <c r="B4695">
        <v>1199</v>
      </c>
      <c r="C4695" s="3">
        <v>43498</v>
      </c>
      <c r="D4695" s="5" t="str">
        <f>ufc_fights5[[#This Row],[r_fighter_id]]&amp;"/"&amp;ufc_fights5[[#This Row],[b_fighter_id]]&amp;ufc_fights5[[#This Row],[date]]</f>
        <v>84/119943498</v>
      </c>
      <c r="E4695">
        <f>COUNTIF(ufc_fights5[duplicitní texty],ufc_fights5[[#This Row],[duplicitní texty]])</f>
        <v>1</v>
      </c>
    </row>
    <row r="4696" spans="1:5">
      <c r="A4696">
        <v>3077</v>
      </c>
      <c r="B4696">
        <v>1025</v>
      </c>
      <c r="C4696" s="3">
        <v>43498</v>
      </c>
      <c r="D4696" s="5" t="str">
        <f>ufc_fights5[[#This Row],[r_fighter_id]]&amp;"/"&amp;ufc_fights5[[#This Row],[b_fighter_id]]&amp;ufc_fights5[[#This Row],[date]]</f>
        <v>3077/102543498</v>
      </c>
      <c r="E4696">
        <f>COUNTIF(ufc_fights5[duplicitní texty],ufc_fights5[[#This Row],[duplicitní texty]])</f>
        <v>1</v>
      </c>
    </row>
    <row r="4697" spans="1:5">
      <c r="A4697">
        <v>2752</v>
      </c>
      <c r="B4697">
        <v>2866</v>
      </c>
      <c r="C4697" s="3">
        <v>43498</v>
      </c>
      <c r="D4697" s="5" t="str">
        <f>ufc_fights5[[#This Row],[r_fighter_id]]&amp;"/"&amp;ufc_fights5[[#This Row],[b_fighter_id]]&amp;ufc_fights5[[#This Row],[date]]</f>
        <v>2752/286643498</v>
      </c>
      <c r="E4697">
        <f>COUNTIF(ufc_fights5[duplicitní texty],ufc_fights5[[#This Row],[duplicitní texty]])</f>
        <v>1</v>
      </c>
    </row>
    <row r="4698" spans="1:5">
      <c r="A4698">
        <v>2622</v>
      </c>
      <c r="B4698">
        <v>2344</v>
      </c>
      <c r="C4698" s="3">
        <v>43498</v>
      </c>
      <c r="D4698" s="5" t="str">
        <f>ufc_fights5[[#This Row],[r_fighter_id]]&amp;"/"&amp;ufc_fights5[[#This Row],[b_fighter_id]]&amp;ufc_fights5[[#This Row],[date]]</f>
        <v>2622/234443498</v>
      </c>
      <c r="E4698">
        <f>COUNTIF(ufc_fights5[duplicitní texty],ufc_fights5[[#This Row],[duplicitní texty]])</f>
        <v>1</v>
      </c>
    </row>
    <row r="4699" spans="1:5">
      <c r="A4699">
        <v>2503</v>
      </c>
      <c r="B4699">
        <v>1334</v>
      </c>
      <c r="C4699" s="3">
        <v>43498</v>
      </c>
      <c r="D4699" s="5" t="str">
        <f>ufc_fights5[[#This Row],[r_fighter_id]]&amp;"/"&amp;ufc_fights5[[#This Row],[b_fighter_id]]&amp;ufc_fights5[[#This Row],[date]]</f>
        <v>2503/133443498</v>
      </c>
      <c r="E4699">
        <f>COUNTIF(ufc_fights5[duplicitní texty],ufc_fights5[[#This Row],[duplicitní texty]])</f>
        <v>1</v>
      </c>
    </row>
    <row r="4700" spans="1:5">
      <c r="A4700">
        <v>721</v>
      </c>
      <c r="B4700">
        <v>583</v>
      </c>
      <c r="C4700" s="3">
        <v>43498</v>
      </c>
      <c r="D4700" s="5" t="str">
        <f>ufc_fights5[[#This Row],[r_fighter_id]]&amp;"/"&amp;ufc_fights5[[#This Row],[b_fighter_id]]&amp;ufc_fights5[[#This Row],[date]]</f>
        <v>721/58343498</v>
      </c>
      <c r="E4700">
        <f>COUNTIF(ufc_fights5[duplicitní texty],ufc_fights5[[#This Row],[duplicitní texty]])</f>
        <v>1</v>
      </c>
    </row>
    <row r="4701" spans="1:5">
      <c r="A4701">
        <v>277</v>
      </c>
      <c r="B4701">
        <v>317</v>
      </c>
      <c r="C4701" s="3">
        <v>43498</v>
      </c>
      <c r="D4701" s="5" t="str">
        <f>ufc_fights5[[#This Row],[r_fighter_id]]&amp;"/"&amp;ufc_fights5[[#This Row],[b_fighter_id]]&amp;ufc_fights5[[#This Row],[date]]</f>
        <v>277/31743498</v>
      </c>
      <c r="E4701">
        <f>COUNTIF(ufc_fights5[duplicitní texty],ufc_fights5[[#This Row],[duplicitní texty]])</f>
        <v>1</v>
      </c>
    </row>
    <row r="4702" spans="1:5">
      <c r="A4702">
        <v>15</v>
      </c>
      <c r="B4702">
        <v>2981</v>
      </c>
      <c r="C4702" s="3">
        <v>43505</v>
      </c>
      <c r="D4702" s="5" t="str">
        <f>ufc_fights5[[#This Row],[r_fighter_id]]&amp;"/"&amp;ufc_fights5[[#This Row],[b_fighter_id]]&amp;ufc_fights5[[#This Row],[date]]</f>
        <v>15/298143505</v>
      </c>
      <c r="E4702">
        <f>COUNTIF(ufc_fights5[duplicitní texty],ufc_fights5[[#This Row],[duplicitní texty]])</f>
        <v>1</v>
      </c>
    </row>
    <row r="4703" spans="1:5">
      <c r="A4703">
        <v>1601</v>
      </c>
      <c r="B4703">
        <v>2427</v>
      </c>
      <c r="C4703" s="3">
        <v>43505</v>
      </c>
      <c r="D4703" s="5" t="str">
        <f>ufc_fights5[[#This Row],[r_fighter_id]]&amp;"/"&amp;ufc_fights5[[#This Row],[b_fighter_id]]&amp;ufc_fights5[[#This Row],[date]]</f>
        <v>1601/242743505</v>
      </c>
      <c r="E4703">
        <f>COUNTIF(ufc_fights5[duplicitní texty],ufc_fights5[[#This Row],[duplicitní texty]])</f>
        <v>1</v>
      </c>
    </row>
    <row r="4704" spans="1:5">
      <c r="A4704">
        <v>724</v>
      </c>
      <c r="B4704">
        <v>1603</v>
      </c>
      <c r="C4704" s="3">
        <v>43505</v>
      </c>
      <c r="D4704" s="5" t="str">
        <f>ufc_fights5[[#This Row],[r_fighter_id]]&amp;"/"&amp;ufc_fights5[[#This Row],[b_fighter_id]]&amp;ufc_fights5[[#This Row],[date]]</f>
        <v>724/160343505</v>
      </c>
      <c r="E4704">
        <f>COUNTIF(ufc_fights5[duplicitní texty],ufc_fights5[[#This Row],[duplicitní texty]])</f>
        <v>1</v>
      </c>
    </row>
    <row r="4705" spans="1:5">
      <c r="A4705">
        <v>3525</v>
      </c>
      <c r="B4705">
        <v>3005</v>
      </c>
      <c r="C4705" s="3">
        <v>43505</v>
      </c>
      <c r="D4705" s="5" t="str">
        <f>ufc_fights5[[#This Row],[r_fighter_id]]&amp;"/"&amp;ufc_fights5[[#This Row],[b_fighter_id]]&amp;ufc_fights5[[#This Row],[date]]</f>
        <v>3525/300543505</v>
      </c>
      <c r="E4705">
        <f>COUNTIF(ufc_fights5[duplicitní texty],ufc_fights5[[#This Row],[duplicitní texty]])</f>
        <v>1</v>
      </c>
    </row>
    <row r="4706" spans="1:5">
      <c r="A4706">
        <v>405</v>
      </c>
      <c r="B4706">
        <v>1981</v>
      </c>
      <c r="C4706" s="3">
        <v>43505</v>
      </c>
      <c r="D4706" s="5" t="str">
        <f>ufc_fights5[[#This Row],[r_fighter_id]]&amp;"/"&amp;ufc_fights5[[#This Row],[b_fighter_id]]&amp;ufc_fights5[[#This Row],[date]]</f>
        <v>405/198143505</v>
      </c>
      <c r="E4706">
        <f>COUNTIF(ufc_fights5[duplicitní texty],ufc_fights5[[#This Row],[duplicitní texty]])</f>
        <v>1</v>
      </c>
    </row>
    <row r="4707" spans="1:5">
      <c r="A4707">
        <v>3038</v>
      </c>
      <c r="B4707">
        <v>1888</v>
      </c>
      <c r="C4707" s="3">
        <v>43505</v>
      </c>
      <c r="D4707" s="5" t="str">
        <f>ufc_fights5[[#This Row],[r_fighter_id]]&amp;"/"&amp;ufc_fights5[[#This Row],[b_fighter_id]]&amp;ufc_fights5[[#This Row],[date]]</f>
        <v>3038/188843505</v>
      </c>
      <c r="E4707">
        <f>COUNTIF(ufc_fights5[duplicitní texty],ufc_fights5[[#This Row],[duplicitní texty]])</f>
        <v>1</v>
      </c>
    </row>
    <row r="4708" spans="1:5">
      <c r="A4708">
        <v>2563</v>
      </c>
      <c r="B4708">
        <v>3305</v>
      </c>
      <c r="C4708" s="3">
        <v>43505</v>
      </c>
      <c r="D4708" s="5" t="str">
        <f>ufc_fights5[[#This Row],[r_fighter_id]]&amp;"/"&amp;ufc_fights5[[#This Row],[b_fighter_id]]&amp;ufc_fights5[[#This Row],[date]]</f>
        <v>2563/330543505</v>
      </c>
      <c r="E4708">
        <f>COUNTIF(ufc_fights5[duplicitní texty],ufc_fights5[[#This Row],[duplicitní texty]])</f>
        <v>1</v>
      </c>
    </row>
    <row r="4709" spans="1:5">
      <c r="A4709">
        <v>658</v>
      </c>
      <c r="B4709">
        <v>90</v>
      </c>
      <c r="C4709" s="3">
        <v>43505</v>
      </c>
      <c r="D4709" s="5" t="str">
        <f>ufc_fights5[[#This Row],[r_fighter_id]]&amp;"/"&amp;ufc_fights5[[#This Row],[b_fighter_id]]&amp;ufc_fights5[[#This Row],[date]]</f>
        <v>658/9043505</v>
      </c>
      <c r="E4709">
        <f>COUNTIF(ufc_fights5[duplicitní texty],ufc_fights5[[#This Row],[duplicitní texty]])</f>
        <v>1</v>
      </c>
    </row>
    <row r="4710" spans="1:5">
      <c r="A4710">
        <v>1460</v>
      </c>
      <c r="B4710">
        <v>1592</v>
      </c>
      <c r="C4710" s="3">
        <v>43505</v>
      </c>
      <c r="D4710" s="5" t="str">
        <f>ufc_fights5[[#This Row],[r_fighter_id]]&amp;"/"&amp;ufc_fights5[[#This Row],[b_fighter_id]]&amp;ufc_fights5[[#This Row],[date]]</f>
        <v>1460/159243505</v>
      </c>
      <c r="E4710">
        <f>COUNTIF(ufc_fights5[duplicitní texty],ufc_fights5[[#This Row],[duplicitní texty]])</f>
        <v>1</v>
      </c>
    </row>
    <row r="4711" spans="1:5">
      <c r="A4711">
        <v>3559</v>
      </c>
      <c r="B4711">
        <v>138</v>
      </c>
      <c r="C4711" s="3">
        <v>43505</v>
      </c>
      <c r="D4711" s="5" t="str">
        <f>ufc_fights5[[#This Row],[r_fighter_id]]&amp;"/"&amp;ufc_fights5[[#This Row],[b_fighter_id]]&amp;ufc_fights5[[#This Row],[date]]</f>
        <v>3559/13843505</v>
      </c>
      <c r="E4711">
        <f>COUNTIF(ufc_fights5[duplicitní texty],ufc_fights5[[#This Row],[duplicitní texty]])</f>
        <v>1</v>
      </c>
    </row>
    <row r="4712" spans="1:5">
      <c r="A4712">
        <v>3342</v>
      </c>
      <c r="B4712">
        <v>1953</v>
      </c>
      <c r="C4712" s="3">
        <v>43505</v>
      </c>
      <c r="D4712" s="5" t="str">
        <f>ufc_fights5[[#This Row],[r_fighter_id]]&amp;"/"&amp;ufc_fights5[[#This Row],[b_fighter_id]]&amp;ufc_fights5[[#This Row],[date]]</f>
        <v>3342/195343505</v>
      </c>
      <c r="E4712">
        <f>COUNTIF(ufc_fights5[duplicitní texty],ufc_fights5[[#This Row],[duplicitní texty]])</f>
        <v>1</v>
      </c>
    </row>
    <row r="4713" spans="1:5">
      <c r="A4713">
        <v>501</v>
      </c>
      <c r="B4713">
        <v>444</v>
      </c>
      <c r="C4713" s="3">
        <v>43513</v>
      </c>
      <c r="D4713" s="5" t="str">
        <f>ufc_fights5[[#This Row],[r_fighter_id]]&amp;"/"&amp;ufc_fights5[[#This Row],[b_fighter_id]]&amp;ufc_fights5[[#This Row],[date]]</f>
        <v>501/44443513</v>
      </c>
      <c r="E4713">
        <f>COUNTIF(ufc_fights5[duplicitní texty],ufc_fights5[[#This Row],[duplicitní texty]])</f>
        <v>1</v>
      </c>
    </row>
    <row r="4714" spans="1:5">
      <c r="A4714">
        <v>2696</v>
      </c>
      <c r="B4714">
        <v>3119</v>
      </c>
      <c r="C4714" s="3">
        <v>43513</v>
      </c>
      <c r="D4714" s="5" t="str">
        <f>ufc_fights5[[#This Row],[r_fighter_id]]&amp;"/"&amp;ufc_fights5[[#This Row],[b_fighter_id]]&amp;ufc_fights5[[#This Row],[date]]</f>
        <v>2696/311943513</v>
      </c>
      <c r="E4714">
        <f>COUNTIF(ufc_fights5[duplicitní texty],ufc_fights5[[#This Row],[duplicitní texty]])</f>
        <v>1</v>
      </c>
    </row>
    <row r="4715" spans="1:5">
      <c r="A4715">
        <v>39</v>
      </c>
      <c r="B4715">
        <v>3470</v>
      </c>
      <c r="C4715" s="3">
        <v>43513</v>
      </c>
      <c r="D4715" s="5" t="str">
        <f>ufc_fights5[[#This Row],[r_fighter_id]]&amp;"/"&amp;ufc_fights5[[#This Row],[b_fighter_id]]&amp;ufc_fights5[[#This Row],[date]]</f>
        <v>39/347043513</v>
      </c>
      <c r="E4715">
        <f>COUNTIF(ufc_fights5[duplicitní texty],ufc_fights5[[#This Row],[duplicitní texty]])</f>
        <v>1</v>
      </c>
    </row>
    <row r="4716" spans="1:5">
      <c r="A4716">
        <v>1883</v>
      </c>
      <c r="B4716">
        <v>199</v>
      </c>
      <c r="C4716" s="3">
        <v>43513</v>
      </c>
      <c r="D4716" s="5" t="str">
        <f>ufc_fights5[[#This Row],[r_fighter_id]]&amp;"/"&amp;ufc_fights5[[#This Row],[b_fighter_id]]&amp;ufc_fights5[[#This Row],[date]]</f>
        <v>1883/19943513</v>
      </c>
      <c r="E4716">
        <f>COUNTIF(ufc_fights5[duplicitní texty],ufc_fights5[[#This Row],[duplicitní texty]])</f>
        <v>1</v>
      </c>
    </row>
    <row r="4717" spans="1:5">
      <c r="A4717">
        <v>3375</v>
      </c>
      <c r="B4717">
        <v>943</v>
      </c>
      <c r="C4717" s="3">
        <v>43513</v>
      </c>
      <c r="D4717" s="5" t="str">
        <f>ufc_fights5[[#This Row],[r_fighter_id]]&amp;"/"&amp;ufc_fights5[[#This Row],[b_fighter_id]]&amp;ufc_fights5[[#This Row],[date]]</f>
        <v>3375/94343513</v>
      </c>
      <c r="E4717">
        <f>COUNTIF(ufc_fights5[duplicitní texty],ufc_fights5[[#This Row],[duplicitní texty]])</f>
        <v>1</v>
      </c>
    </row>
    <row r="4718" spans="1:5">
      <c r="A4718">
        <v>964</v>
      </c>
      <c r="B4718">
        <v>1579</v>
      </c>
      <c r="C4718" s="3">
        <v>43513</v>
      </c>
      <c r="D4718" s="5" t="str">
        <f>ufc_fights5[[#This Row],[r_fighter_id]]&amp;"/"&amp;ufc_fights5[[#This Row],[b_fighter_id]]&amp;ufc_fights5[[#This Row],[date]]</f>
        <v>964/157943513</v>
      </c>
      <c r="E4718">
        <f>COUNTIF(ufc_fights5[duplicitní texty],ufc_fights5[[#This Row],[duplicitní texty]])</f>
        <v>1</v>
      </c>
    </row>
    <row r="4719" spans="1:5">
      <c r="A4719">
        <v>1384</v>
      </c>
      <c r="B4719">
        <v>1798</v>
      </c>
      <c r="C4719" s="3">
        <v>43513</v>
      </c>
      <c r="D4719" s="5" t="str">
        <f>ufc_fights5[[#This Row],[r_fighter_id]]&amp;"/"&amp;ufc_fights5[[#This Row],[b_fighter_id]]&amp;ufc_fights5[[#This Row],[date]]</f>
        <v>1384/179843513</v>
      </c>
      <c r="E4719">
        <f>COUNTIF(ufc_fights5[duplicitní texty],ufc_fights5[[#This Row],[duplicitní texty]])</f>
        <v>1</v>
      </c>
    </row>
    <row r="4720" spans="1:5">
      <c r="A4720">
        <v>2303</v>
      </c>
      <c r="B4720">
        <v>3359</v>
      </c>
      <c r="C4720" s="3">
        <v>43513</v>
      </c>
      <c r="D4720" s="5" t="str">
        <f>ufc_fights5[[#This Row],[r_fighter_id]]&amp;"/"&amp;ufc_fights5[[#This Row],[b_fighter_id]]&amp;ufc_fights5[[#This Row],[date]]</f>
        <v>2303/335943513</v>
      </c>
      <c r="E4720">
        <f>COUNTIF(ufc_fights5[duplicitní texty],ufc_fights5[[#This Row],[duplicitní texty]])</f>
        <v>1</v>
      </c>
    </row>
    <row r="4721" spans="1:5">
      <c r="A4721">
        <v>200</v>
      </c>
      <c r="B4721">
        <v>2838</v>
      </c>
      <c r="C4721" s="3">
        <v>43513</v>
      </c>
      <c r="D4721" s="5" t="str">
        <f>ufc_fights5[[#This Row],[r_fighter_id]]&amp;"/"&amp;ufc_fights5[[#This Row],[b_fighter_id]]&amp;ufc_fights5[[#This Row],[date]]</f>
        <v>200/283843513</v>
      </c>
      <c r="E4721">
        <f>COUNTIF(ufc_fights5[duplicitní texty],ufc_fights5[[#This Row],[duplicitní texty]])</f>
        <v>1</v>
      </c>
    </row>
    <row r="4722" spans="1:5">
      <c r="A4722">
        <v>435</v>
      </c>
      <c r="B4722">
        <v>1184</v>
      </c>
      <c r="C4722" s="3">
        <v>43513</v>
      </c>
      <c r="D4722" s="5" t="str">
        <f>ufc_fights5[[#This Row],[r_fighter_id]]&amp;"/"&amp;ufc_fights5[[#This Row],[b_fighter_id]]&amp;ufc_fights5[[#This Row],[date]]</f>
        <v>435/118443513</v>
      </c>
      <c r="E4722">
        <f>COUNTIF(ufc_fights5[duplicitní texty],ufc_fights5[[#This Row],[duplicitní texty]])</f>
        <v>1</v>
      </c>
    </row>
    <row r="4723" spans="1:5">
      <c r="A4723">
        <v>1866</v>
      </c>
      <c r="B4723">
        <v>266</v>
      </c>
      <c r="C4723" s="3">
        <v>43513</v>
      </c>
      <c r="D4723" s="5" t="str">
        <f>ufc_fights5[[#This Row],[r_fighter_id]]&amp;"/"&amp;ufc_fights5[[#This Row],[b_fighter_id]]&amp;ufc_fights5[[#This Row],[date]]</f>
        <v>1866/26643513</v>
      </c>
      <c r="E4723">
        <f>COUNTIF(ufc_fights5[duplicitní texty],ufc_fights5[[#This Row],[duplicitní texty]])</f>
        <v>1</v>
      </c>
    </row>
    <row r="4724" spans="1:5">
      <c r="A4724">
        <v>918</v>
      </c>
      <c r="B4724">
        <v>1784</v>
      </c>
      <c r="C4724" s="3">
        <v>43513</v>
      </c>
      <c r="D4724" s="5" t="str">
        <f>ufc_fights5[[#This Row],[r_fighter_id]]&amp;"/"&amp;ufc_fights5[[#This Row],[b_fighter_id]]&amp;ufc_fights5[[#This Row],[date]]</f>
        <v>918/178443513</v>
      </c>
      <c r="E4724">
        <f>COUNTIF(ufc_fights5[duplicitní texty],ufc_fights5[[#This Row],[duplicitní texty]])</f>
        <v>1</v>
      </c>
    </row>
    <row r="4725" spans="1:5">
      <c r="A4725">
        <v>287</v>
      </c>
      <c r="B4725">
        <v>2860</v>
      </c>
      <c r="C4725" s="3">
        <v>43519</v>
      </c>
      <c r="D4725" s="5" t="str">
        <f>ufc_fights5[[#This Row],[r_fighter_id]]&amp;"/"&amp;ufc_fights5[[#This Row],[b_fighter_id]]&amp;ufc_fights5[[#This Row],[date]]</f>
        <v>287/286043519</v>
      </c>
      <c r="E4725">
        <f>COUNTIF(ufc_fights5[duplicitní texty],ufc_fights5[[#This Row],[duplicitní texty]])</f>
        <v>1</v>
      </c>
    </row>
    <row r="4726" spans="1:5">
      <c r="A4726">
        <v>1894</v>
      </c>
      <c r="B4726">
        <v>2715</v>
      </c>
      <c r="C4726" s="3">
        <v>43519</v>
      </c>
      <c r="D4726" s="5" t="str">
        <f>ufc_fights5[[#This Row],[r_fighter_id]]&amp;"/"&amp;ufc_fights5[[#This Row],[b_fighter_id]]&amp;ufc_fights5[[#This Row],[date]]</f>
        <v>1894/271543519</v>
      </c>
      <c r="E4726">
        <f>COUNTIF(ufc_fights5[duplicitní texty],ufc_fights5[[#This Row],[duplicitní texty]])</f>
        <v>1</v>
      </c>
    </row>
    <row r="4727" spans="1:5">
      <c r="A4727">
        <v>793</v>
      </c>
      <c r="B4727">
        <v>3536</v>
      </c>
      <c r="C4727" s="3">
        <v>43519</v>
      </c>
      <c r="D4727" s="5" t="str">
        <f>ufc_fights5[[#This Row],[r_fighter_id]]&amp;"/"&amp;ufc_fights5[[#This Row],[b_fighter_id]]&amp;ufc_fights5[[#This Row],[date]]</f>
        <v>793/353643519</v>
      </c>
      <c r="E4727">
        <f>COUNTIF(ufc_fights5[duplicitní texty],ufc_fights5[[#This Row],[duplicitní texty]])</f>
        <v>1</v>
      </c>
    </row>
    <row r="4728" spans="1:5">
      <c r="A4728">
        <v>113</v>
      </c>
      <c r="B4728">
        <v>9</v>
      </c>
      <c r="C4728" s="3">
        <v>43519</v>
      </c>
      <c r="D4728" s="5" t="str">
        <f>ufc_fights5[[#This Row],[r_fighter_id]]&amp;"/"&amp;ufc_fights5[[#This Row],[b_fighter_id]]&amp;ufc_fights5[[#This Row],[date]]</f>
        <v>113/943519</v>
      </c>
      <c r="E4728">
        <f>COUNTIF(ufc_fights5[duplicitní texty],ufc_fights5[[#This Row],[duplicitní texty]])</f>
        <v>1</v>
      </c>
    </row>
    <row r="4729" spans="1:5">
      <c r="A4729">
        <v>1632</v>
      </c>
      <c r="B4729">
        <v>953</v>
      </c>
      <c r="C4729" s="3">
        <v>43519</v>
      </c>
      <c r="D4729" s="5" t="str">
        <f>ufc_fights5[[#This Row],[r_fighter_id]]&amp;"/"&amp;ufc_fights5[[#This Row],[b_fighter_id]]&amp;ufc_fights5[[#This Row],[date]]</f>
        <v>1632/95343519</v>
      </c>
      <c r="E4729">
        <f>COUNTIF(ufc_fights5[duplicitní texty],ufc_fights5[[#This Row],[duplicitní texty]])</f>
        <v>1</v>
      </c>
    </row>
    <row r="4730" spans="1:5">
      <c r="A4730">
        <v>3152</v>
      </c>
      <c r="B4730">
        <v>2742</v>
      </c>
      <c r="C4730" s="3">
        <v>43519</v>
      </c>
      <c r="D4730" s="5" t="str">
        <f>ufc_fights5[[#This Row],[r_fighter_id]]&amp;"/"&amp;ufc_fights5[[#This Row],[b_fighter_id]]&amp;ufc_fights5[[#This Row],[date]]</f>
        <v>3152/274243519</v>
      </c>
      <c r="E4730">
        <f>COUNTIF(ufc_fights5[duplicitní texty],ufc_fights5[[#This Row],[duplicitní texty]])</f>
        <v>1</v>
      </c>
    </row>
    <row r="4731" spans="1:5">
      <c r="A4731">
        <v>483</v>
      </c>
      <c r="B4731">
        <v>2584</v>
      </c>
      <c r="C4731" s="3">
        <v>43519</v>
      </c>
      <c r="D4731" s="5" t="str">
        <f>ufc_fights5[[#This Row],[r_fighter_id]]&amp;"/"&amp;ufc_fights5[[#This Row],[b_fighter_id]]&amp;ufc_fights5[[#This Row],[date]]</f>
        <v>483/258443519</v>
      </c>
      <c r="E4731">
        <f>COUNTIF(ufc_fights5[duplicitní texty],ufc_fights5[[#This Row],[duplicitní texty]])</f>
        <v>1</v>
      </c>
    </row>
    <row r="4732" spans="1:5">
      <c r="A4732">
        <v>1464</v>
      </c>
      <c r="B4732">
        <v>80</v>
      </c>
      <c r="C4732" s="3">
        <v>43519</v>
      </c>
      <c r="D4732" s="5" t="str">
        <f>ufc_fights5[[#This Row],[r_fighter_id]]&amp;"/"&amp;ufc_fights5[[#This Row],[b_fighter_id]]&amp;ufc_fights5[[#This Row],[date]]</f>
        <v>1464/8043519</v>
      </c>
      <c r="E4732">
        <f>COUNTIF(ufc_fights5[duplicitní texty],ufc_fights5[[#This Row],[duplicitní texty]])</f>
        <v>1</v>
      </c>
    </row>
    <row r="4733" spans="1:5">
      <c r="A4733">
        <v>1196</v>
      </c>
      <c r="B4733">
        <v>2471</v>
      </c>
      <c r="C4733" s="3">
        <v>43519</v>
      </c>
      <c r="D4733" s="5" t="str">
        <f>ufc_fights5[[#This Row],[r_fighter_id]]&amp;"/"&amp;ufc_fights5[[#This Row],[b_fighter_id]]&amp;ufc_fights5[[#This Row],[date]]</f>
        <v>1196/247143519</v>
      </c>
      <c r="E4733">
        <f>COUNTIF(ufc_fights5[duplicitní texty],ufc_fights5[[#This Row],[duplicitní texty]])</f>
        <v>1</v>
      </c>
    </row>
    <row r="4734" spans="1:5">
      <c r="A4734">
        <v>1244</v>
      </c>
      <c r="B4734">
        <v>2658</v>
      </c>
      <c r="C4734" s="3">
        <v>43519</v>
      </c>
      <c r="D4734" s="5" t="str">
        <f>ufc_fights5[[#This Row],[r_fighter_id]]&amp;"/"&amp;ufc_fights5[[#This Row],[b_fighter_id]]&amp;ufc_fights5[[#This Row],[date]]</f>
        <v>1244/265843519</v>
      </c>
      <c r="E4734">
        <f>COUNTIF(ufc_fights5[duplicitní texty],ufc_fights5[[#This Row],[duplicitní texty]])</f>
        <v>1</v>
      </c>
    </row>
    <row r="4735" spans="1:5">
      <c r="A4735">
        <v>2571</v>
      </c>
      <c r="B4735">
        <v>2280</v>
      </c>
      <c r="C4735" s="3">
        <v>43519</v>
      </c>
      <c r="D4735" s="5" t="str">
        <f>ufc_fights5[[#This Row],[r_fighter_id]]&amp;"/"&amp;ufc_fights5[[#This Row],[b_fighter_id]]&amp;ufc_fights5[[#This Row],[date]]</f>
        <v>2571/228043519</v>
      </c>
      <c r="E4735">
        <f>COUNTIF(ufc_fights5[duplicitní texty],ufc_fights5[[#This Row],[duplicitní texty]])</f>
        <v>1</v>
      </c>
    </row>
    <row r="4736" spans="1:5">
      <c r="A4736">
        <v>3229</v>
      </c>
      <c r="B4736">
        <v>973</v>
      </c>
      <c r="C4736" s="3">
        <v>43519</v>
      </c>
      <c r="D4736" s="5" t="str">
        <f>ufc_fights5[[#This Row],[r_fighter_id]]&amp;"/"&amp;ufc_fights5[[#This Row],[b_fighter_id]]&amp;ufc_fights5[[#This Row],[date]]</f>
        <v>3229/97343519</v>
      </c>
      <c r="E4736">
        <f>COUNTIF(ufc_fights5[duplicitní texty],ufc_fights5[[#This Row],[duplicitní texty]])</f>
        <v>1</v>
      </c>
    </row>
    <row r="4737" spans="1:5">
      <c r="A4737">
        <v>3384</v>
      </c>
      <c r="B4737">
        <v>2373</v>
      </c>
      <c r="C4737" s="3">
        <v>43519</v>
      </c>
      <c r="D4737" s="5" t="str">
        <f>ufc_fights5[[#This Row],[r_fighter_id]]&amp;"/"&amp;ufc_fights5[[#This Row],[b_fighter_id]]&amp;ufc_fights5[[#This Row],[date]]</f>
        <v>3384/237343519</v>
      </c>
      <c r="E4737">
        <f>COUNTIF(ufc_fights5[duplicitní texty],ufc_fights5[[#This Row],[duplicitní texty]])</f>
        <v>1</v>
      </c>
    </row>
    <row r="4738" spans="1:5">
      <c r="A4738">
        <v>2015</v>
      </c>
      <c r="B4738">
        <v>538</v>
      </c>
      <c r="C4738" s="3">
        <v>43526</v>
      </c>
      <c r="D4738" s="5" t="str">
        <f>ufc_fights5[[#This Row],[r_fighter_id]]&amp;"/"&amp;ufc_fights5[[#This Row],[b_fighter_id]]&amp;ufc_fights5[[#This Row],[date]]</f>
        <v>2015/53843526</v>
      </c>
      <c r="E4738">
        <f>COUNTIF(ufc_fights5[duplicitní texty],ufc_fights5[[#This Row],[duplicitní texty]])</f>
        <v>1</v>
      </c>
    </row>
    <row r="4739" spans="1:5">
      <c r="A4739">
        <v>2944</v>
      </c>
      <c r="B4739">
        <v>430</v>
      </c>
      <c r="C4739" s="3">
        <v>43526</v>
      </c>
      <c r="D4739" s="5" t="str">
        <f>ufc_fights5[[#This Row],[r_fighter_id]]&amp;"/"&amp;ufc_fights5[[#This Row],[b_fighter_id]]&amp;ufc_fights5[[#This Row],[date]]</f>
        <v>2944/43043526</v>
      </c>
      <c r="E4739">
        <f>COUNTIF(ufc_fights5[duplicitní texty],ufc_fights5[[#This Row],[duplicitní texty]])</f>
        <v>1</v>
      </c>
    </row>
    <row r="4740" spans="1:5">
      <c r="A4740">
        <v>561</v>
      </c>
      <c r="B4740">
        <v>3413</v>
      </c>
      <c r="C4740" s="3">
        <v>43526</v>
      </c>
      <c r="D4740" s="5" t="str">
        <f>ufc_fights5[[#This Row],[r_fighter_id]]&amp;"/"&amp;ufc_fights5[[#This Row],[b_fighter_id]]&amp;ufc_fights5[[#This Row],[date]]</f>
        <v>561/341343526</v>
      </c>
      <c r="E4740">
        <f>COUNTIF(ufc_fights5[duplicitní texty],ufc_fights5[[#This Row],[duplicitní texty]])</f>
        <v>1</v>
      </c>
    </row>
    <row r="4741" spans="1:5">
      <c r="A4741">
        <v>1068</v>
      </c>
      <c r="B4741">
        <v>2223</v>
      </c>
      <c r="C4741" s="3">
        <v>43526</v>
      </c>
      <c r="D4741" s="5" t="str">
        <f>ufc_fights5[[#This Row],[r_fighter_id]]&amp;"/"&amp;ufc_fights5[[#This Row],[b_fighter_id]]&amp;ufc_fights5[[#This Row],[date]]</f>
        <v>1068/222343526</v>
      </c>
      <c r="E4741">
        <f>COUNTIF(ufc_fights5[duplicitní texty],ufc_fights5[[#This Row],[duplicitní texty]])</f>
        <v>1</v>
      </c>
    </row>
    <row r="4742" spans="1:5">
      <c r="A4742">
        <v>3102</v>
      </c>
      <c r="B4742">
        <v>2502</v>
      </c>
      <c r="C4742" s="3">
        <v>43526</v>
      </c>
      <c r="D4742" s="5" t="str">
        <f>ufc_fights5[[#This Row],[r_fighter_id]]&amp;"/"&amp;ufc_fights5[[#This Row],[b_fighter_id]]&amp;ufc_fights5[[#This Row],[date]]</f>
        <v>3102/250243526</v>
      </c>
      <c r="E4742">
        <f>COUNTIF(ufc_fights5[duplicitní texty],ufc_fights5[[#This Row],[duplicitní texty]])</f>
        <v>1</v>
      </c>
    </row>
    <row r="4743" spans="1:5">
      <c r="A4743">
        <v>3374</v>
      </c>
      <c r="B4743">
        <v>560</v>
      </c>
      <c r="C4743" s="3">
        <v>43526</v>
      </c>
      <c r="D4743" s="5" t="str">
        <f>ufc_fights5[[#This Row],[r_fighter_id]]&amp;"/"&amp;ufc_fights5[[#This Row],[b_fighter_id]]&amp;ufc_fights5[[#This Row],[date]]</f>
        <v>3374/56043526</v>
      </c>
      <c r="E4743">
        <f>COUNTIF(ufc_fights5[duplicitní texty],ufc_fights5[[#This Row],[duplicitní texty]])</f>
        <v>1</v>
      </c>
    </row>
    <row r="4744" spans="1:5">
      <c r="A4744">
        <v>3509</v>
      </c>
      <c r="B4744">
        <v>3324</v>
      </c>
      <c r="C4744" s="3">
        <v>43526</v>
      </c>
      <c r="D4744" s="5" t="str">
        <f>ufc_fights5[[#This Row],[r_fighter_id]]&amp;"/"&amp;ufc_fights5[[#This Row],[b_fighter_id]]&amp;ufc_fights5[[#This Row],[date]]</f>
        <v>3509/332443526</v>
      </c>
      <c r="E4744">
        <f>COUNTIF(ufc_fights5[duplicitní texty],ufc_fights5[[#This Row],[duplicitní texty]])</f>
        <v>1</v>
      </c>
    </row>
    <row r="4745" spans="1:5">
      <c r="A4745">
        <v>2829</v>
      </c>
      <c r="B4745">
        <v>1050</v>
      </c>
      <c r="C4745" s="3">
        <v>43526</v>
      </c>
      <c r="D4745" s="5" t="str">
        <f>ufc_fights5[[#This Row],[r_fighter_id]]&amp;"/"&amp;ufc_fights5[[#This Row],[b_fighter_id]]&amp;ufc_fights5[[#This Row],[date]]</f>
        <v>2829/105043526</v>
      </c>
      <c r="E4745">
        <f>COUNTIF(ufc_fights5[duplicitní texty],ufc_fights5[[#This Row],[duplicitní texty]])</f>
        <v>1</v>
      </c>
    </row>
    <row r="4746" spans="1:5">
      <c r="A4746">
        <v>3273</v>
      </c>
      <c r="B4746">
        <v>3581</v>
      </c>
      <c r="C4746" s="3">
        <v>43526</v>
      </c>
      <c r="D4746" s="5" t="str">
        <f>ufc_fights5[[#This Row],[r_fighter_id]]&amp;"/"&amp;ufc_fights5[[#This Row],[b_fighter_id]]&amp;ufc_fights5[[#This Row],[date]]</f>
        <v>3273/358143526</v>
      </c>
      <c r="E4746">
        <f>COUNTIF(ufc_fights5[duplicitní texty],ufc_fights5[[#This Row],[duplicitní texty]])</f>
        <v>1</v>
      </c>
    </row>
    <row r="4747" spans="1:5">
      <c r="A4747">
        <v>1760</v>
      </c>
      <c r="B4747">
        <v>150</v>
      </c>
      <c r="C4747" s="3">
        <v>43526</v>
      </c>
      <c r="D4747" s="5" t="str">
        <f>ufc_fights5[[#This Row],[r_fighter_id]]&amp;"/"&amp;ufc_fights5[[#This Row],[b_fighter_id]]&amp;ufc_fights5[[#This Row],[date]]</f>
        <v>1760/15043526</v>
      </c>
      <c r="E4747">
        <f>COUNTIF(ufc_fights5[duplicitní texty],ufc_fights5[[#This Row],[duplicitní texty]])</f>
        <v>1</v>
      </c>
    </row>
    <row r="4748" spans="1:5">
      <c r="A4748">
        <v>3120</v>
      </c>
      <c r="B4748">
        <v>1919</v>
      </c>
      <c r="C4748" s="3">
        <v>43526</v>
      </c>
      <c r="D4748" s="5" t="str">
        <f>ufc_fights5[[#This Row],[r_fighter_id]]&amp;"/"&amp;ufc_fights5[[#This Row],[b_fighter_id]]&amp;ufc_fights5[[#This Row],[date]]</f>
        <v>3120/191943526</v>
      </c>
      <c r="E4748">
        <f>COUNTIF(ufc_fights5[duplicitní texty],ufc_fights5[[#This Row],[duplicitní texty]])</f>
        <v>1</v>
      </c>
    </row>
    <row r="4749" spans="1:5">
      <c r="A4749">
        <v>2654</v>
      </c>
      <c r="B4749">
        <v>1709</v>
      </c>
      <c r="C4749" s="3">
        <v>43533</v>
      </c>
      <c r="D4749" s="5" t="str">
        <f>ufc_fights5[[#This Row],[r_fighter_id]]&amp;"/"&amp;ufc_fights5[[#This Row],[b_fighter_id]]&amp;ufc_fights5[[#This Row],[date]]</f>
        <v>2654/170943533</v>
      </c>
      <c r="E4749">
        <f>COUNTIF(ufc_fights5[duplicitní texty],ufc_fights5[[#This Row],[duplicitní texty]])</f>
        <v>1</v>
      </c>
    </row>
    <row r="4750" spans="1:5">
      <c r="A4750">
        <v>716</v>
      </c>
      <c r="B4750">
        <v>898</v>
      </c>
      <c r="C4750" s="3">
        <v>43533</v>
      </c>
      <c r="D4750" s="5" t="str">
        <f>ufc_fights5[[#This Row],[r_fighter_id]]&amp;"/"&amp;ufc_fights5[[#This Row],[b_fighter_id]]&amp;ufc_fights5[[#This Row],[date]]</f>
        <v>716/89843533</v>
      </c>
      <c r="E4750">
        <f>COUNTIF(ufc_fights5[duplicitní texty],ufc_fights5[[#This Row],[duplicitní texty]])</f>
        <v>1</v>
      </c>
    </row>
    <row r="4751" spans="1:5">
      <c r="A4751">
        <v>1977</v>
      </c>
      <c r="B4751">
        <v>2178</v>
      </c>
      <c r="C4751" s="3">
        <v>43533</v>
      </c>
      <c r="D4751" s="5" t="str">
        <f>ufc_fights5[[#This Row],[r_fighter_id]]&amp;"/"&amp;ufc_fights5[[#This Row],[b_fighter_id]]&amp;ufc_fights5[[#This Row],[date]]</f>
        <v>1977/217843533</v>
      </c>
      <c r="E4751">
        <f>COUNTIF(ufc_fights5[duplicitní texty],ufc_fights5[[#This Row],[duplicitní texty]])</f>
        <v>1</v>
      </c>
    </row>
    <row r="4752" spans="1:5">
      <c r="A4752">
        <v>2200</v>
      </c>
      <c r="B4752">
        <v>2405</v>
      </c>
      <c r="C4752" s="3">
        <v>43533</v>
      </c>
      <c r="D4752" s="5" t="str">
        <f>ufc_fights5[[#This Row],[r_fighter_id]]&amp;"/"&amp;ufc_fights5[[#This Row],[b_fighter_id]]&amp;ufc_fights5[[#This Row],[date]]</f>
        <v>2200/240543533</v>
      </c>
      <c r="E4752">
        <f>COUNTIF(ufc_fights5[duplicitní texty],ufc_fights5[[#This Row],[duplicitní texty]])</f>
        <v>1</v>
      </c>
    </row>
    <row r="4753" spans="1:5">
      <c r="A4753">
        <v>1204</v>
      </c>
      <c r="B4753">
        <v>1417</v>
      </c>
      <c r="C4753" s="3">
        <v>43533</v>
      </c>
      <c r="D4753" s="5" t="str">
        <f>ufc_fights5[[#This Row],[r_fighter_id]]&amp;"/"&amp;ufc_fights5[[#This Row],[b_fighter_id]]&amp;ufc_fights5[[#This Row],[date]]</f>
        <v>1204/141743533</v>
      </c>
      <c r="E4753">
        <f>COUNTIF(ufc_fights5[duplicitní texty],ufc_fights5[[#This Row],[duplicitní texty]])</f>
        <v>1</v>
      </c>
    </row>
    <row r="4754" spans="1:5">
      <c r="A4754">
        <v>1816</v>
      </c>
      <c r="B4754">
        <v>807</v>
      </c>
      <c r="C4754" s="3">
        <v>43533</v>
      </c>
      <c r="D4754" s="5" t="str">
        <f>ufc_fights5[[#This Row],[r_fighter_id]]&amp;"/"&amp;ufc_fights5[[#This Row],[b_fighter_id]]&amp;ufc_fights5[[#This Row],[date]]</f>
        <v>1816/80743533</v>
      </c>
      <c r="E4754">
        <f>COUNTIF(ufc_fights5[duplicitní texty],ufc_fights5[[#This Row],[duplicitní texty]])</f>
        <v>1</v>
      </c>
    </row>
    <row r="4755" spans="1:5">
      <c r="A4755">
        <v>700</v>
      </c>
      <c r="B4755">
        <v>789</v>
      </c>
      <c r="C4755" s="3">
        <v>43533</v>
      </c>
      <c r="D4755" s="5" t="str">
        <f>ufc_fights5[[#This Row],[r_fighter_id]]&amp;"/"&amp;ufc_fights5[[#This Row],[b_fighter_id]]&amp;ufc_fights5[[#This Row],[date]]</f>
        <v>700/78943533</v>
      </c>
      <c r="E4755">
        <f>COUNTIF(ufc_fights5[duplicitní texty],ufc_fights5[[#This Row],[duplicitní texty]])</f>
        <v>1</v>
      </c>
    </row>
    <row r="4756" spans="1:5">
      <c r="A4756">
        <v>306</v>
      </c>
      <c r="B4756">
        <v>28</v>
      </c>
      <c r="C4756" s="3">
        <v>43533</v>
      </c>
      <c r="D4756" s="5" t="str">
        <f>ufc_fights5[[#This Row],[r_fighter_id]]&amp;"/"&amp;ufc_fights5[[#This Row],[b_fighter_id]]&amp;ufc_fights5[[#This Row],[date]]</f>
        <v>306/2843533</v>
      </c>
      <c r="E4756">
        <f>COUNTIF(ufc_fights5[duplicitní texty],ufc_fights5[[#This Row],[duplicitní texty]])</f>
        <v>1</v>
      </c>
    </row>
    <row r="4757" spans="1:5">
      <c r="A4757">
        <v>3045</v>
      </c>
      <c r="B4757">
        <v>2904</v>
      </c>
      <c r="C4757" s="3">
        <v>43533</v>
      </c>
      <c r="D4757" s="5" t="str">
        <f>ufc_fights5[[#This Row],[r_fighter_id]]&amp;"/"&amp;ufc_fights5[[#This Row],[b_fighter_id]]&amp;ufc_fights5[[#This Row],[date]]</f>
        <v>3045/290443533</v>
      </c>
      <c r="E4757">
        <f>COUNTIF(ufc_fights5[duplicitní texty],ufc_fights5[[#This Row],[duplicitní texty]])</f>
        <v>1</v>
      </c>
    </row>
    <row r="4758" spans="1:5">
      <c r="A4758">
        <v>2058</v>
      </c>
      <c r="B4758">
        <v>2576</v>
      </c>
      <c r="C4758" s="3">
        <v>43533</v>
      </c>
      <c r="D4758" s="5" t="str">
        <f>ufc_fights5[[#This Row],[r_fighter_id]]&amp;"/"&amp;ufc_fights5[[#This Row],[b_fighter_id]]&amp;ufc_fights5[[#This Row],[date]]</f>
        <v>2058/257643533</v>
      </c>
      <c r="E4758">
        <f>COUNTIF(ufc_fights5[duplicitní texty],ufc_fights5[[#This Row],[duplicitní texty]])</f>
        <v>1</v>
      </c>
    </row>
    <row r="4759" spans="1:5">
      <c r="A4759">
        <v>3464</v>
      </c>
      <c r="B4759">
        <v>2197</v>
      </c>
      <c r="C4759" s="3">
        <v>43533</v>
      </c>
      <c r="D4759" s="5" t="str">
        <f>ufc_fights5[[#This Row],[r_fighter_id]]&amp;"/"&amp;ufc_fights5[[#This Row],[b_fighter_id]]&amp;ufc_fights5[[#This Row],[date]]</f>
        <v>3464/219743533</v>
      </c>
      <c r="E4759">
        <f>COUNTIF(ufc_fights5[duplicitní texty],ufc_fights5[[#This Row],[duplicitní texty]])</f>
        <v>1</v>
      </c>
    </row>
    <row r="4760" spans="1:5">
      <c r="A4760">
        <v>3571</v>
      </c>
      <c r="B4760">
        <v>2109</v>
      </c>
      <c r="C4760" s="3">
        <v>43533</v>
      </c>
      <c r="D4760" s="5" t="str">
        <f>ufc_fights5[[#This Row],[r_fighter_id]]&amp;"/"&amp;ufc_fights5[[#This Row],[b_fighter_id]]&amp;ufc_fights5[[#This Row],[date]]</f>
        <v>3571/210943533</v>
      </c>
      <c r="E4760">
        <f>COUNTIF(ufc_fights5[duplicitní texty],ufc_fights5[[#This Row],[duplicitní texty]])</f>
        <v>1</v>
      </c>
    </row>
    <row r="4761" spans="1:5">
      <c r="A4761">
        <v>1471</v>
      </c>
      <c r="B4761">
        <v>2769</v>
      </c>
      <c r="C4761" s="3">
        <v>43533</v>
      </c>
      <c r="D4761" s="5" t="str">
        <f>ufc_fights5[[#This Row],[r_fighter_id]]&amp;"/"&amp;ufc_fights5[[#This Row],[b_fighter_id]]&amp;ufc_fights5[[#This Row],[date]]</f>
        <v>1471/276943533</v>
      </c>
      <c r="E4761">
        <f>COUNTIF(ufc_fights5[duplicitní texty],ufc_fights5[[#This Row],[duplicitní texty]])</f>
        <v>1</v>
      </c>
    </row>
    <row r="4762" spans="1:5">
      <c r="A4762">
        <v>3256</v>
      </c>
      <c r="B4762">
        <v>1995</v>
      </c>
      <c r="C4762" s="3">
        <v>43540</v>
      </c>
      <c r="D4762" s="5" t="str">
        <f>ufc_fights5[[#This Row],[r_fighter_id]]&amp;"/"&amp;ufc_fights5[[#This Row],[b_fighter_id]]&amp;ufc_fights5[[#This Row],[date]]</f>
        <v>3256/199543540</v>
      </c>
      <c r="E4762">
        <f>COUNTIF(ufc_fights5[duplicitní texty],ufc_fights5[[#This Row],[duplicitní texty]])</f>
        <v>1</v>
      </c>
    </row>
    <row r="4763" spans="1:5">
      <c r="A4763">
        <v>1324</v>
      </c>
      <c r="B4763">
        <v>1436</v>
      </c>
      <c r="C4763" s="3">
        <v>43540</v>
      </c>
      <c r="D4763" s="5" t="str">
        <f>ufc_fights5[[#This Row],[r_fighter_id]]&amp;"/"&amp;ufc_fights5[[#This Row],[b_fighter_id]]&amp;ufc_fights5[[#This Row],[date]]</f>
        <v>1324/143643540</v>
      </c>
      <c r="E4763">
        <f>COUNTIF(ufc_fights5[duplicitní texty],ufc_fights5[[#This Row],[duplicitní texty]])</f>
        <v>1</v>
      </c>
    </row>
    <row r="4764" spans="1:5">
      <c r="A4764">
        <v>2364</v>
      </c>
      <c r="B4764">
        <v>2657</v>
      </c>
      <c r="C4764" s="3">
        <v>43540</v>
      </c>
      <c r="D4764" s="5" t="str">
        <f>ufc_fights5[[#This Row],[r_fighter_id]]&amp;"/"&amp;ufc_fights5[[#This Row],[b_fighter_id]]&amp;ufc_fights5[[#This Row],[date]]</f>
        <v>2364/265743540</v>
      </c>
      <c r="E4764">
        <f>COUNTIF(ufc_fights5[duplicitní texty],ufc_fights5[[#This Row],[duplicitní texty]])</f>
        <v>1</v>
      </c>
    </row>
    <row r="4765" spans="1:5">
      <c r="A4765">
        <v>64</v>
      </c>
      <c r="B4765">
        <v>2682</v>
      </c>
      <c r="C4765" s="3">
        <v>43540</v>
      </c>
      <c r="D4765" s="5" t="str">
        <f>ufc_fights5[[#This Row],[r_fighter_id]]&amp;"/"&amp;ufc_fights5[[#This Row],[b_fighter_id]]&amp;ufc_fights5[[#This Row],[date]]</f>
        <v>64/268243540</v>
      </c>
      <c r="E4765">
        <f>COUNTIF(ufc_fights5[duplicitní texty],ufc_fights5[[#This Row],[duplicitní texty]])</f>
        <v>1</v>
      </c>
    </row>
    <row r="4766" spans="1:5">
      <c r="A4766">
        <v>3507</v>
      </c>
      <c r="B4766">
        <v>2603</v>
      </c>
      <c r="C4766" s="3">
        <v>43540</v>
      </c>
      <c r="D4766" s="5" t="str">
        <f>ufc_fights5[[#This Row],[r_fighter_id]]&amp;"/"&amp;ufc_fights5[[#This Row],[b_fighter_id]]&amp;ufc_fights5[[#This Row],[date]]</f>
        <v>3507/260343540</v>
      </c>
      <c r="E4766">
        <f>COUNTIF(ufc_fights5[duplicitní texty],ufc_fights5[[#This Row],[duplicitní texty]])</f>
        <v>1</v>
      </c>
    </row>
    <row r="4767" spans="1:5">
      <c r="A4767">
        <v>2710</v>
      </c>
      <c r="B4767">
        <v>2987</v>
      </c>
      <c r="C4767" s="3">
        <v>43540</v>
      </c>
      <c r="D4767" s="5" t="str">
        <f>ufc_fights5[[#This Row],[r_fighter_id]]&amp;"/"&amp;ufc_fights5[[#This Row],[b_fighter_id]]&amp;ufc_fights5[[#This Row],[date]]</f>
        <v>2710/298743540</v>
      </c>
      <c r="E4767">
        <f>COUNTIF(ufc_fights5[duplicitní texty],ufc_fights5[[#This Row],[duplicitní texty]])</f>
        <v>1</v>
      </c>
    </row>
    <row r="4768" spans="1:5">
      <c r="A4768">
        <v>767</v>
      </c>
      <c r="B4768">
        <v>828</v>
      </c>
      <c r="C4768" s="3">
        <v>43540</v>
      </c>
      <c r="D4768" s="5" t="str">
        <f>ufc_fights5[[#This Row],[r_fighter_id]]&amp;"/"&amp;ufc_fights5[[#This Row],[b_fighter_id]]&amp;ufc_fights5[[#This Row],[date]]</f>
        <v>767/82843540</v>
      </c>
      <c r="E4768">
        <f>COUNTIF(ufc_fights5[duplicitní texty],ufc_fights5[[#This Row],[duplicitní texty]])</f>
        <v>1</v>
      </c>
    </row>
    <row r="4769" spans="1:5">
      <c r="A4769">
        <v>863</v>
      </c>
      <c r="B4769">
        <v>2293</v>
      </c>
      <c r="C4769" s="3">
        <v>43540</v>
      </c>
      <c r="D4769" s="5" t="str">
        <f>ufc_fights5[[#This Row],[r_fighter_id]]&amp;"/"&amp;ufc_fights5[[#This Row],[b_fighter_id]]&amp;ufc_fights5[[#This Row],[date]]</f>
        <v>863/229343540</v>
      </c>
      <c r="E4769">
        <f>COUNTIF(ufc_fights5[duplicitní texty],ufc_fights5[[#This Row],[duplicitní texty]])</f>
        <v>1</v>
      </c>
    </row>
    <row r="4770" spans="1:5">
      <c r="A4770">
        <v>1967</v>
      </c>
      <c r="B4770">
        <v>2530</v>
      </c>
      <c r="C4770" s="3">
        <v>43540</v>
      </c>
      <c r="D4770" s="5" t="str">
        <f>ufc_fights5[[#This Row],[r_fighter_id]]&amp;"/"&amp;ufc_fights5[[#This Row],[b_fighter_id]]&amp;ufc_fights5[[#This Row],[date]]</f>
        <v>1967/253043540</v>
      </c>
      <c r="E4770">
        <f>COUNTIF(ufc_fights5[duplicitní texty],ufc_fights5[[#This Row],[duplicitní texty]])</f>
        <v>1</v>
      </c>
    </row>
    <row r="4771" spans="1:5">
      <c r="A4771">
        <v>2022</v>
      </c>
      <c r="B4771">
        <v>437</v>
      </c>
      <c r="C4771" s="3">
        <v>43540</v>
      </c>
      <c r="D4771" s="5" t="str">
        <f>ufc_fights5[[#This Row],[r_fighter_id]]&amp;"/"&amp;ufc_fights5[[#This Row],[b_fighter_id]]&amp;ufc_fights5[[#This Row],[date]]</f>
        <v>2022/43743540</v>
      </c>
      <c r="E4771">
        <f>COUNTIF(ufc_fights5[duplicitní texty],ufc_fights5[[#This Row],[duplicitní texty]])</f>
        <v>1</v>
      </c>
    </row>
    <row r="4772" spans="1:5">
      <c r="A4772">
        <v>2287</v>
      </c>
      <c r="B4772">
        <v>2795</v>
      </c>
      <c r="C4772" s="3">
        <v>43540</v>
      </c>
      <c r="D4772" s="5" t="str">
        <f>ufc_fights5[[#This Row],[r_fighter_id]]&amp;"/"&amp;ufc_fights5[[#This Row],[b_fighter_id]]&amp;ufc_fights5[[#This Row],[date]]</f>
        <v>2287/279543540</v>
      </c>
      <c r="E4772">
        <f>COUNTIF(ufc_fights5[duplicitní texty],ufc_fights5[[#This Row],[duplicitní texty]])</f>
        <v>1</v>
      </c>
    </row>
    <row r="4773" spans="1:5">
      <c r="A4773">
        <v>1219</v>
      </c>
      <c r="B4773">
        <v>2270</v>
      </c>
      <c r="C4773" s="3">
        <v>43540</v>
      </c>
      <c r="D4773" s="5" t="str">
        <f>ufc_fights5[[#This Row],[r_fighter_id]]&amp;"/"&amp;ufc_fights5[[#This Row],[b_fighter_id]]&amp;ufc_fights5[[#This Row],[date]]</f>
        <v>1219/227043540</v>
      </c>
      <c r="E4773">
        <f>COUNTIF(ufc_fights5[duplicitní texty],ufc_fights5[[#This Row],[duplicitní texty]])</f>
        <v>1</v>
      </c>
    </row>
    <row r="4774" spans="1:5">
      <c r="A4774">
        <v>3248</v>
      </c>
      <c r="B4774">
        <v>2520</v>
      </c>
      <c r="C4774" s="3">
        <v>43547</v>
      </c>
      <c r="D4774" s="5" t="str">
        <f>ufc_fights5[[#This Row],[r_fighter_id]]&amp;"/"&amp;ufc_fights5[[#This Row],[b_fighter_id]]&amp;ufc_fights5[[#This Row],[date]]</f>
        <v>3248/252043547</v>
      </c>
      <c r="E4774">
        <f>COUNTIF(ufc_fights5[duplicitní texty],ufc_fights5[[#This Row],[duplicitní texty]])</f>
        <v>1</v>
      </c>
    </row>
    <row r="4775" spans="1:5">
      <c r="A4775">
        <v>3367</v>
      </c>
      <c r="B4775">
        <v>2796</v>
      </c>
      <c r="C4775" s="3">
        <v>43547</v>
      </c>
      <c r="D4775" s="5" t="str">
        <f>ufc_fights5[[#This Row],[r_fighter_id]]&amp;"/"&amp;ufc_fights5[[#This Row],[b_fighter_id]]&amp;ufc_fights5[[#This Row],[date]]</f>
        <v>3367/279643547</v>
      </c>
      <c r="E4775">
        <f>COUNTIF(ufc_fights5[duplicitní texty],ufc_fights5[[#This Row],[duplicitní texty]])</f>
        <v>1</v>
      </c>
    </row>
    <row r="4776" spans="1:5">
      <c r="A4776">
        <v>1893</v>
      </c>
      <c r="B4776">
        <v>1238</v>
      </c>
      <c r="C4776" s="3">
        <v>43547</v>
      </c>
      <c r="D4776" s="5" t="str">
        <f>ufc_fights5[[#This Row],[r_fighter_id]]&amp;"/"&amp;ufc_fights5[[#This Row],[b_fighter_id]]&amp;ufc_fights5[[#This Row],[date]]</f>
        <v>1893/123843547</v>
      </c>
      <c r="E4776">
        <f>COUNTIF(ufc_fights5[duplicitní texty],ufc_fights5[[#This Row],[duplicitní texty]])</f>
        <v>1</v>
      </c>
    </row>
    <row r="4777" spans="1:5">
      <c r="A4777">
        <v>996</v>
      </c>
      <c r="B4777">
        <v>959</v>
      </c>
      <c r="C4777" s="3">
        <v>43547</v>
      </c>
      <c r="D4777" s="5" t="str">
        <f>ufc_fights5[[#This Row],[r_fighter_id]]&amp;"/"&amp;ufc_fights5[[#This Row],[b_fighter_id]]&amp;ufc_fights5[[#This Row],[date]]</f>
        <v>996/95943547</v>
      </c>
      <c r="E4777">
        <f>COUNTIF(ufc_fights5[duplicitní texty],ufc_fights5[[#This Row],[duplicitní texty]])</f>
        <v>1</v>
      </c>
    </row>
    <row r="4778" spans="1:5">
      <c r="A4778">
        <v>2949</v>
      </c>
      <c r="B4778">
        <v>910</v>
      </c>
      <c r="C4778" s="3">
        <v>43547</v>
      </c>
      <c r="D4778" s="5" t="str">
        <f>ufc_fights5[[#This Row],[r_fighter_id]]&amp;"/"&amp;ufc_fights5[[#This Row],[b_fighter_id]]&amp;ufc_fights5[[#This Row],[date]]</f>
        <v>2949/91043547</v>
      </c>
      <c r="E4778">
        <f>COUNTIF(ufc_fights5[duplicitní texty],ufc_fights5[[#This Row],[duplicitní texty]])</f>
        <v>1</v>
      </c>
    </row>
    <row r="4779" spans="1:5">
      <c r="A4779">
        <v>712</v>
      </c>
      <c r="B4779">
        <v>1925</v>
      </c>
      <c r="C4779" s="3">
        <v>43547</v>
      </c>
      <c r="D4779" s="5" t="str">
        <f>ufc_fights5[[#This Row],[r_fighter_id]]&amp;"/"&amp;ufc_fights5[[#This Row],[b_fighter_id]]&amp;ufc_fights5[[#This Row],[date]]</f>
        <v>712/192543547</v>
      </c>
      <c r="E4779">
        <f>COUNTIF(ufc_fights5[duplicitní texty],ufc_fights5[[#This Row],[duplicitní texty]])</f>
        <v>1</v>
      </c>
    </row>
    <row r="4780" spans="1:5">
      <c r="A4780">
        <v>295</v>
      </c>
      <c r="B4780">
        <v>3490</v>
      </c>
      <c r="C4780" s="3">
        <v>43547</v>
      </c>
      <c r="D4780" s="5" t="str">
        <f>ufc_fights5[[#This Row],[r_fighter_id]]&amp;"/"&amp;ufc_fights5[[#This Row],[b_fighter_id]]&amp;ufc_fights5[[#This Row],[date]]</f>
        <v>295/349043547</v>
      </c>
      <c r="E4780">
        <f>COUNTIF(ufc_fights5[duplicitní texty],ufc_fights5[[#This Row],[duplicitní texty]])</f>
        <v>1</v>
      </c>
    </row>
    <row r="4781" spans="1:5">
      <c r="A4781">
        <v>2141</v>
      </c>
      <c r="B4781">
        <v>2152</v>
      </c>
      <c r="C4781" s="3">
        <v>43547</v>
      </c>
      <c r="D4781" s="5" t="str">
        <f>ufc_fights5[[#This Row],[r_fighter_id]]&amp;"/"&amp;ufc_fights5[[#This Row],[b_fighter_id]]&amp;ufc_fights5[[#This Row],[date]]</f>
        <v>2141/215243547</v>
      </c>
      <c r="E4781">
        <f>COUNTIF(ufc_fights5[duplicitní texty],ufc_fights5[[#This Row],[duplicitní texty]])</f>
        <v>1</v>
      </c>
    </row>
    <row r="4782" spans="1:5">
      <c r="A4782">
        <v>2481</v>
      </c>
      <c r="B4782">
        <v>2518</v>
      </c>
      <c r="C4782" s="3">
        <v>43547</v>
      </c>
      <c r="D4782" s="5" t="str">
        <f>ufc_fights5[[#This Row],[r_fighter_id]]&amp;"/"&amp;ufc_fights5[[#This Row],[b_fighter_id]]&amp;ufc_fights5[[#This Row],[date]]</f>
        <v>2481/251843547</v>
      </c>
      <c r="E4782">
        <f>COUNTIF(ufc_fights5[duplicitní texty],ufc_fights5[[#This Row],[duplicitní texty]])</f>
        <v>1</v>
      </c>
    </row>
    <row r="4783" spans="1:5">
      <c r="A4783">
        <v>1927</v>
      </c>
      <c r="B4783">
        <v>2546</v>
      </c>
      <c r="C4783" s="3">
        <v>43547</v>
      </c>
      <c r="D4783" s="5" t="str">
        <f>ufc_fights5[[#This Row],[r_fighter_id]]&amp;"/"&amp;ufc_fights5[[#This Row],[b_fighter_id]]&amp;ufc_fights5[[#This Row],[date]]</f>
        <v>1927/254643547</v>
      </c>
      <c r="E4783">
        <f>COUNTIF(ufc_fights5[duplicitní texty],ufc_fights5[[#This Row],[duplicitní texty]])</f>
        <v>1</v>
      </c>
    </row>
    <row r="4784" spans="1:5">
      <c r="A4784">
        <v>1957</v>
      </c>
      <c r="B4784">
        <v>1357</v>
      </c>
      <c r="C4784" s="3">
        <v>43547</v>
      </c>
      <c r="D4784" s="5" t="str">
        <f>ufc_fights5[[#This Row],[r_fighter_id]]&amp;"/"&amp;ufc_fights5[[#This Row],[b_fighter_id]]&amp;ufc_fights5[[#This Row],[date]]</f>
        <v>1957/135743547</v>
      </c>
      <c r="E4784">
        <f>COUNTIF(ufc_fights5[duplicitní texty],ufc_fights5[[#This Row],[duplicitní texty]])</f>
        <v>1</v>
      </c>
    </row>
    <row r="4785" spans="1:5">
      <c r="A4785">
        <v>195</v>
      </c>
      <c r="B4785">
        <v>49</v>
      </c>
      <c r="C4785" s="3">
        <v>43547</v>
      </c>
      <c r="D4785" s="5" t="str">
        <f>ufc_fights5[[#This Row],[r_fighter_id]]&amp;"/"&amp;ufc_fights5[[#This Row],[b_fighter_id]]&amp;ufc_fights5[[#This Row],[date]]</f>
        <v>195/4943547</v>
      </c>
      <c r="E4785">
        <f>COUNTIF(ufc_fights5[duplicitní texty],ufc_fights5[[#This Row],[duplicitní texty]])</f>
        <v>1</v>
      </c>
    </row>
    <row r="4786" spans="1:5">
      <c r="A4786">
        <v>1370</v>
      </c>
      <c r="B4786">
        <v>2069</v>
      </c>
      <c r="C4786" s="3">
        <v>43554</v>
      </c>
      <c r="D4786" s="5" t="str">
        <f>ufc_fights5[[#This Row],[r_fighter_id]]&amp;"/"&amp;ufc_fights5[[#This Row],[b_fighter_id]]&amp;ufc_fights5[[#This Row],[date]]</f>
        <v>1370/206943554</v>
      </c>
      <c r="E4786">
        <f>COUNTIF(ufc_fights5[duplicitní texty],ufc_fights5[[#This Row],[duplicitní texty]])</f>
        <v>1</v>
      </c>
    </row>
    <row r="4787" spans="1:5">
      <c r="A4787">
        <v>220</v>
      </c>
      <c r="B4787">
        <v>23</v>
      </c>
      <c r="C4787" s="3">
        <v>43554</v>
      </c>
      <c r="D4787" s="5" t="str">
        <f>ufc_fights5[[#This Row],[r_fighter_id]]&amp;"/"&amp;ufc_fights5[[#This Row],[b_fighter_id]]&amp;ufc_fights5[[#This Row],[date]]</f>
        <v>220/2343554</v>
      </c>
      <c r="E4787">
        <f>COUNTIF(ufc_fights5[duplicitní texty],ufc_fights5[[#This Row],[duplicitní texty]])</f>
        <v>1</v>
      </c>
    </row>
    <row r="4788" spans="1:5">
      <c r="A4788">
        <v>1691</v>
      </c>
      <c r="B4788">
        <v>3439</v>
      </c>
      <c r="C4788" s="3">
        <v>43554</v>
      </c>
      <c r="D4788" s="5" t="str">
        <f>ufc_fights5[[#This Row],[r_fighter_id]]&amp;"/"&amp;ufc_fights5[[#This Row],[b_fighter_id]]&amp;ufc_fights5[[#This Row],[date]]</f>
        <v>1691/343943554</v>
      </c>
      <c r="E4788">
        <f>COUNTIF(ufc_fights5[duplicitní texty],ufc_fights5[[#This Row],[duplicitní texty]])</f>
        <v>1</v>
      </c>
    </row>
    <row r="4789" spans="1:5">
      <c r="A4789">
        <v>319</v>
      </c>
      <c r="B4789">
        <v>1629</v>
      </c>
      <c r="C4789" s="3">
        <v>43554</v>
      </c>
      <c r="D4789" s="5" t="str">
        <f>ufc_fights5[[#This Row],[r_fighter_id]]&amp;"/"&amp;ufc_fights5[[#This Row],[b_fighter_id]]&amp;ufc_fights5[[#This Row],[date]]</f>
        <v>319/162943554</v>
      </c>
      <c r="E4789">
        <f>COUNTIF(ufc_fights5[duplicitní texty],ufc_fights5[[#This Row],[duplicitní texty]])</f>
        <v>1</v>
      </c>
    </row>
    <row r="4790" spans="1:5">
      <c r="A4790">
        <v>2505</v>
      </c>
      <c r="B4790">
        <v>725</v>
      </c>
      <c r="C4790" s="3">
        <v>43554</v>
      </c>
      <c r="D4790" s="5" t="str">
        <f>ufc_fights5[[#This Row],[r_fighter_id]]&amp;"/"&amp;ufc_fights5[[#This Row],[b_fighter_id]]&amp;ufc_fights5[[#This Row],[date]]</f>
        <v>2505/72543554</v>
      </c>
      <c r="E4790">
        <f>COUNTIF(ufc_fights5[duplicitní texty],ufc_fights5[[#This Row],[duplicitní texty]])</f>
        <v>1</v>
      </c>
    </row>
    <row r="4791" spans="1:5">
      <c r="A4791">
        <v>2348</v>
      </c>
      <c r="B4791">
        <v>645</v>
      </c>
      <c r="C4791" s="3">
        <v>43554</v>
      </c>
      <c r="D4791" s="5" t="str">
        <f>ufc_fights5[[#This Row],[r_fighter_id]]&amp;"/"&amp;ufc_fights5[[#This Row],[b_fighter_id]]&amp;ufc_fights5[[#This Row],[date]]</f>
        <v>2348/64543554</v>
      </c>
      <c r="E4791">
        <f>COUNTIF(ufc_fights5[duplicitní texty],ufc_fights5[[#This Row],[duplicitní texty]])</f>
        <v>1</v>
      </c>
    </row>
    <row r="4792" spans="1:5">
      <c r="A4792">
        <v>201</v>
      </c>
      <c r="B4792">
        <v>1042</v>
      </c>
      <c r="C4792" s="3">
        <v>43554</v>
      </c>
      <c r="D4792" s="5" t="str">
        <f>ufc_fights5[[#This Row],[r_fighter_id]]&amp;"/"&amp;ufc_fights5[[#This Row],[b_fighter_id]]&amp;ufc_fights5[[#This Row],[date]]</f>
        <v>201/104243554</v>
      </c>
      <c r="E4792">
        <f>COUNTIF(ufc_fights5[duplicitní texty],ufc_fights5[[#This Row],[duplicitní texty]])</f>
        <v>1</v>
      </c>
    </row>
    <row r="4793" spans="1:5">
      <c r="A4793">
        <v>884</v>
      </c>
      <c r="B4793">
        <v>1528</v>
      </c>
      <c r="C4793" s="3">
        <v>43554</v>
      </c>
      <c r="D4793" s="5" t="str">
        <f>ufc_fights5[[#This Row],[r_fighter_id]]&amp;"/"&amp;ufc_fights5[[#This Row],[b_fighter_id]]&amp;ufc_fights5[[#This Row],[date]]</f>
        <v>884/152843554</v>
      </c>
      <c r="E4793">
        <f>COUNTIF(ufc_fights5[duplicitní texty],ufc_fights5[[#This Row],[duplicitní texty]])</f>
        <v>1</v>
      </c>
    </row>
    <row r="4794" spans="1:5">
      <c r="A4794">
        <v>3565</v>
      </c>
      <c r="B4794">
        <v>2181</v>
      </c>
      <c r="C4794" s="3">
        <v>43554</v>
      </c>
      <c r="D4794" s="5" t="str">
        <f>ufc_fights5[[#This Row],[r_fighter_id]]&amp;"/"&amp;ufc_fights5[[#This Row],[b_fighter_id]]&amp;ufc_fights5[[#This Row],[date]]</f>
        <v>3565/218143554</v>
      </c>
      <c r="E4794">
        <f>COUNTIF(ufc_fights5[duplicitní texty],ufc_fights5[[#This Row],[duplicitní texty]])</f>
        <v>1</v>
      </c>
    </row>
    <row r="4795" spans="1:5">
      <c r="A4795">
        <v>2731</v>
      </c>
      <c r="B4795">
        <v>22</v>
      </c>
      <c r="C4795" s="3">
        <v>43554</v>
      </c>
      <c r="D4795" s="5" t="str">
        <f>ufc_fights5[[#This Row],[r_fighter_id]]&amp;"/"&amp;ufc_fights5[[#This Row],[b_fighter_id]]&amp;ufc_fights5[[#This Row],[date]]</f>
        <v>2731/2243554</v>
      </c>
      <c r="E4795">
        <f>COUNTIF(ufc_fights5[duplicitní texty],ufc_fights5[[#This Row],[duplicitní texty]])</f>
        <v>1</v>
      </c>
    </row>
    <row r="4796" spans="1:5">
      <c r="A4796">
        <v>347</v>
      </c>
      <c r="B4796">
        <v>1330</v>
      </c>
      <c r="C4796" s="3">
        <v>43554</v>
      </c>
      <c r="D4796" s="5" t="str">
        <f>ufc_fights5[[#This Row],[r_fighter_id]]&amp;"/"&amp;ufc_fights5[[#This Row],[b_fighter_id]]&amp;ufc_fights5[[#This Row],[date]]</f>
        <v>347/133043554</v>
      </c>
      <c r="E4796">
        <f>COUNTIF(ufc_fights5[duplicitní texty],ufc_fights5[[#This Row],[duplicitní texty]])</f>
        <v>1</v>
      </c>
    </row>
    <row r="4797" spans="1:5">
      <c r="A4797">
        <v>2018</v>
      </c>
      <c r="B4797">
        <v>2201</v>
      </c>
      <c r="C4797" s="3">
        <v>43554</v>
      </c>
      <c r="D4797" s="5" t="str">
        <f>ufc_fights5[[#This Row],[r_fighter_id]]&amp;"/"&amp;ufc_fights5[[#This Row],[b_fighter_id]]&amp;ufc_fights5[[#This Row],[date]]</f>
        <v>2018/220143554</v>
      </c>
      <c r="E4797">
        <f>COUNTIF(ufc_fights5[duplicitní texty],ufc_fights5[[#This Row],[duplicitní texty]])</f>
        <v>1</v>
      </c>
    </row>
    <row r="4798" spans="1:5">
      <c r="A4798">
        <v>2473</v>
      </c>
      <c r="B4798">
        <v>1205</v>
      </c>
      <c r="C4798" s="3">
        <v>43554</v>
      </c>
      <c r="D4798" s="5" t="str">
        <f>ufc_fights5[[#This Row],[r_fighter_id]]&amp;"/"&amp;ufc_fights5[[#This Row],[b_fighter_id]]&amp;ufc_fights5[[#This Row],[date]]</f>
        <v>2473/120543554</v>
      </c>
      <c r="E4798">
        <f>COUNTIF(ufc_fights5[duplicitní texty],ufc_fights5[[#This Row],[duplicitní texty]])</f>
        <v>1</v>
      </c>
    </row>
    <row r="4799" spans="1:5">
      <c r="A4799">
        <v>1199</v>
      </c>
      <c r="B4799">
        <v>1440</v>
      </c>
      <c r="C4799" s="3">
        <v>43568</v>
      </c>
      <c r="D4799" s="5" t="str">
        <f>ufc_fights5[[#This Row],[r_fighter_id]]&amp;"/"&amp;ufc_fights5[[#This Row],[b_fighter_id]]&amp;ufc_fights5[[#This Row],[date]]</f>
        <v>1199/144043568</v>
      </c>
      <c r="E4799">
        <f>COUNTIF(ufc_fights5[duplicitní texty],ufc_fights5[[#This Row],[duplicitní texty]])</f>
        <v>1</v>
      </c>
    </row>
    <row r="4800" spans="1:5">
      <c r="A4800">
        <v>1484</v>
      </c>
      <c r="B4800">
        <v>3073</v>
      </c>
      <c r="C4800" s="3">
        <v>43568</v>
      </c>
      <c r="D4800" s="5" t="str">
        <f>ufc_fights5[[#This Row],[r_fighter_id]]&amp;"/"&amp;ufc_fights5[[#This Row],[b_fighter_id]]&amp;ufc_fights5[[#This Row],[date]]</f>
        <v>1484/307343568</v>
      </c>
      <c r="E4800">
        <f>COUNTIF(ufc_fights5[duplicitní texty],ufc_fights5[[#This Row],[duplicitní texty]])</f>
        <v>1</v>
      </c>
    </row>
    <row r="4801" spans="1:5">
      <c r="A4801">
        <v>2109</v>
      </c>
      <c r="B4801">
        <v>2217</v>
      </c>
      <c r="C4801" s="3">
        <v>43568</v>
      </c>
      <c r="D4801" s="5" t="str">
        <f>ufc_fights5[[#This Row],[r_fighter_id]]&amp;"/"&amp;ufc_fights5[[#This Row],[b_fighter_id]]&amp;ufc_fights5[[#This Row],[date]]</f>
        <v>2109/221743568</v>
      </c>
      <c r="E4801">
        <f>COUNTIF(ufc_fights5[duplicitní texty],ufc_fights5[[#This Row],[duplicitní texty]])</f>
        <v>1</v>
      </c>
    </row>
    <row r="4802" spans="1:5">
      <c r="A4802">
        <v>97</v>
      </c>
      <c r="B4802">
        <v>2770</v>
      </c>
      <c r="C4802" s="3">
        <v>43568</v>
      </c>
      <c r="D4802" s="5" t="str">
        <f>ufc_fights5[[#This Row],[r_fighter_id]]&amp;"/"&amp;ufc_fights5[[#This Row],[b_fighter_id]]&amp;ufc_fights5[[#This Row],[date]]</f>
        <v>97/277043568</v>
      </c>
      <c r="E4802">
        <f>COUNTIF(ufc_fights5[duplicitní texty],ufc_fights5[[#This Row],[duplicitní texty]])</f>
        <v>1</v>
      </c>
    </row>
    <row r="4803" spans="1:5">
      <c r="A4803">
        <v>2650</v>
      </c>
      <c r="B4803">
        <v>2440</v>
      </c>
      <c r="C4803" s="3">
        <v>43568</v>
      </c>
      <c r="D4803" s="5" t="str">
        <f>ufc_fights5[[#This Row],[r_fighter_id]]&amp;"/"&amp;ufc_fights5[[#This Row],[b_fighter_id]]&amp;ufc_fights5[[#This Row],[date]]</f>
        <v>2650/244043568</v>
      </c>
      <c r="E4803">
        <f>COUNTIF(ufc_fights5[duplicitní texty],ufc_fights5[[#This Row],[duplicitní texty]])</f>
        <v>1</v>
      </c>
    </row>
    <row r="4804" spans="1:5">
      <c r="A4804">
        <v>2216</v>
      </c>
      <c r="B4804">
        <v>326</v>
      </c>
      <c r="C4804" s="3">
        <v>43568</v>
      </c>
      <c r="D4804" s="5" t="str">
        <f>ufc_fights5[[#This Row],[r_fighter_id]]&amp;"/"&amp;ufc_fights5[[#This Row],[b_fighter_id]]&amp;ufc_fights5[[#This Row],[date]]</f>
        <v>2216/32643568</v>
      </c>
      <c r="E4804">
        <f>COUNTIF(ufc_fights5[duplicitní texty],ufc_fights5[[#This Row],[duplicitní texty]])</f>
        <v>1</v>
      </c>
    </row>
    <row r="4805" spans="1:5">
      <c r="A4805">
        <v>2800</v>
      </c>
      <c r="B4805">
        <v>1698</v>
      </c>
      <c r="C4805" s="3">
        <v>43568</v>
      </c>
      <c r="D4805" s="5" t="str">
        <f>ufc_fights5[[#This Row],[r_fighter_id]]&amp;"/"&amp;ufc_fights5[[#This Row],[b_fighter_id]]&amp;ufc_fights5[[#This Row],[date]]</f>
        <v>2800/169843568</v>
      </c>
      <c r="E4805">
        <f>COUNTIF(ufc_fights5[duplicitní texty],ufc_fights5[[#This Row],[duplicitní texty]])</f>
        <v>1</v>
      </c>
    </row>
    <row r="4806" spans="1:5">
      <c r="A4806">
        <v>3305</v>
      </c>
      <c r="B4806">
        <v>1022</v>
      </c>
      <c r="C4806" s="3">
        <v>43568</v>
      </c>
      <c r="D4806" s="5" t="str">
        <f>ufc_fights5[[#This Row],[r_fighter_id]]&amp;"/"&amp;ufc_fights5[[#This Row],[b_fighter_id]]&amp;ufc_fights5[[#This Row],[date]]</f>
        <v>3305/102243568</v>
      </c>
      <c r="E4806">
        <f>COUNTIF(ufc_fights5[duplicitní texty],ufc_fights5[[#This Row],[duplicitní texty]])</f>
        <v>1</v>
      </c>
    </row>
    <row r="4807" spans="1:5">
      <c r="A4807">
        <v>1566</v>
      </c>
      <c r="B4807">
        <v>1196</v>
      </c>
      <c r="C4807" s="3">
        <v>43568</v>
      </c>
      <c r="D4807" s="5" t="str">
        <f>ufc_fights5[[#This Row],[r_fighter_id]]&amp;"/"&amp;ufc_fights5[[#This Row],[b_fighter_id]]&amp;ufc_fights5[[#This Row],[date]]</f>
        <v>1566/119643568</v>
      </c>
      <c r="E4807">
        <f>COUNTIF(ufc_fights5[duplicitní texty],ufc_fights5[[#This Row],[duplicitní texty]])</f>
        <v>1</v>
      </c>
    </row>
    <row r="4808" spans="1:5">
      <c r="A4808">
        <v>2819</v>
      </c>
      <c r="B4808">
        <v>3184</v>
      </c>
      <c r="C4808" s="3">
        <v>43568</v>
      </c>
      <c r="D4808" s="5" t="str">
        <f>ufc_fights5[[#This Row],[r_fighter_id]]&amp;"/"&amp;ufc_fights5[[#This Row],[b_fighter_id]]&amp;ufc_fights5[[#This Row],[date]]</f>
        <v>2819/318443568</v>
      </c>
      <c r="E4808">
        <f>COUNTIF(ufc_fights5[duplicitní texty],ufc_fights5[[#This Row],[duplicitní texty]])</f>
        <v>1</v>
      </c>
    </row>
    <row r="4809" spans="1:5">
      <c r="A4809">
        <v>715</v>
      </c>
      <c r="B4809">
        <v>630</v>
      </c>
      <c r="C4809" s="3">
        <v>43568</v>
      </c>
      <c r="D4809" s="5" t="str">
        <f>ufc_fights5[[#This Row],[r_fighter_id]]&amp;"/"&amp;ufc_fights5[[#This Row],[b_fighter_id]]&amp;ufc_fights5[[#This Row],[date]]</f>
        <v>715/63043568</v>
      </c>
      <c r="E4809">
        <f>COUNTIF(ufc_fights5[duplicitní texty],ufc_fights5[[#This Row],[duplicitní texty]])</f>
        <v>1</v>
      </c>
    </row>
    <row r="4810" spans="1:5">
      <c r="A4810">
        <v>1930</v>
      </c>
      <c r="B4810">
        <v>3292</v>
      </c>
      <c r="C4810" s="3">
        <v>43575</v>
      </c>
      <c r="D4810" s="5" t="str">
        <f>ufc_fights5[[#This Row],[r_fighter_id]]&amp;"/"&amp;ufc_fights5[[#This Row],[b_fighter_id]]&amp;ufc_fights5[[#This Row],[date]]</f>
        <v>1930/329243575</v>
      </c>
      <c r="E4810">
        <f>COUNTIF(ufc_fights5[duplicitní texty],ufc_fights5[[#This Row],[duplicitní texty]])</f>
        <v>1</v>
      </c>
    </row>
    <row r="4811" spans="1:5">
      <c r="A4811">
        <v>2411</v>
      </c>
      <c r="B4811">
        <v>2374</v>
      </c>
      <c r="C4811" s="3">
        <v>43575</v>
      </c>
      <c r="D4811" s="5" t="str">
        <f>ufc_fights5[[#This Row],[r_fighter_id]]&amp;"/"&amp;ufc_fights5[[#This Row],[b_fighter_id]]&amp;ufc_fights5[[#This Row],[date]]</f>
        <v>2411/237443575</v>
      </c>
      <c r="E4811">
        <f>COUNTIF(ufc_fights5[duplicitní texty],ufc_fights5[[#This Row],[duplicitní texty]])</f>
        <v>1</v>
      </c>
    </row>
    <row r="4812" spans="1:5">
      <c r="A4812">
        <v>2153</v>
      </c>
      <c r="B4812">
        <v>2953</v>
      </c>
      <c r="C4812" s="3">
        <v>43575</v>
      </c>
      <c r="D4812" s="5" t="str">
        <f>ufc_fights5[[#This Row],[r_fighter_id]]&amp;"/"&amp;ufc_fights5[[#This Row],[b_fighter_id]]&amp;ufc_fights5[[#This Row],[date]]</f>
        <v>2153/295343575</v>
      </c>
      <c r="E4812">
        <f>COUNTIF(ufc_fights5[duplicitní texty],ufc_fights5[[#This Row],[duplicitní texty]])</f>
        <v>1</v>
      </c>
    </row>
    <row r="4813" spans="1:5">
      <c r="A4813">
        <v>2246</v>
      </c>
      <c r="B4813">
        <v>980</v>
      </c>
      <c r="C4813" s="3">
        <v>43575</v>
      </c>
      <c r="D4813" s="5" t="str">
        <f>ufc_fights5[[#This Row],[r_fighter_id]]&amp;"/"&amp;ufc_fights5[[#This Row],[b_fighter_id]]&amp;ufc_fights5[[#This Row],[date]]</f>
        <v>2246/98043575</v>
      </c>
      <c r="E4813">
        <f>COUNTIF(ufc_fights5[duplicitní texty],ufc_fights5[[#This Row],[duplicitní texty]])</f>
        <v>1</v>
      </c>
    </row>
    <row r="4814" spans="1:5">
      <c r="A4814">
        <v>922</v>
      </c>
      <c r="B4814">
        <v>546</v>
      </c>
      <c r="C4814" s="3">
        <v>43575</v>
      </c>
      <c r="D4814" s="5" t="str">
        <f>ufc_fights5[[#This Row],[r_fighter_id]]&amp;"/"&amp;ufc_fights5[[#This Row],[b_fighter_id]]&amp;ufc_fights5[[#This Row],[date]]</f>
        <v>922/54643575</v>
      </c>
      <c r="E4814">
        <f>COUNTIF(ufc_fights5[duplicitní texty],ufc_fights5[[#This Row],[duplicitní texty]])</f>
        <v>1</v>
      </c>
    </row>
    <row r="4815" spans="1:5">
      <c r="A4815">
        <v>1565</v>
      </c>
      <c r="B4815">
        <v>94</v>
      </c>
      <c r="C4815" s="3">
        <v>43575</v>
      </c>
      <c r="D4815" s="5" t="str">
        <f>ufc_fights5[[#This Row],[r_fighter_id]]&amp;"/"&amp;ufc_fights5[[#This Row],[b_fighter_id]]&amp;ufc_fights5[[#This Row],[date]]</f>
        <v>1565/9443575</v>
      </c>
      <c r="E4815">
        <f>COUNTIF(ufc_fights5[duplicitní texty],ufc_fights5[[#This Row],[duplicitní texty]])</f>
        <v>1</v>
      </c>
    </row>
    <row r="4816" spans="1:5">
      <c r="A4816">
        <v>3526</v>
      </c>
      <c r="B4816">
        <v>681</v>
      </c>
      <c r="C4816" s="3">
        <v>43575</v>
      </c>
      <c r="D4816" s="5" t="str">
        <f>ufc_fights5[[#This Row],[r_fighter_id]]&amp;"/"&amp;ufc_fights5[[#This Row],[b_fighter_id]]&amp;ufc_fights5[[#This Row],[date]]</f>
        <v>3526/68143575</v>
      </c>
      <c r="E4816">
        <f>COUNTIF(ufc_fights5[duplicitní texty],ufc_fights5[[#This Row],[duplicitní texty]])</f>
        <v>1</v>
      </c>
    </row>
    <row r="4817" spans="1:5">
      <c r="A4817">
        <v>3308</v>
      </c>
      <c r="B4817">
        <v>3</v>
      </c>
      <c r="C4817" s="3">
        <v>43575</v>
      </c>
      <c r="D4817" s="5" t="str">
        <f>ufc_fights5[[#This Row],[r_fighter_id]]&amp;"/"&amp;ufc_fights5[[#This Row],[b_fighter_id]]&amp;ufc_fights5[[#This Row],[date]]</f>
        <v>3308/343575</v>
      </c>
      <c r="E4817">
        <f>COUNTIF(ufc_fights5[duplicitní texty],ufc_fights5[[#This Row],[duplicitní texty]])</f>
        <v>1</v>
      </c>
    </row>
    <row r="4818" spans="1:5">
      <c r="A4818">
        <v>62</v>
      </c>
      <c r="B4818">
        <v>2259</v>
      </c>
      <c r="C4818" s="3">
        <v>43575</v>
      </c>
      <c r="D4818" s="5" t="str">
        <f>ufc_fights5[[#This Row],[r_fighter_id]]&amp;"/"&amp;ufc_fights5[[#This Row],[b_fighter_id]]&amp;ufc_fights5[[#This Row],[date]]</f>
        <v>62/225943575</v>
      </c>
      <c r="E4818">
        <f>COUNTIF(ufc_fights5[duplicitní texty],ufc_fights5[[#This Row],[duplicitní texty]])</f>
        <v>1</v>
      </c>
    </row>
    <row r="4819" spans="1:5">
      <c r="A4819">
        <v>2464</v>
      </c>
      <c r="B4819">
        <v>1128</v>
      </c>
      <c r="C4819" s="3">
        <v>43575</v>
      </c>
      <c r="D4819" s="5" t="str">
        <f>ufc_fights5[[#This Row],[r_fighter_id]]&amp;"/"&amp;ufc_fights5[[#This Row],[b_fighter_id]]&amp;ufc_fights5[[#This Row],[date]]</f>
        <v>2464/112843575</v>
      </c>
      <c r="E4819">
        <f>COUNTIF(ufc_fights5[duplicitní texty],ufc_fights5[[#This Row],[duplicitní texty]])</f>
        <v>1</v>
      </c>
    </row>
    <row r="4820" spans="1:5">
      <c r="A4820">
        <v>118</v>
      </c>
      <c r="B4820">
        <v>2373</v>
      </c>
      <c r="C4820" s="3">
        <v>43575</v>
      </c>
      <c r="D4820" s="5" t="str">
        <f>ufc_fights5[[#This Row],[r_fighter_id]]&amp;"/"&amp;ufc_fights5[[#This Row],[b_fighter_id]]&amp;ufc_fights5[[#This Row],[date]]</f>
        <v>118/237343575</v>
      </c>
      <c r="E4820">
        <f>COUNTIF(ufc_fights5[duplicitní texty],ufc_fights5[[#This Row],[duplicitní texty]])</f>
        <v>1</v>
      </c>
    </row>
    <row r="4821" spans="1:5">
      <c r="A4821">
        <v>1357</v>
      </c>
      <c r="B4821">
        <v>909</v>
      </c>
      <c r="C4821" s="3">
        <v>43582</v>
      </c>
      <c r="D4821" s="5" t="str">
        <f>ufc_fights5[[#This Row],[r_fighter_id]]&amp;"/"&amp;ufc_fights5[[#This Row],[b_fighter_id]]&amp;ufc_fights5[[#This Row],[date]]</f>
        <v>1357/90943582</v>
      </c>
      <c r="E4821">
        <f>COUNTIF(ufc_fights5[duplicitní texty],ufc_fights5[[#This Row],[duplicitní texty]])</f>
        <v>1</v>
      </c>
    </row>
    <row r="4822" spans="1:5">
      <c r="A4822">
        <v>2884</v>
      </c>
      <c r="B4822">
        <v>2880</v>
      </c>
      <c r="C4822" s="3">
        <v>43582</v>
      </c>
      <c r="D4822" s="5" t="str">
        <f>ufc_fights5[[#This Row],[r_fighter_id]]&amp;"/"&amp;ufc_fights5[[#This Row],[b_fighter_id]]&amp;ufc_fights5[[#This Row],[date]]</f>
        <v>2884/288043582</v>
      </c>
      <c r="E4822">
        <f>COUNTIF(ufc_fights5[duplicitní texty],ufc_fights5[[#This Row],[duplicitní texty]])</f>
        <v>1</v>
      </c>
    </row>
    <row r="4823" spans="1:5">
      <c r="A4823">
        <v>3224</v>
      </c>
      <c r="B4823">
        <v>676</v>
      </c>
      <c r="C4823" s="3">
        <v>43582</v>
      </c>
      <c r="D4823" s="5" t="str">
        <f>ufc_fights5[[#This Row],[r_fighter_id]]&amp;"/"&amp;ufc_fights5[[#This Row],[b_fighter_id]]&amp;ufc_fights5[[#This Row],[date]]</f>
        <v>3224/67643582</v>
      </c>
      <c r="E4823">
        <f>COUNTIF(ufc_fights5[duplicitní texty],ufc_fights5[[#This Row],[duplicitní texty]])</f>
        <v>1</v>
      </c>
    </row>
    <row r="4824" spans="1:5">
      <c r="A4824">
        <v>1834</v>
      </c>
      <c r="B4824">
        <v>2837</v>
      </c>
      <c r="C4824" s="3">
        <v>43582</v>
      </c>
      <c r="D4824" s="5" t="str">
        <f>ufc_fights5[[#This Row],[r_fighter_id]]&amp;"/"&amp;ufc_fights5[[#This Row],[b_fighter_id]]&amp;ufc_fights5[[#This Row],[date]]</f>
        <v>1834/283743582</v>
      </c>
      <c r="E4824">
        <f>COUNTIF(ufc_fights5[duplicitní texty],ufc_fights5[[#This Row],[duplicitní texty]])</f>
        <v>1</v>
      </c>
    </row>
    <row r="4825" spans="1:5">
      <c r="A4825">
        <v>134</v>
      </c>
      <c r="B4825">
        <v>2804</v>
      </c>
      <c r="C4825" s="3">
        <v>43582</v>
      </c>
      <c r="D4825" s="5" t="str">
        <f>ufc_fights5[[#This Row],[r_fighter_id]]&amp;"/"&amp;ufc_fights5[[#This Row],[b_fighter_id]]&amp;ufc_fights5[[#This Row],[date]]</f>
        <v>134/280443582</v>
      </c>
      <c r="E4825">
        <f>COUNTIF(ufc_fights5[duplicitní texty],ufc_fights5[[#This Row],[duplicitní texty]])</f>
        <v>1</v>
      </c>
    </row>
    <row r="4826" spans="1:5">
      <c r="A4826">
        <v>413</v>
      </c>
      <c r="B4826">
        <v>709</v>
      </c>
      <c r="C4826" s="3">
        <v>43582</v>
      </c>
      <c r="D4826" s="5" t="str">
        <f>ufc_fights5[[#This Row],[r_fighter_id]]&amp;"/"&amp;ufc_fights5[[#This Row],[b_fighter_id]]&amp;ufc_fights5[[#This Row],[date]]</f>
        <v>413/70943582</v>
      </c>
      <c r="E4826">
        <f>COUNTIF(ufc_fights5[duplicitní texty],ufc_fights5[[#This Row],[duplicitní texty]])</f>
        <v>1</v>
      </c>
    </row>
    <row r="4827" spans="1:5">
      <c r="A4827">
        <v>2381</v>
      </c>
      <c r="B4827">
        <v>2515</v>
      </c>
      <c r="C4827" s="3">
        <v>43582</v>
      </c>
      <c r="D4827" s="5" t="str">
        <f>ufc_fights5[[#This Row],[r_fighter_id]]&amp;"/"&amp;ufc_fights5[[#This Row],[b_fighter_id]]&amp;ufc_fights5[[#This Row],[date]]</f>
        <v>2381/251543582</v>
      </c>
      <c r="E4827">
        <f>COUNTIF(ufc_fights5[duplicitní texty],ufc_fights5[[#This Row],[duplicitní texty]])</f>
        <v>1</v>
      </c>
    </row>
    <row r="4828" spans="1:5">
      <c r="A4828">
        <v>2113</v>
      </c>
      <c r="B4828">
        <v>1147</v>
      </c>
      <c r="C4828" s="3">
        <v>43582</v>
      </c>
      <c r="D4828" s="5" t="str">
        <f>ufc_fights5[[#This Row],[r_fighter_id]]&amp;"/"&amp;ufc_fights5[[#This Row],[b_fighter_id]]&amp;ufc_fights5[[#This Row],[date]]</f>
        <v>2113/114743582</v>
      </c>
      <c r="E4828">
        <f>COUNTIF(ufc_fights5[duplicitní texty],ufc_fights5[[#This Row],[duplicitní texty]])</f>
        <v>1</v>
      </c>
    </row>
    <row r="4829" spans="1:5">
      <c r="A4829">
        <v>1274</v>
      </c>
      <c r="B4829">
        <v>3044</v>
      </c>
      <c r="C4829" s="3">
        <v>43582</v>
      </c>
      <c r="D4829" s="5" t="str">
        <f>ufc_fights5[[#This Row],[r_fighter_id]]&amp;"/"&amp;ufc_fights5[[#This Row],[b_fighter_id]]&amp;ufc_fights5[[#This Row],[date]]</f>
        <v>1274/304443582</v>
      </c>
      <c r="E4829">
        <f>COUNTIF(ufc_fights5[duplicitní texty],ufc_fights5[[#This Row],[duplicitní texty]])</f>
        <v>1</v>
      </c>
    </row>
    <row r="4830" spans="1:5">
      <c r="A4830">
        <v>907</v>
      </c>
      <c r="B4830">
        <v>1489</v>
      </c>
      <c r="C4830" s="3">
        <v>43582</v>
      </c>
      <c r="D4830" s="5" t="str">
        <f>ufc_fights5[[#This Row],[r_fighter_id]]&amp;"/"&amp;ufc_fights5[[#This Row],[b_fighter_id]]&amp;ufc_fights5[[#This Row],[date]]</f>
        <v>907/148943582</v>
      </c>
      <c r="E4830">
        <f>COUNTIF(ufc_fights5[duplicitní texty],ufc_fights5[[#This Row],[duplicitní texty]])</f>
        <v>1</v>
      </c>
    </row>
    <row r="4831" spans="1:5">
      <c r="A4831">
        <v>2712</v>
      </c>
      <c r="B4831">
        <v>1103</v>
      </c>
      <c r="C4831" s="3">
        <v>43582</v>
      </c>
      <c r="D4831" s="5" t="str">
        <f>ufc_fights5[[#This Row],[r_fighter_id]]&amp;"/"&amp;ufc_fights5[[#This Row],[b_fighter_id]]&amp;ufc_fights5[[#This Row],[date]]</f>
        <v>2712/110343582</v>
      </c>
      <c r="E4831">
        <f>COUNTIF(ufc_fights5[duplicitní texty],ufc_fights5[[#This Row],[duplicitní texty]])</f>
        <v>1</v>
      </c>
    </row>
    <row r="4832" spans="1:5">
      <c r="A4832">
        <v>3078</v>
      </c>
      <c r="B4832">
        <v>1330</v>
      </c>
      <c r="C4832" s="3">
        <v>43582</v>
      </c>
      <c r="D4832" s="5" t="str">
        <f>ufc_fights5[[#This Row],[r_fighter_id]]&amp;"/"&amp;ufc_fights5[[#This Row],[b_fighter_id]]&amp;ufc_fights5[[#This Row],[date]]</f>
        <v>3078/133043582</v>
      </c>
      <c r="E4832">
        <f>COUNTIF(ufc_fights5[duplicitní texty],ufc_fights5[[#This Row],[duplicitní texty]])</f>
        <v>1</v>
      </c>
    </row>
    <row r="4833" spans="1:5">
      <c r="A4833">
        <v>2038</v>
      </c>
      <c r="B4833">
        <v>1828</v>
      </c>
      <c r="C4833" s="3">
        <v>43582</v>
      </c>
      <c r="D4833" s="5" t="str">
        <f>ufc_fights5[[#This Row],[r_fighter_id]]&amp;"/"&amp;ufc_fights5[[#This Row],[b_fighter_id]]&amp;ufc_fights5[[#This Row],[date]]</f>
        <v>2038/182843582</v>
      </c>
      <c r="E4833">
        <f>COUNTIF(ufc_fights5[duplicitní texty],ufc_fights5[[#This Row],[duplicitní texty]])</f>
        <v>1</v>
      </c>
    </row>
    <row r="4834" spans="1:5">
      <c r="A4834">
        <v>1604</v>
      </c>
      <c r="B4834">
        <v>843</v>
      </c>
      <c r="C4834" s="3">
        <v>43589</v>
      </c>
      <c r="D4834" s="5" t="str">
        <f>ufc_fights5[[#This Row],[r_fighter_id]]&amp;"/"&amp;ufc_fights5[[#This Row],[b_fighter_id]]&amp;ufc_fights5[[#This Row],[date]]</f>
        <v>1604/84343589</v>
      </c>
      <c r="E4834">
        <f>COUNTIF(ufc_fights5[duplicitní texty],ufc_fights5[[#This Row],[duplicitní texty]])</f>
        <v>1</v>
      </c>
    </row>
    <row r="4835" spans="1:5">
      <c r="A4835">
        <v>538</v>
      </c>
      <c r="B4835">
        <v>2190</v>
      </c>
      <c r="C4835" s="3">
        <v>43589</v>
      </c>
      <c r="D4835" s="5" t="str">
        <f>ufc_fights5[[#This Row],[r_fighter_id]]&amp;"/"&amp;ufc_fights5[[#This Row],[b_fighter_id]]&amp;ufc_fights5[[#This Row],[date]]</f>
        <v>538/219043589</v>
      </c>
      <c r="E4835">
        <f>COUNTIF(ufc_fights5[duplicitní texty],ufc_fights5[[#This Row],[duplicitní texty]])</f>
        <v>1</v>
      </c>
    </row>
    <row r="4836" spans="1:5">
      <c r="A4836">
        <v>389</v>
      </c>
      <c r="B4836">
        <v>3235</v>
      </c>
      <c r="C4836" s="3">
        <v>43589</v>
      </c>
      <c r="D4836" s="5" t="str">
        <f>ufc_fights5[[#This Row],[r_fighter_id]]&amp;"/"&amp;ufc_fights5[[#This Row],[b_fighter_id]]&amp;ufc_fights5[[#This Row],[date]]</f>
        <v>389/323543589</v>
      </c>
      <c r="E4836">
        <f>COUNTIF(ufc_fights5[duplicitní texty],ufc_fights5[[#This Row],[duplicitní texty]])</f>
        <v>1</v>
      </c>
    </row>
    <row r="4837" spans="1:5">
      <c r="A4837">
        <v>215</v>
      </c>
      <c r="B4837">
        <v>2834</v>
      </c>
      <c r="C4837" s="3">
        <v>43589</v>
      </c>
      <c r="D4837" s="5" t="str">
        <f>ufc_fights5[[#This Row],[r_fighter_id]]&amp;"/"&amp;ufc_fights5[[#This Row],[b_fighter_id]]&amp;ufc_fights5[[#This Row],[date]]</f>
        <v>215/283443589</v>
      </c>
      <c r="E4837">
        <f>COUNTIF(ufc_fights5[duplicitní texty],ufc_fights5[[#This Row],[duplicitní texty]])</f>
        <v>1</v>
      </c>
    </row>
    <row r="4838" spans="1:5">
      <c r="A4838">
        <v>1431</v>
      </c>
      <c r="B4838">
        <v>523</v>
      </c>
      <c r="C4838" s="3">
        <v>43589</v>
      </c>
      <c r="D4838" s="5" t="str">
        <f>ufc_fights5[[#This Row],[r_fighter_id]]&amp;"/"&amp;ufc_fights5[[#This Row],[b_fighter_id]]&amp;ufc_fights5[[#This Row],[date]]</f>
        <v>1431/52343589</v>
      </c>
      <c r="E4838">
        <f>COUNTIF(ufc_fights5[duplicitní texty],ufc_fights5[[#This Row],[duplicitní texty]])</f>
        <v>1</v>
      </c>
    </row>
    <row r="4839" spans="1:5">
      <c r="A4839">
        <v>3193</v>
      </c>
      <c r="B4839">
        <v>2572</v>
      </c>
      <c r="C4839" s="3">
        <v>43589</v>
      </c>
      <c r="D4839" s="5" t="str">
        <f>ufc_fights5[[#This Row],[r_fighter_id]]&amp;"/"&amp;ufc_fights5[[#This Row],[b_fighter_id]]&amp;ufc_fights5[[#This Row],[date]]</f>
        <v>3193/257243589</v>
      </c>
      <c r="E4839">
        <f>COUNTIF(ufc_fights5[duplicitní texty],ufc_fights5[[#This Row],[duplicitní texty]])</f>
        <v>1</v>
      </c>
    </row>
    <row r="4840" spans="1:5">
      <c r="A4840">
        <v>1282</v>
      </c>
      <c r="B4840">
        <v>3093</v>
      </c>
      <c r="C4840" s="3">
        <v>43589</v>
      </c>
      <c r="D4840" s="5" t="str">
        <f>ufc_fights5[[#This Row],[r_fighter_id]]&amp;"/"&amp;ufc_fights5[[#This Row],[b_fighter_id]]&amp;ufc_fights5[[#This Row],[date]]</f>
        <v>1282/309343589</v>
      </c>
      <c r="E4840">
        <f>COUNTIF(ufc_fights5[duplicitní texty],ufc_fights5[[#This Row],[duplicitní texty]])</f>
        <v>1</v>
      </c>
    </row>
    <row r="4841" spans="1:5">
      <c r="A4841">
        <v>3170</v>
      </c>
      <c r="B4841">
        <v>406</v>
      </c>
      <c r="C4841" s="3">
        <v>43589</v>
      </c>
      <c r="D4841" s="5" t="str">
        <f>ufc_fights5[[#This Row],[r_fighter_id]]&amp;"/"&amp;ufc_fights5[[#This Row],[b_fighter_id]]&amp;ufc_fights5[[#This Row],[date]]</f>
        <v>3170/40643589</v>
      </c>
      <c r="E4841">
        <f>COUNTIF(ufc_fights5[duplicitní texty],ufc_fights5[[#This Row],[duplicitní texty]])</f>
        <v>1</v>
      </c>
    </row>
    <row r="4842" spans="1:5">
      <c r="A4842">
        <v>3569</v>
      </c>
      <c r="B4842">
        <v>2184</v>
      </c>
      <c r="C4842" s="3">
        <v>43589</v>
      </c>
      <c r="D4842" s="5" t="str">
        <f>ufc_fights5[[#This Row],[r_fighter_id]]&amp;"/"&amp;ufc_fights5[[#This Row],[b_fighter_id]]&amp;ufc_fights5[[#This Row],[date]]</f>
        <v>3569/218443589</v>
      </c>
      <c r="E4842">
        <f>COUNTIF(ufc_fights5[duplicitní texty],ufc_fights5[[#This Row],[duplicitní texty]])</f>
        <v>1</v>
      </c>
    </row>
    <row r="4843" spans="1:5">
      <c r="A4843">
        <v>2292</v>
      </c>
      <c r="B4843">
        <v>2888</v>
      </c>
      <c r="C4843" s="3">
        <v>43589</v>
      </c>
      <c r="D4843" s="5" t="str">
        <f>ufc_fights5[[#This Row],[r_fighter_id]]&amp;"/"&amp;ufc_fights5[[#This Row],[b_fighter_id]]&amp;ufc_fights5[[#This Row],[date]]</f>
        <v>2292/288843589</v>
      </c>
      <c r="E4843">
        <f>COUNTIF(ufc_fights5[duplicitní texty],ufc_fights5[[#This Row],[duplicitní texty]])</f>
        <v>1</v>
      </c>
    </row>
    <row r="4844" spans="1:5">
      <c r="A4844">
        <v>276</v>
      </c>
      <c r="B4844">
        <v>12</v>
      </c>
      <c r="C4844" s="3">
        <v>43589</v>
      </c>
      <c r="D4844" s="5" t="str">
        <f>ufc_fights5[[#This Row],[r_fighter_id]]&amp;"/"&amp;ufc_fights5[[#This Row],[b_fighter_id]]&amp;ufc_fights5[[#This Row],[date]]</f>
        <v>276/1243589</v>
      </c>
      <c r="E4844">
        <f>COUNTIF(ufc_fights5[duplicitní texty],ufc_fights5[[#This Row],[duplicitní texty]])</f>
        <v>1</v>
      </c>
    </row>
    <row r="4845" spans="1:5">
      <c r="A4845">
        <v>1047</v>
      </c>
      <c r="B4845">
        <v>3040</v>
      </c>
      <c r="C4845" s="3">
        <v>43589</v>
      </c>
      <c r="D4845" s="5" t="str">
        <f>ufc_fights5[[#This Row],[r_fighter_id]]&amp;"/"&amp;ufc_fights5[[#This Row],[b_fighter_id]]&amp;ufc_fights5[[#This Row],[date]]</f>
        <v>1047/304043589</v>
      </c>
      <c r="E4845">
        <f>COUNTIF(ufc_fights5[duplicitní texty],ufc_fights5[[#This Row],[duplicitní texty]])</f>
        <v>1</v>
      </c>
    </row>
    <row r="4846" spans="1:5">
      <c r="A4846">
        <v>2328</v>
      </c>
      <c r="B4846">
        <v>3081</v>
      </c>
      <c r="C4846" s="3">
        <v>43596</v>
      </c>
      <c r="D4846" s="5" t="str">
        <f>ufc_fights5[[#This Row],[r_fighter_id]]&amp;"/"&amp;ufc_fights5[[#This Row],[b_fighter_id]]&amp;ufc_fights5[[#This Row],[date]]</f>
        <v>2328/308143596</v>
      </c>
      <c r="E4846">
        <f>COUNTIF(ufc_fights5[duplicitní texty],ufc_fights5[[#This Row],[duplicitní texty]])</f>
        <v>1</v>
      </c>
    </row>
    <row r="4847" spans="1:5">
      <c r="A4847">
        <v>2155</v>
      </c>
      <c r="B4847">
        <v>1380</v>
      </c>
      <c r="C4847" s="3">
        <v>43596</v>
      </c>
      <c r="D4847" s="5" t="str">
        <f>ufc_fights5[[#This Row],[r_fighter_id]]&amp;"/"&amp;ufc_fights5[[#This Row],[b_fighter_id]]&amp;ufc_fights5[[#This Row],[date]]</f>
        <v>2155/138043596</v>
      </c>
      <c r="E4847">
        <f>COUNTIF(ufc_fights5[duplicitní texty],ufc_fights5[[#This Row],[duplicitní texty]])</f>
        <v>1</v>
      </c>
    </row>
    <row r="4848" spans="1:5">
      <c r="A4848">
        <v>48</v>
      </c>
      <c r="B4848">
        <v>622</v>
      </c>
      <c r="C4848" s="3">
        <v>43596</v>
      </c>
      <c r="D4848" s="5" t="str">
        <f>ufc_fights5[[#This Row],[r_fighter_id]]&amp;"/"&amp;ufc_fights5[[#This Row],[b_fighter_id]]&amp;ufc_fights5[[#This Row],[date]]</f>
        <v>48/62243596</v>
      </c>
      <c r="E4848">
        <f>COUNTIF(ufc_fights5[duplicitní texty],ufc_fights5[[#This Row],[duplicitní texty]])</f>
        <v>1</v>
      </c>
    </row>
    <row r="4849" spans="1:5">
      <c r="A4849">
        <v>86</v>
      </c>
      <c r="B4849">
        <v>2178</v>
      </c>
      <c r="C4849" s="3">
        <v>43596</v>
      </c>
      <c r="D4849" s="5" t="str">
        <f>ufc_fights5[[#This Row],[r_fighter_id]]&amp;"/"&amp;ufc_fights5[[#This Row],[b_fighter_id]]&amp;ufc_fights5[[#This Row],[date]]</f>
        <v>86/217843596</v>
      </c>
      <c r="E4849">
        <f>COUNTIF(ufc_fights5[duplicitní texty],ufc_fights5[[#This Row],[duplicitní texty]])</f>
        <v>1</v>
      </c>
    </row>
    <row r="4850" spans="1:5">
      <c r="A4850">
        <v>204</v>
      </c>
      <c r="B4850">
        <v>1410</v>
      </c>
      <c r="C4850" s="3">
        <v>43596</v>
      </c>
      <c r="D4850" s="5" t="str">
        <f>ufc_fights5[[#This Row],[r_fighter_id]]&amp;"/"&amp;ufc_fights5[[#This Row],[b_fighter_id]]&amp;ufc_fights5[[#This Row],[date]]</f>
        <v>204/141043596</v>
      </c>
      <c r="E4850">
        <f>COUNTIF(ufc_fights5[duplicitní texty],ufc_fights5[[#This Row],[duplicitní texty]])</f>
        <v>1</v>
      </c>
    </row>
    <row r="4851" spans="1:5">
      <c r="A4851">
        <v>2485</v>
      </c>
      <c r="B4851">
        <v>1226</v>
      </c>
      <c r="C4851" s="3">
        <v>43596</v>
      </c>
      <c r="D4851" s="5" t="str">
        <f>ufc_fights5[[#This Row],[r_fighter_id]]&amp;"/"&amp;ufc_fights5[[#This Row],[b_fighter_id]]&amp;ufc_fights5[[#This Row],[date]]</f>
        <v>2485/122643596</v>
      </c>
      <c r="E4851">
        <f>COUNTIF(ufc_fights5[duplicitní texty],ufc_fights5[[#This Row],[duplicitní texty]])</f>
        <v>1</v>
      </c>
    </row>
    <row r="4852" spans="1:5">
      <c r="A4852">
        <v>50</v>
      </c>
      <c r="B4852">
        <v>3395</v>
      </c>
      <c r="C4852" s="3">
        <v>43596</v>
      </c>
      <c r="D4852" s="5" t="str">
        <f>ufc_fights5[[#This Row],[r_fighter_id]]&amp;"/"&amp;ufc_fights5[[#This Row],[b_fighter_id]]&amp;ufc_fights5[[#This Row],[date]]</f>
        <v>50/339543596</v>
      </c>
      <c r="E4852">
        <f>COUNTIF(ufc_fights5[duplicitní texty],ufc_fights5[[#This Row],[duplicitní texty]])</f>
        <v>1</v>
      </c>
    </row>
    <row r="4853" spans="1:5">
      <c r="A4853">
        <v>465</v>
      </c>
      <c r="B4853">
        <v>2981</v>
      </c>
      <c r="C4853" s="3">
        <v>43596</v>
      </c>
      <c r="D4853" s="5" t="str">
        <f>ufc_fights5[[#This Row],[r_fighter_id]]&amp;"/"&amp;ufc_fights5[[#This Row],[b_fighter_id]]&amp;ufc_fights5[[#This Row],[date]]</f>
        <v>465/298143596</v>
      </c>
      <c r="E4853">
        <f>COUNTIF(ufc_fights5[duplicitní texty],ufc_fights5[[#This Row],[duplicitní texty]])</f>
        <v>1</v>
      </c>
    </row>
    <row r="4854" spans="1:5">
      <c r="A4854">
        <v>265</v>
      </c>
      <c r="B4854">
        <v>130</v>
      </c>
      <c r="C4854" s="3">
        <v>43596</v>
      </c>
      <c r="D4854" s="5" t="str">
        <f>ufc_fights5[[#This Row],[r_fighter_id]]&amp;"/"&amp;ufc_fights5[[#This Row],[b_fighter_id]]&amp;ufc_fights5[[#This Row],[date]]</f>
        <v>265/13043596</v>
      </c>
      <c r="E4854">
        <f>COUNTIF(ufc_fights5[duplicitní texty],ufc_fights5[[#This Row],[duplicitní texty]])</f>
        <v>1</v>
      </c>
    </row>
    <row r="4855" spans="1:5">
      <c r="A4855">
        <v>486</v>
      </c>
      <c r="B4855">
        <v>437</v>
      </c>
      <c r="C4855" s="3">
        <v>43596</v>
      </c>
      <c r="D4855" s="5" t="str">
        <f>ufc_fights5[[#This Row],[r_fighter_id]]&amp;"/"&amp;ufc_fights5[[#This Row],[b_fighter_id]]&amp;ufc_fights5[[#This Row],[date]]</f>
        <v>486/43743596</v>
      </c>
      <c r="E4855">
        <f>COUNTIF(ufc_fights5[duplicitní texty],ufc_fights5[[#This Row],[duplicitní texty]])</f>
        <v>1</v>
      </c>
    </row>
    <row r="4856" spans="1:5">
      <c r="A4856">
        <v>84</v>
      </c>
      <c r="B4856">
        <v>3111</v>
      </c>
      <c r="C4856" s="3">
        <v>43596</v>
      </c>
      <c r="D4856" s="5" t="str">
        <f>ufc_fights5[[#This Row],[r_fighter_id]]&amp;"/"&amp;ufc_fights5[[#This Row],[b_fighter_id]]&amp;ufc_fights5[[#This Row],[date]]</f>
        <v>84/311143596</v>
      </c>
      <c r="E4856">
        <f>COUNTIF(ufc_fights5[duplicitní texty],ufc_fights5[[#This Row],[duplicitní texty]])</f>
        <v>1</v>
      </c>
    </row>
    <row r="4857" spans="1:5">
      <c r="A4857">
        <v>480</v>
      </c>
      <c r="B4857">
        <v>1313</v>
      </c>
      <c r="C4857" s="3">
        <v>43603</v>
      </c>
      <c r="D4857" s="5" t="str">
        <f>ufc_fights5[[#This Row],[r_fighter_id]]&amp;"/"&amp;ufc_fights5[[#This Row],[b_fighter_id]]&amp;ufc_fights5[[#This Row],[date]]</f>
        <v>480/131343603</v>
      </c>
      <c r="E4857">
        <f>COUNTIF(ufc_fights5[duplicitní texty],ufc_fights5[[#This Row],[duplicitní texty]])</f>
        <v>1</v>
      </c>
    </row>
    <row r="4858" spans="1:5">
      <c r="A4858">
        <v>3285</v>
      </c>
      <c r="B4858">
        <v>716</v>
      </c>
      <c r="C4858" s="3">
        <v>43603</v>
      </c>
      <c r="D4858" s="5" t="str">
        <f>ufc_fights5[[#This Row],[r_fighter_id]]&amp;"/"&amp;ufc_fights5[[#This Row],[b_fighter_id]]&amp;ufc_fights5[[#This Row],[date]]</f>
        <v>3285/71643603</v>
      </c>
      <c r="E4858">
        <f>COUNTIF(ufc_fights5[duplicitní texty],ufc_fights5[[#This Row],[duplicitní texty]])</f>
        <v>1</v>
      </c>
    </row>
    <row r="4859" spans="1:5">
      <c r="A4859">
        <v>669</v>
      </c>
      <c r="B4859">
        <v>1327</v>
      </c>
      <c r="C4859" s="3">
        <v>43603</v>
      </c>
      <c r="D4859" s="5" t="str">
        <f>ufc_fights5[[#This Row],[r_fighter_id]]&amp;"/"&amp;ufc_fights5[[#This Row],[b_fighter_id]]&amp;ufc_fights5[[#This Row],[date]]</f>
        <v>669/132743603</v>
      </c>
      <c r="E4859">
        <f>COUNTIF(ufc_fights5[duplicitní texty],ufc_fights5[[#This Row],[duplicitní texty]])</f>
        <v>1</v>
      </c>
    </row>
    <row r="4860" spans="1:5">
      <c r="A4860">
        <v>2376</v>
      </c>
      <c r="B4860">
        <v>1798</v>
      </c>
      <c r="C4860" s="3">
        <v>43603</v>
      </c>
      <c r="D4860" s="5" t="str">
        <f>ufc_fights5[[#This Row],[r_fighter_id]]&amp;"/"&amp;ufc_fights5[[#This Row],[b_fighter_id]]&amp;ufc_fights5[[#This Row],[date]]</f>
        <v>2376/179843603</v>
      </c>
      <c r="E4860">
        <f>COUNTIF(ufc_fights5[duplicitní texty],ufc_fights5[[#This Row],[duplicitní texty]])</f>
        <v>1</v>
      </c>
    </row>
    <row r="4861" spans="1:5">
      <c r="A4861">
        <v>682</v>
      </c>
      <c r="B4861">
        <v>1105</v>
      </c>
      <c r="C4861" s="3">
        <v>43603</v>
      </c>
      <c r="D4861" s="5" t="str">
        <f>ufc_fights5[[#This Row],[r_fighter_id]]&amp;"/"&amp;ufc_fights5[[#This Row],[b_fighter_id]]&amp;ufc_fights5[[#This Row],[date]]</f>
        <v>682/110543603</v>
      </c>
      <c r="E4861">
        <f>COUNTIF(ufc_fights5[duplicitní texty],ufc_fights5[[#This Row],[duplicitní texty]])</f>
        <v>1</v>
      </c>
    </row>
    <row r="4862" spans="1:5">
      <c r="A4862">
        <v>1883</v>
      </c>
      <c r="B4862">
        <v>1693</v>
      </c>
      <c r="C4862" s="3">
        <v>43603</v>
      </c>
      <c r="D4862" s="5" t="str">
        <f>ufc_fights5[[#This Row],[r_fighter_id]]&amp;"/"&amp;ufc_fights5[[#This Row],[b_fighter_id]]&amp;ufc_fights5[[#This Row],[date]]</f>
        <v>1883/169343603</v>
      </c>
      <c r="E4862">
        <f>COUNTIF(ufc_fights5[duplicitní texty],ufc_fights5[[#This Row],[duplicitní texty]])</f>
        <v>1</v>
      </c>
    </row>
    <row r="4863" spans="1:5">
      <c r="A4863">
        <v>808</v>
      </c>
      <c r="B4863">
        <v>1785</v>
      </c>
      <c r="C4863" s="3">
        <v>43603</v>
      </c>
      <c r="D4863" s="5" t="str">
        <f>ufc_fights5[[#This Row],[r_fighter_id]]&amp;"/"&amp;ufc_fights5[[#This Row],[b_fighter_id]]&amp;ufc_fights5[[#This Row],[date]]</f>
        <v>808/178543603</v>
      </c>
      <c r="E4863">
        <f>COUNTIF(ufc_fights5[duplicitní texty],ufc_fights5[[#This Row],[duplicitní texty]])</f>
        <v>1</v>
      </c>
    </row>
    <row r="4864" spans="1:5">
      <c r="A4864">
        <v>2710</v>
      </c>
      <c r="B4864">
        <v>2493</v>
      </c>
      <c r="C4864" s="3">
        <v>43603</v>
      </c>
      <c r="D4864" s="5" t="str">
        <f>ufc_fights5[[#This Row],[r_fighter_id]]&amp;"/"&amp;ufc_fights5[[#This Row],[b_fighter_id]]&amp;ufc_fights5[[#This Row],[date]]</f>
        <v>2710/249343603</v>
      </c>
      <c r="E4864">
        <f>COUNTIF(ufc_fights5[duplicitní texty],ufc_fights5[[#This Row],[duplicitní texty]])</f>
        <v>1</v>
      </c>
    </row>
    <row r="4865" spans="1:5">
      <c r="A4865">
        <v>1725</v>
      </c>
      <c r="B4865">
        <v>914</v>
      </c>
      <c r="C4865" s="3">
        <v>43603</v>
      </c>
      <c r="D4865" s="5" t="str">
        <f>ufc_fights5[[#This Row],[r_fighter_id]]&amp;"/"&amp;ufc_fights5[[#This Row],[b_fighter_id]]&amp;ufc_fights5[[#This Row],[date]]</f>
        <v>1725/91443603</v>
      </c>
      <c r="E4865">
        <f>COUNTIF(ufc_fights5[duplicitní texty],ufc_fights5[[#This Row],[duplicitní texty]])</f>
        <v>1</v>
      </c>
    </row>
    <row r="4866" spans="1:5">
      <c r="A4866">
        <v>1205</v>
      </c>
      <c r="B4866">
        <v>1567</v>
      </c>
      <c r="C4866" s="3">
        <v>43603</v>
      </c>
      <c r="D4866" s="5" t="str">
        <f>ufc_fights5[[#This Row],[r_fighter_id]]&amp;"/"&amp;ufc_fights5[[#This Row],[b_fighter_id]]&amp;ufc_fights5[[#This Row],[date]]</f>
        <v>1205/156743603</v>
      </c>
      <c r="E4866">
        <f>COUNTIF(ufc_fights5[duplicitní texty],ufc_fights5[[#This Row],[duplicitní texty]])</f>
        <v>1</v>
      </c>
    </row>
    <row r="4867" spans="1:5">
      <c r="A4867">
        <v>2621</v>
      </c>
      <c r="B4867">
        <v>1416</v>
      </c>
      <c r="C4867" s="3">
        <v>43603</v>
      </c>
      <c r="D4867" s="5" t="str">
        <f>ufc_fights5[[#This Row],[r_fighter_id]]&amp;"/"&amp;ufc_fights5[[#This Row],[b_fighter_id]]&amp;ufc_fights5[[#This Row],[date]]</f>
        <v>2621/141643603</v>
      </c>
      <c r="E4867">
        <f>COUNTIF(ufc_fights5[duplicitní texty],ufc_fights5[[#This Row],[duplicitní texty]])</f>
        <v>1</v>
      </c>
    </row>
    <row r="4868" spans="1:5">
      <c r="A4868">
        <v>104</v>
      </c>
      <c r="B4868">
        <v>3086</v>
      </c>
      <c r="C4868" s="3">
        <v>43603</v>
      </c>
      <c r="D4868" s="5" t="str">
        <f>ufc_fights5[[#This Row],[r_fighter_id]]&amp;"/"&amp;ufc_fights5[[#This Row],[b_fighter_id]]&amp;ufc_fights5[[#This Row],[date]]</f>
        <v>104/308643603</v>
      </c>
      <c r="E4868">
        <f>COUNTIF(ufc_fights5[duplicitní texty],ufc_fights5[[#This Row],[duplicitní texty]])</f>
        <v>1</v>
      </c>
    </row>
    <row r="4869" spans="1:5">
      <c r="A4869">
        <v>129</v>
      </c>
      <c r="B4869">
        <v>898</v>
      </c>
      <c r="C4869" s="3">
        <v>43603</v>
      </c>
      <c r="D4869" s="5" t="str">
        <f>ufc_fights5[[#This Row],[r_fighter_id]]&amp;"/"&amp;ufc_fights5[[#This Row],[b_fighter_id]]&amp;ufc_fights5[[#This Row],[date]]</f>
        <v>129/89843603</v>
      </c>
      <c r="E4869">
        <f>COUNTIF(ufc_fights5[duplicitní texty],ufc_fights5[[#This Row],[duplicitní texty]])</f>
        <v>1</v>
      </c>
    </row>
    <row r="4870" spans="1:5">
      <c r="A4870">
        <v>2631</v>
      </c>
      <c r="B4870">
        <v>2862</v>
      </c>
      <c r="C4870" s="3">
        <v>43617</v>
      </c>
      <c r="D4870" s="5" t="str">
        <f>ufc_fights5[[#This Row],[r_fighter_id]]&amp;"/"&amp;ufc_fights5[[#This Row],[b_fighter_id]]&amp;ufc_fights5[[#This Row],[date]]</f>
        <v>2631/286243617</v>
      </c>
      <c r="E4870">
        <f>COUNTIF(ufc_fights5[duplicitní texty],ufc_fights5[[#This Row],[duplicitní texty]])</f>
        <v>1</v>
      </c>
    </row>
    <row r="4871" spans="1:5">
      <c r="A4871">
        <v>1235</v>
      </c>
      <c r="B4871">
        <v>3034</v>
      </c>
      <c r="C4871" s="3">
        <v>43617</v>
      </c>
      <c r="D4871" s="5" t="str">
        <f>ufc_fights5[[#This Row],[r_fighter_id]]&amp;"/"&amp;ufc_fights5[[#This Row],[b_fighter_id]]&amp;ufc_fights5[[#This Row],[date]]</f>
        <v>1235/303443617</v>
      </c>
      <c r="E4871">
        <f>COUNTIF(ufc_fights5[duplicitní texty],ufc_fights5[[#This Row],[duplicitní texty]])</f>
        <v>1</v>
      </c>
    </row>
    <row r="4872" spans="1:5">
      <c r="A4872">
        <v>3137</v>
      </c>
      <c r="B4872">
        <v>567</v>
      </c>
      <c r="C4872" s="3">
        <v>43617</v>
      </c>
      <c r="D4872" s="5" t="str">
        <f>ufc_fights5[[#This Row],[r_fighter_id]]&amp;"/"&amp;ufc_fights5[[#This Row],[b_fighter_id]]&amp;ufc_fights5[[#This Row],[date]]</f>
        <v>3137/56743617</v>
      </c>
      <c r="E4872">
        <f>COUNTIF(ufc_fights5[duplicitní texty],ufc_fights5[[#This Row],[duplicitní texty]])</f>
        <v>1</v>
      </c>
    </row>
    <row r="4873" spans="1:5">
      <c r="A4873">
        <v>1950</v>
      </c>
      <c r="B4873">
        <v>2611</v>
      </c>
      <c r="C4873" s="3">
        <v>43617</v>
      </c>
      <c r="D4873" s="5" t="str">
        <f>ufc_fights5[[#This Row],[r_fighter_id]]&amp;"/"&amp;ufc_fights5[[#This Row],[b_fighter_id]]&amp;ufc_fights5[[#This Row],[date]]</f>
        <v>1950/261143617</v>
      </c>
      <c r="E4873">
        <f>COUNTIF(ufc_fights5[duplicitní texty],ufc_fights5[[#This Row],[duplicitní texty]])</f>
        <v>1</v>
      </c>
    </row>
    <row r="4874" spans="1:5">
      <c r="A4874">
        <v>1244</v>
      </c>
      <c r="B4874">
        <v>1092</v>
      </c>
      <c r="C4874" s="3">
        <v>43617</v>
      </c>
      <c r="D4874" s="5" t="str">
        <f>ufc_fights5[[#This Row],[r_fighter_id]]&amp;"/"&amp;ufc_fights5[[#This Row],[b_fighter_id]]&amp;ufc_fights5[[#This Row],[date]]</f>
        <v>1244/109243617</v>
      </c>
      <c r="E4874">
        <f>COUNTIF(ufc_fights5[duplicitní texty],ufc_fights5[[#This Row],[duplicitní texty]])</f>
        <v>1</v>
      </c>
    </row>
    <row r="4875" spans="1:5">
      <c r="A4875">
        <v>80</v>
      </c>
      <c r="B4875">
        <v>242</v>
      </c>
      <c r="C4875" s="3">
        <v>43617</v>
      </c>
      <c r="D4875" s="5" t="str">
        <f>ufc_fights5[[#This Row],[r_fighter_id]]&amp;"/"&amp;ufc_fights5[[#This Row],[b_fighter_id]]&amp;ufc_fights5[[#This Row],[date]]</f>
        <v>80/24243617</v>
      </c>
      <c r="E4875">
        <f>COUNTIF(ufc_fights5[duplicitní texty],ufc_fights5[[#This Row],[duplicitní texty]])</f>
        <v>1</v>
      </c>
    </row>
    <row r="4876" spans="1:5">
      <c r="A4876">
        <v>95</v>
      </c>
      <c r="B4876">
        <v>973</v>
      </c>
      <c r="C4876" s="3">
        <v>43617</v>
      </c>
      <c r="D4876" s="5" t="str">
        <f>ufc_fights5[[#This Row],[r_fighter_id]]&amp;"/"&amp;ufc_fights5[[#This Row],[b_fighter_id]]&amp;ufc_fights5[[#This Row],[date]]</f>
        <v>95/97343617</v>
      </c>
      <c r="E4876">
        <f>COUNTIF(ufc_fights5[duplicitní texty],ufc_fights5[[#This Row],[duplicitní texty]])</f>
        <v>1</v>
      </c>
    </row>
    <row r="4877" spans="1:5">
      <c r="A4877">
        <v>1937</v>
      </c>
      <c r="B4877">
        <v>2847</v>
      </c>
      <c r="C4877" s="3">
        <v>43617</v>
      </c>
      <c r="D4877" s="5" t="str">
        <f>ufc_fights5[[#This Row],[r_fighter_id]]&amp;"/"&amp;ufc_fights5[[#This Row],[b_fighter_id]]&amp;ufc_fights5[[#This Row],[date]]</f>
        <v>1937/284743617</v>
      </c>
      <c r="E4877">
        <f>COUNTIF(ufc_fights5[duplicitní texty],ufc_fights5[[#This Row],[duplicitní texty]])</f>
        <v>1</v>
      </c>
    </row>
    <row r="4878" spans="1:5">
      <c r="A4878">
        <v>1312</v>
      </c>
      <c r="B4878">
        <v>445</v>
      </c>
      <c r="C4878" s="3">
        <v>43617</v>
      </c>
      <c r="D4878" s="5" t="str">
        <f>ufc_fights5[[#This Row],[r_fighter_id]]&amp;"/"&amp;ufc_fights5[[#This Row],[b_fighter_id]]&amp;ufc_fights5[[#This Row],[date]]</f>
        <v>1312/44543617</v>
      </c>
      <c r="E4878">
        <f>COUNTIF(ufc_fights5[duplicitní texty],ufc_fights5[[#This Row],[duplicitní texty]])</f>
        <v>1</v>
      </c>
    </row>
    <row r="4879" spans="1:5">
      <c r="A4879">
        <v>920</v>
      </c>
      <c r="B4879">
        <v>1745</v>
      </c>
      <c r="C4879" s="3">
        <v>43617</v>
      </c>
      <c r="D4879" s="5" t="str">
        <f>ufc_fights5[[#This Row],[r_fighter_id]]&amp;"/"&amp;ufc_fights5[[#This Row],[b_fighter_id]]&amp;ufc_fights5[[#This Row],[date]]</f>
        <v>920/174543617</v>
      </c>
      <c r="E4879">
        <f>COUNTIF(ufc_fights5[duplicitní texty],ufc_fights5[[#This Row],[duplicitní texty]])</f>
        <v>1</v>
      </c>
    </row>
    <row r="4880" spans="1:5">
      <c r="A4880">
        <v>27</v>
      </c>
      <c r="B4880">
        <v>1631</v>
      </c>
      <c r="C4880" s="3">
        <v>43617</v>
      </c>
      <c r="D4880" s="5" t="str">
        <f>ufc_fights5[[#This Row],[r_fighter_id]]&amp;"/"&amp;ufc_fights5[[#This Row],[b_fighter_id]]&amp;ufc_fights5[[#This Row],[date]]</f>
        <v>27/163143617</v>
      </c>
      <c r="E4880">
        <f>COUNTIF(ufc_fights5[duplicitní texty],ufc_fights5[[#This Row],[duplicitní texty]])</f>
        <v>1</v>
      </c>
    </row>
    <row r="4881" spans="1:5">
      <c r="A4881">
        <v>3229</v>
      </c>
      <c r="B4881">
        <v>1514</v>
      </c>
      <c r="C4881" s="3">
        <v>43617</v>
      </c>
      <c r="D4881" s="5" t="str">
        <f>ufc_fights5[[#This Row],[r_fighter_id]]&amp;"/"&amp;ufc_fights5[[#This Row],[b_fighter_id]]&amp;ufc_fights5[[#This Row],[date]]</f>
        <v>3229/151443617</v>
      </c>
      <c r="E4881">
        <f>COUNTIF(ufc_fights5[duplicitní texty],ufc_fights5[[#This Row],[duplicitní texty]])</f>
        <v>1</v>
      </c>
    </row>
    <row r="4882" spans="1:5">
      <c r="A4882">
        <v>948</v>
      </c>
      <c r="B4882">
        <v>523</v>
      </c>
      <c r="C4882" s="3">
        <v>43624</v>
      </c>
      <c r="D4882" s="5" t="str">
        <f>ufc_fights5[[#This Row],[r_fighter_id]]&amp;"/"&amp;ufc_fights5[[#This Row],[b_fighter_id]]&amp;ufc_fights5[[#This Row],[date]]</f>
        <v>948/52343624</v>
      </c>
      <c r="E4882">
        <f>COUNTIF(ufc_fights5[duplicitní texty],ufc_fights5[[#This Row],[duplicitní texty]])</f>
        <v>1</v>
      </c>
    </row>
    <row r="4883" spans="1:5">
      <c r="A4883">
        <v>1817</v>
      </c>
      <c r="B4883">
        <v>3124</v>
      </c>
      <c r="C4883" s="3">
        <v>43624</v>
      </c>
      <c r="D4883" s="5" t="str">
        <f>ufc_fights5[[#This Row],[r_fighter_id]]&amp;"/"&amp;ufc_fights5[[#This Row],[b_fighter_id]]&amp;ufc_fights5[[#This Row],[date]]</f>
        <v>1817/312443624</v>
      </c>
      <c r="E4883">
        <f>COUNTIF(ufc_fights5[duplicitní texty],ufc_fights5[[#This Row],[duplicitní texty]])</f>
        <v>1</v>
      </c>
    </row>
    <row r="4884" spans="1:5">
      <c r="A4884">
        <v>553</v>
      </c>
      <c r="B4884">
        <v>441</v>
      </c>
      <c r="C4884" s="3">
        <v>43624</v>
      </c>
      <c r="D4884" s="5" t="str">
        <f>ufc_fights5[[#This Row],[r_fighter_id]]&amp;"/"&amp;ufc_fights5[[#This Row],[b_fighter_id]]&amp;ufc_fights5[[#This Row],[date]]</f>
        <v>553/44143624</v>
      </c>
      <c r="E4884">
        <f>COUNTIF(ufc_fights5[duplicitní texty],ufc_fights5[[#This Row],[duplicitní texty]])</f>
        <v>1</v>
      </c>
    </row>
    <row r="4885" spans="1:5">
      <c r="A4885">
        <v>2696</v>
      </c>
      <c r="B4885">
        <v>3536</v>
      </c>
      <c r="C4885" s="3">
        <v>43624</v>
      </c>
      <c r="D4885" s="5" t="str">
        <f>ufc_fights5[[#This Row],[r_fighter_id]]&amp;"/"&amp;ufc_fights5[[#This Row],[b_fighter_id]]&amp;ufc_fights5[[#This Row],[date]]</f>
        <v>2696/353643624</v>
      </c>
      <c r="E4885">
        <f>COUNTIF(ufc_fights5[duplicitní texty],ufc_fights5[[#This Row],[duplicitní texty]])</f>
        <v>1</v>
      </c>
    </row>
    <row r="4886" spans="1:5">
      <c r="A4886">
        <v>3119</v>
      </c>
      <c r="B4886">
        <v>2223</v>
      </c>
      <c r="C4886" s="3">
        <v>43624</v>
      </c>
      <c r="D4886" s="5" t="str">
        <f>ufc_fights5[[#This Row],[r_fighter_id]]&amp;"/"&amp;ufc_fights5[[#This Row],[b_fighter_id]]&amp;ufc_fights5[[#This Row],[date]]</f>
        <v>3119/222343624</v>
      </c>
      <c r="E4886">
        <f>COUNTIF(ufc_fights5[duplicitní texty],ufc_fights5[[#This Row],[duplicitní texty]])</f>
        <v>1</v>
      </c>
    </row>
    <row r="4887" spans="1:5">
      <c r="A4887">
        <v>3496</v>
      </c>
      <c r="B4887">
        <v>2559</v>
      </c>
      <c r="C4887" s="3">
        <v>43624</v>
      </c>
      <c r="D4887" s="5" t="str">
        <f>ufc_fights5[[#This Row],[r_fighter_id]]&amp;"/"&amp;ufc_fights5[[#This Row],[b_fighter_id]]&amp;ufc_fights5[[#This Row],[date]]</f>
        <v>3496/255943624</v>
      </c>
      <c r="E4887">
        <f>COUNTIF(ufc_fights5[duplicitní texty],ufc_fights5[[#This Row],[duplicitní texty]])</f>
        <v>1</v>
      </c>
    </row>
    <row r="4888" spans="1:5">
      <c r="A4888">
        <v>1691</v>
      </c>
      <c r="B4888">
        <v>1192</v>
      </c>
      <c r="C4888" s="3">
        <v>43624</v>
      </c>
      <c r="D4888" s="5" t="str">
        <f>ufc_fights5[[#This Row],[r_fighter_id]]&amp;"/"&amp;ufc_fights5[[#This Row],[b_fighter_id]]&amp;ufc_fights5[[#This Row],[date]]</f>
        <v>1691/119243624</v>
      </c>
      <c r="E4888">
        <f>COUNTIF(ufc_fights5[duplicitní texty],ufc_fights5[[#This Row],[duplicitní texty]])</f>
        <v>1</v>
      </c>
    </row>
    <row r="4889" spans="1:5">
      <c r="A4889">
        <v>3156</v>
      </c>
      <c r="B4889">
        <v>115</v>
      </c>
      <c r="C4889" s="3">
        <v>43624</v>
      </c>
      <c r="D4889" s="5" t="str">
        <f>ufc_fights5[[#This Row],[r_fighter_id]]&amp;"/"&amp;ufc_fights5[[#This Row],[b_fighter_id]]&amp;ufc_fights5[[#This Row],[date]]</f>
        <v>3156/11543624</v>
      </c>
      <c r="E4889">
        <f>COUNTIF(ufc_fights5[duplicitní texty],ufc_fights5[[#This Row],[duplicitní texty]])</f>
        <v>1</v>
      </c>
    </row>
    <row r="4890" spans="1:5">
      <c r="A4890">
        <v>3534</v>
      </c>
      <c r="B4890">
        <v>1357</v>
      </c>
      <c r="C4890" s="3">
        <v>43624</v>
      </c>
      <c r="D4890" s="5" t="str">
        <f>ufc_fights5[[#This Row],[r_fighter_id]]&amp;"/"&amp;ufc_fights5[[#This Row],[b_fighter_id]]&amp;ufc_fights5[[#This Row],[date]]</f>
        <v>3534/135743624</v>
      </c>
      <c r="E4890">
        <f>COUNTIF(ufc_fights5[duplicitní texty],ufc_fights5[[#This Row],[duplicitní texty]])</f>
        <v>1</v>
      </c>
    </row>
    <row r="4891" spans="1:5">
      <c r="A4891">
        <v>518</v>
      </c>
      <c r="B4891">
        <v>2180</v>
      </c>
      <c r="C4891" s="3">
        <v>43624</v>
      </c>
      <c r="D4891" s="5" t="str">
        <f>ufc_fights5[[#This Row],[r_fighter_id]]&amp;"/"&amp;ufc_fights5[[#This Row],[b_fighter_id]]&amp;ufc_fights5[[#This Row],[date]]</f>
        <v>518/218043624</v>
      </c>
      <c r="E4891">
        <f>COUNTIF(ufc_fights5[duplicitní texty],ufc_fights5[[#This Row],[duplicitní texty]])</f>
        <v>1</v>
      </c>
    </row>
    <row r="4892" spans="1:5">
      <c r="A4892">
        <v>1735</v>
      </c>
      <c r="B4892">
        <v>1606</v>
      </c>
      <c r="C4892" s="3">
        <v>43624</v>
      </c>
      <c r="D4892" s="5" t="str">
        <f>ufc_fights5[[#This Row],[r_fighter_id]]&amp;"/"&amp;ufc_fights5[[#This Row],[b_fighter_id]]&amp;ufc_fights5[[#This Row],[date]]</f>
        <v>1735/160643624</v>
      </c>
      <c r="E4892">
        <f>COUNTIF(ufc_fights5[duplicitní texty],ufc_fights5[[#This Row],[duplicitní texty]])</f>
        <v>1</v>
      </c>
    </row>
    <row r="4893" spans="1:5">
      <c r="A4893">
        <v>3299</v>
      </c>
      <c r="B4893">
        <v>1471</v>
      </c>
      <c r="C4893" s="3">
        <v>43624</v>
      </c>
      <c r="D4893" s="5" t="str">
        <f>ufc_fights5[[#This Row],[r_fighter_id]]&amp;"/"&amp;ufc_fights5[[#This Row],[b_fighter_id]]&amp;ufc_fights5[[#This Row],[date]]</f>
        <v>3299/147143624</v>
      </c>
      <c r="E4893">
        <f>COUNTIF(ufc_fights5[duplicitní texty],ufc_fights5[[#This Row],[duplicitní texty]])</f>
        <v>1</v>
      </c>
    </row>
    <row r="4894" spans="1:5">
      <c r="A4894">
        <v>1370</v>
      </c>
      <c r="B4894">
        <v>758</v>
      </c>
      <c r="C4894" s="3">
        <v>43638</v>
      </c>
      <c r="D4894" s="5" t="str">
        <f>ufc_fights5[[#This Row],[r_fighter_id]]&amp;"/"&amp;ufc_fights5[[#This Row],[b_fighter_id]]&amp;ufc_fights5[[#This Row],[date]]</f>
        <v>1370/75843638</v>
      </c>
      <c r="E4894">
        <f>COUNTIF(ufc_fights5[duplicitní texty],ufc_fights5[[#This Row],[duplicitní texty]])</f>
        <v>1</v>
      </c>
    </row>
    <row r="4895" spans="1:5">
      <c r="A4895">
        <v>1436</v>
      </c>
      <c r="B4895">
        <v>23</v>
      </c>
      <c r="C4895" s="3">
        <v>43638</v>
      </c>
      <c r="D4895" s="5" t="str">
        <f>ufc_fights5[[#This Row],[r_fighter_id]]&amp;"/"&amp;ufc_fights5[[#This Row],[b_fighter_id]]&amp;ufc_fights5[[#This Row],[date]]</f>
        <v>1436/2343638</v>
      </c>
      <c r="E4895">
        <f>COUNTIF(ufc_fights5[duplicitní texty],ufc_fights5[[#This Row],[duplicitní texty]])</f>
        <v>1</v>
      </c>
    </row>
    <row r="4896" spans="1:5">
      <c r="A4896">
        <v>667</v>
      </c>
      <c r="B4896">
        <v>2778</v>
      </c>
      <c r="C4896" s="3">
        <v>43638</v>
      </c>
      <c r="D4896" s="5" t="str">
        <f>ufc_fights5[[#This Row],[r_fighter_id]]&amp;"/"&amp;ufc_fights5[[#This Row],[b_fighter_id]]&amp;ufc_fights5[[#This Row],[date]]</f>
        <v>667/277843638</v>
      </c>
      <c r="E4896">
        <f>COUNTIF(ufc_fights5[duplicitní texty],ufc_fights5[[#This Row],[duplicitní texty]])</f>
        <v>1</v>
      </c>
    </row>
    <row r="4897" spans="1:5">
      <c r="A4897">
        <v>921</v>
      </c>
      <c r="B4897">
        <v>803</v>
      </c>
      <c r="C4897" s="3">
        <v>43638</v>
      </c>
      <c r="D4897" s="5" t="str">
        <f>ufc_fights5[[#This Row],[r_fighter_id]]&amp;"/"&amp;ufc_fights5[[#This Row],[b_fighter_id]]&amp;ufc_fights5[[#This Row],[date]]</f>
        <v>921/80343638</v>
      </c>
      <c r="E4897">
        <f>COUNTIF(ufc_fights5[duplicitní texty],ufc_fights5[[#This Row],[duplicitní texty]])</f>
        <v>1</v>
      </c>
    </row>
    <row r="4898" spans="1:5">
      <c r="A4898">
        <v>3498</v>
      </c>
      <c r="B4898">
        <v>3092</v>
      </c>
      <c r="C4898" s="3">
        <v>43638</v>
      </c>
      <c r="D4898" s="5" t="str">
        <f>ufc_fights5[[#This Row],[r_fighter_id]]&amp;"/"&amp;ufc_fights5[[#This Row],[b_fighter_id]]&amp;ufc_fights5[[#This Row],[date]]</f>
        <v>3498/309243638</v>
      </c>
      <c r="E4898">
        <f>COUNTIF(ufc_fights5[duplicitní texty],ufc_fights5[[#This Row],[duplicitní texty]])</f>
        <v>1</v>
      </c>
    </row>
    <row r="4899" spans="1:5">
      <c r="A4899">
        <v>3549</v>
      </c>
      <c r="B4899">
        <v>1679</v>
      </c>
      <c r="C4899" s="3">
        <v>43638</v>
      </c>
      <c r="D4899" s="5" t="str">
        <f>ufc_fights5[[#This Row],[r_fighter_id]]&amp;"/"&amp;ufc_fights5[[#This Row],[b_fighter_id]]&amp;ufc_fights5[[#This Row],[date]]</f>
        <v>3549/167943638</v>
      </c>
      <c r="E4899">
        <f>COUNTIF(ufc_fights5[duplicitní texty],ufc_fights5[[#This Row],[duplicitní texty]])</f>
        <v>1</v>
      </c>
    </row>
    <row r="4900" spans="1:5">
      <c r="A4900">
        <v>3495</v>
      </c>
      <c r="B4900">
        <v>2481</v>
      </c>
      <c r="C4900" s="3">
        <v>43638</v>
      </c>
      <c r="D4900" s="5" t="str">
        <f>ufc_fights5[[#This Row],[r_fighter_id]]&amp;"/"&amp;ufc_fights5[[#This Row],[b_fighter_id]]&amp;ufc_fights5[[#This Row],[date]]</f>
        <v>3495/248143638</v>
      </c>
      <c r="E4900">
        <f>COUNTIF(ufc_fights5[duplicitní texty],ufc_fights5[[#This Row],[duplicitní texty]])</f>
        <v>1</v>
      </c>
    </row>
    <row r="4901" spans="1:5">
      <c r="A4901">
        <v>2157</v>
      </c>
      <c r="B4901">
        <v>1576</v>
      </c>
      <c r="C4901" s="3">
        <v>43638</v>
      </c>
      <c r="D4901" s="5" t="str">
        <f>ufc_fights5[[#This Row],[r_fighter_id]]&amp;"/"&amp;ufc_fights5[[#This Row],[b_fighter_id]]&amp;ufc_fights5[[#This Row],[date]]</f>
        <v>2157/157643638</v>
      </c>
      <c r="E4901">
        <f>COUNTIF(ufc_fights5[duplicitní texty],ufc_fights5[[#This Row],[duplicitní texty]])</f>
        <v>1</v>
      </c>
    </row>
    <row r="4902" spans="1:5">
      <c r="A4902">
        <v>199</v>
      </c>
      <c r="B4902">
        <v>379</v>
      </c>
      <c r="C4902" s="3">
        <v>43638</v>
      </c>
      <c r="D4902" s="5" t="str">
        <f>ufc_fights5[[#This Row],[r_fighter_id]]&amp;"/"&amp;ufc_fights5[[#This Row],[b_fighter_id]]&amp;ufc_fights5[[#This Row],[date]]</f>
        <v>199/37943638</v>
      </c>
      <c r="E4902">
        <f>COUNTIF(ufc_fights5[duplicitní texty],ufc_fights5[[#This Row],[duplicitní texty]])</f>
        <v>1</v>
      </c>
    </row>
    <row r="4903" spans="1:5">
      <c r="A4903">
        <v>1784</v>
      </c>
      <c r="B4903">
        <v>724</v>
      </c>
      <c r="C4903" s="3">
        <v>43638</v>
      </c>
      <c r="D4903" s="5" t="str">
        <f>ufc_fights5[[#This Row],[r_fighter_id]]&amp;"/"&amp;ufc_fights5[[#This Row],[b_fighter_id]]&amp;ufc_fights5[[#This Row],[date]]</f>
        <v>1784/72443638</v>
      </c>
      <c r="E4903">
        <f>COUNTIF(ufc_fights5[duplicitní texty],ufc_fights5[[#This Row],[duplicitní texty]])</f>
        <v>1</v>
      </c>
    </row>
    <row r="4904" spans="1:5">
      <c r="A4904">
        <v>1838</v>
      </c>
      <c r="B4904">
        <v>2022</v>
      </c>
      <c r="C4904" s="3">
        <v>43638</v>
      </c>
      <c r="D4904" s="5" t="str">
        <f>ufc_fights5[[#This Row],[r_fighter_id]]&amp;"/"&amp;ufc_fights5[[#This Row],[b_fighter_id]]&amp;ufc_fights5[[#This Row],[date]]</f>
        <v>1838/202243638</v>
      </c>
      <c r="E4904">
        <f>COUNTIF(ufc_fights5[duplicitní texty],ufc_fights5[[#This Row],[duplicitní texty]])</f>
        <v>1</v>
      </c>
    </row>
    <row r="4905" spans="1:5">
      <c r="A4905">
        <v>1928</v>
      </c>
      <c r="B4905">
        <v>1977</v>
      </c>
      <c r="C4905" s="3">
        <v>43645</v>
      </c>
      <c r="D4905" s="5" t="str">
        <f>ufc_fights5[[#This Row],[r_fighter_id]]&amp;"/"&amp;ufc_fights5[[#This Row],[b_fighter_id]]&amp;ufc_fights5[[#This Row],[date]]</f>
        <v>1928/197743645</v>
      </c>
      <c r="E4905">
        <f>COUNTIF(ufc_fights5[duplicitní texty],ufc_fights5[[#This Row],[duplicitní texty]])</f>
        <v>1</v>
      </c>
    </row>
    <row r="4906" spans="1:5">
      <c r="A4906">
        <v>996</v>
      </c>
      <c r="B4906">
        <v>247</v>
      </c>
      <c r="C4906" s="3">
        <v>43645</v>
      </c>
      <c r="D4906" s="5" t="str">
        <f>ufc_fights5[[#This Row],[r_fighter_id]]&amp;"/"&amp;ufc_fights5[[#This Row],[b_fighter_id]]&amp;ufc_fights5[[#This Row],[date]]</f>
        <v>996/24743645</v>
      </c>
      <c r="E4906">
        <f>COUNTIF(ufc_fights5[duplicitní texty],ufc_fights5[[#This Row],[duplicitní texty]])</f>
        <v>1</v>
      </c>
    </row>
    <row r="4907" spans="1:5">
      <c r="A4907">
        <v>789</v>
      </c>
      <c r="B4907">
        <v>2658</v>
      </c>
      <c r="C4907" s="3">
        <v>43645</v>
      </c>
      <c r="D4907" s="5" t="str">
        <f>ufc_fights5[[#This Row],[r_fighter_id]]&amp;"/"&amp;ufc_fights5[[#This Row],[b_fighter_id]]&amp;ufc_fights5[[#This Row],[date]]</f>
        <v>789/265843645</v>
      </c>
      <c r="E4907">
        <f>COUNTIF(ufc_fights5[duplicitní texty],ufc_fights5[[#This Row],[duplicitní texty]])</f>
        <v>1</v>
      </c>
    </row>
    <row r="4908" spans="1:5">
      <c r="A4908">
        <v>1204</v>
      </c>
      <c r="B4908">
        <v>40</v>
      </c>
      <c r="C4908" s="3">
        <v>43645</v>
      </c>
      <c r="D4908" s="5" t="str">
        <f>ufc_fights5[[#This Row],[r_fighter_id]]&amp;"/"&amp;ufc_fights5[[#This Row],[b_fighter_id]]&amp;ufc_fights5[[#This Row],[date]]</f>
        <v>1204/4043645</v>
      </c>
      <c r="E4908">
        <f>COUNTIF(ufc_fights5[duplicitní texty],ufc_fights5[[#This Row],[duplicitní texty]])</f>
        <v>1</v>
      </c>
    </row>
    <row r="4909" spans="1:5">
      <c r="A4909">
        <v>1160</v>
      </c>
      <c r="B4909">
        <v>2197</v>
      </c>
      <c r="C4909" s="3">
        <v>43645</v>
      </c>
      <c r="D4909" s="5" t="str">
        <f>ufc_fights5[[#This Row],[r_fighter_id]]&amp;"/"&amp;ufc_fights5[[#This Row],[b_fighter_id]]&amp;ufc_fights5[[#This Row],[date]]</f>
        <v>1160/219743645</v>
      </c>
      <c r="E4909">
        <f>COUNTIF(ufc_fights5[duplicitní texty],ufc_fights5[[#This Row],[duplicitní texty]])</f>
        <v>1</v>
      </c>
    </row>
    <row r="4910" spans="1:5">
      <c r="A4910">
        <v>2712</v>
      </c>
      <c r="B4910">
        <v>2533</v>
      </c>
      <c r="C4910" s="3">
        <v>43645</v>
      </c>
      <c r="D4910" s="5" t="str">
        <f>ufc_fights5[[#This Row],[r_fighter_id]]&amp;"/"&amp;ufc_fights5[[#This Row],[b_fighter_id]]&amp;ufc_fights5[[#This Row],[date]]</f>
        <v>2712/253343645</v>
      </c>
      <c r="E4910">
        <f>COUNTIF(ufc_fights5[duplicitní texty],ufc_fights5[[#This Row],[duplicitní texty]])</f>
        <v>1</v>
      </c>
    </row>
    <row r="4911" spans="1:5">
      <c r="A4911">
        <v>2622</v>
      </c>
      <c r="B4911">
        <v>2300</v>
      </c>
      <c r="C4911" s="3">
        <v>43645</v>
      </c>
      <c r="D4911" s="5" t="str">
        <f>ufc_fights5[[#This Row],[r_fighter_id]]&amp;"/"&amp;ufc_fights5[[#This Row],[b_fighter_id]]&amp;ufc_fights5[[#This Row],[date]]</f>
        <v>2622/230043645</v>
      </c>
      <c r="E4911">
        <f>COUNTIF(ufc_fights5[duplicitní texty],ufc_fights5[[#This Row],[duplicitní texty]])</f>
        <v>1</v>
      </c>
    </row>
    <row r="4912" spans="1:5">
      <c r="A4912">
        <v>1879</v>
      </c>
      <c r="B4912">
        <v>3279</v>
      </c>
      <c r="C4912" s="3">
        <v>43645</v>
      </c>
      <c r="D4912" s="5" t="str">
        <f>ufc_fights5[[#This Row],[r_fighter_id]]&amp;"/"&amp;ufc_fights5[[#This Row],[b_fighter_id]]&amp;ufc_fights5[[#This Row],[date]]</f>
        <v>1879/327943645</v>
      </c>
      <c r="E4912">
        <f>COUNTIF(ufc_fights5[duplicitní texty],ufc_fights5[[#This Row],[duplicitní texty]])</f>
        <v>1</v>
      </c>
    </row>
    <row r="4913" spans="1:5">
      <c r="A4913">
        <v>3470</v>
      </c>
      <c r="B4913">
        <v>2666</v>
      </c>
      <c r="C4913" s="3">
        <v>43645</v>
      </c>
      <c r="D4913" s="5" t="str">
        <f>ufc_fights5[[#This Row],[r_fighter_id]]&amp;"/"&amp;ufc_fights5[[#This Row],[b_fighter_id]]&amp;ufc_fights5[[#This Row],[date]]</f>
        <v>3470/266643645</v>
      </c>
      <c r="E4913">
        <f>COUNTIF(ufc_fights5[duplicitní texty],ufc_fights5[[#This Row],[duplicitní texty]])</f>
        <v>1</v>
      </c>
    </row>
    <row r="4914" spans="1:5">
      <c r="A4914">
        <v>2303</v>
      </c>
      <c r="B4914">
        <v>807</v>
      </c>
      <c r="C4914" s="3">
        <v>43645</v>
      </c>
      <c r="D4914" s="5" t="str">
        <f>ufc_fights5[[#This Row],[r_fighter_id]]&amp;"/"&amp;ufc_fights5[[#This Row],[b_fighter_id]]&amp;ufc_fights5[[#This Row],[date]]</f>
        <v>2303/80743645</v>
      </c>
      <c r="E4914">
        <f>COUNTIF(ufc_fights5[duplicitní texty],ufc_fights5[[#This Row],[duplicitní texty]])</f>
        <v>1</v>
      </c>
    </row>
    <row r="4915" spans="1:5">
      <c r="A4915">
        <v>97</v>
      </c>
      <c r="B4915">
        <v>2194</v>
      </c>
      <c r="C4915" s="3">
        <v>43645</v>
      </c>
      <c r="D4915" s="5" t="str">
        <f>ufc_fights5[[#This Row],[r_fighter_id]]&amp;"/"&amp;ufc_fights5[[#This Row],[b_fighter_id]]&amp;ufc_fights5[[#This Row],[date]]</f>
        <v>97/219443645</v>
      </c>
      <c r="E4915">
        <f>COUNTIF(ufc_fights5[duplicitní texty],ufc_fights5[[#This Row],[duplicitní texty]])</f>
        <v>1</v>
      </c>
    </row>
    <row r="4916" spans="1:5">
      <c r="A4916">
        <v>2085</v>
      </c>
      <c r="B4916">
        <v>645</v>
      </c>
      <c r="C4916" s="3">
        <v>43645</v>
      </c>
      <c r="D4916" s="5" t="str">
        <f>ufc_fights5[[#This Row],[r_fighter_id]]&amp;"/"&amp;ufc_fights5[[#This Row],[b_fighter_id]]&amp;ufc_fights5[[#This Row],[date]]</f>
        <v>2085/64543645</v>
      </c>
      <c r="E4916">
        <f>COUNTIF(ufc_fights5[duplicitní texty],ufc_fights5[[#This Row],[duplicitní texty]])</f>
        <v>1</v>
      </c>
    </row>
    <row r="4917" spans="1:5">
      <c r="A4917">
        <v>1995</v>
      </c>
      <c r="B4917">
        <v>150</v>
      </c>
      <c r="C4917" s="3">
        <v>43652</v>
      </c>
      <c r="D4917" s="5" t="str">
        <f>ufc_fights5[[#This Row],[r_fighter_id]]&amp;"/"&amp;ufc_fights5[[#This Row],[b_fighter_id]]&amp;ufc_fights5[[#This Row],[date]]</f>
        <v>1995/15043652</v>
      </c>
      <c r="E4917">
        <f>COUNTIF(ufc_fights5[duplicitní texty],ufc_fights5[[#This Row],[duplicitní texty]])</f>
        <v>1</v>
      </c>
    </row>
    <row r="4918" spans="1:5">
      <c r="A4918">
        <v>2944</v>
      </c>
      <c r="B4918">
        <v>1967</v>
      </c>
      <c r="C4918" s="3">
        <v>43652</v>
      </c>
      <c r="D4918" s="5" t="str">
        <f>ufc_fights5[[#This Row],[r_fighter_id]]&amp;"/"&amp;ufc_fights5[[#This Row],[b_fighter_id]]&amp;ufc_fights5[[#This Row],[date]]</f>
        <v>2944/196743652</v>
      </c>
      <c r="E4918">
        <f>COUNTIF(ufc_fights5[duplicitní texty],ufc_fights5[[#This Row],[duplicitní texty]])</f>
        <v>1</v>
      </c>
    </row>
    <row r="4919" spans="1:5">
      <c r="A4919">
        <v>287</v>
      </c>
      <c r="B4919">
        <v>2723</v>
      </c>
      <c r="C4919" s="3">
        <v>43652</v>
      </c>
      <c r="D4919" s="5" t="str">
        <f>ufc_fights5[[#This Row],[r_fighter_id]]&amp;"/"&amp;ufc_fights5[[#This Row],[b_fighter_id]]&amp;ufc_fights5[[#This Row],[date]]</f>
        <v>287/272343652</v>
      </c>
      <c r="E4919">
        <f>COUNTIF(ufc_fights5[duplicitní texty],ufc_fights5[[#This Row],[duplicitní texty]])</f>
        <v>1</v>
      </c>
    </row>
    <row r="4920" spans="1:5">
      <c r="A4920">
        <v>3367</v>
      </c>
      <c r="B4920">
        <v>1335</v>
      </c>
      <c r="C4920" s="3">
        <v>43652</v>
      </c>
      <c r="D4920" s="5" t="str">
        <f>ufc_fights5[[#This Row],[r_fighter_id]]&amp;"/"&amp;ufc_fights5[[#This Row],[b_fighter_id]]&amp;ufc_fights5[[#This Row],[date]]</f>
        <v>3367/133543652</v>
      </c>
      <c r="E4920">
        <f>COUNTIF(ufc_fights5[duplicitní texty],ufc_fights5[[#This Row],[duplicitní texty]])</f>
        <v>1</v>
      </c>
    </row>
    <row r="4921" spans="1:5">
      <c r="A4921">
        <v>2829</v>
      </c>
      <c r="B4921">
        <v>540</v>
      </c>
      <c r="C4921" s="3">
        <v>43652</v>
      </c>
      <c r="D4921" s="5" t="str">
        <f>ufc_fights5[[#This Row],[r_fighter_id]]&amp;"/"&amp;ufc_fights5[[#This Row],[b_fighter_id]]&amp;ufc_fights5[[#This Row],[date]]</f>
        <v>2829/54043652</v>
      </c>
      <c r="E4921">
        <f>COUNTIF(ufc_fights5[duplicitní texty],ufc_fights5[[#This Row],[duplicitní texty]])</f>
        <v>1</v>
      </c>
    </row>
    <row r="4922" spans="1:5">
      <c r="A4922">
        <v>2280</v>
      </c>
      <c r="B4922">
        <v>2651</v>
      </c>
      <c r="C4922" s="3">
        <v>43652</v>
      </c>
      <c r="D4922" s="5" t="str">
        <f>ufc_fights5[[#This Row],[r_fighter_id]]&amp;"/"&amp;ufc_fights5[[#This Row],[b_fighter_id]]&amp;ufc_fights5[[#This Row],[date]]</f>
        <v>2280/265143652</v>
      </c>
      <c r="E4922">
        <f>COUNTIF(ufc_fights5[duplicitní texty],ufc_fights5[[#This Row],[duplicitní texty]])</f>
        <v>1</v>
      </c>
    </row>
    <row r="4923" spans="1:5">
      <c r="A4923">
        <v>166</v>
      </c>
      <c r="B4923">
        <v>1642</v>
      </c>
      <c r="C4923" s="3">
        <v>43652</v>
      </c>
      <c r="D4923" s="5" t="str">
        <f>ufc_fights5[[#This Row],[r_fighter_id]]&amp;"/"&amp;ufc_fights5[[#This Row],[b_fighter_id]]&amp;ufc_fights5[[#This Row],[date]]</f>
        <v>166/164243652</v>
      </c>
      <c r="E4923">
        <f>COUNTIF(ufc_fights5[duplicitní texty],ufc_fights5[[#This Row],[duplicitní texty]])</f>
        <v>1</v>
      </c>
    </row>
    <row r="4924" spans="1:5">
      <c r="A4924">
        <v>1044</v>
      </c>
      <c r="B4924">
        <v>1957</v>
      </c>
      <c r="C4924" s="3">
        <v>43652</v>
      </c>
      <c r="D4924" s="5" t="str">
        <f>ufc_fights5[[#This Row],[r_fighter_id]]&amp;"/"&amp;ufc_fights5[[#This Row],[b_fighter_id]]&amp;ufc_fights5[[#This Row],[date]]</f>
        <v>1044/195743652</v>
      </c>
      <c r="E4924">
        <f>COUNTIF(ufc_fights5[duplicitní texty],ufc_fights5[[#This Row],[duplicitní texty]])</f>
        <v>1</v>
      </c>
    </row>
    <row r="4925" spans="1:5">
      <c r="A4925">
        <v>2502</v>
      </c>
      <c r="B4925">
        <v>3058</v>
      </c>
      <c r="C4925" s="3">
        <v>43652</v>
      </c>
      <c r="D4925" s="5" t="str">
        <f>ufc_fights5[[#This Row],[r_fighter_id]]&amp;"/"&amp;ufc_fights5[[#This Row],[b_fighter_id]]&amp;ufc_fights5[[#This Row],[date]]</f>
        <v>2502/305843652</v>
      </c>
      <c r="E4925">
        <f>COUNTIF(ufc_fights5[duplicitní texty],ufc_fights5[[#This Row],[duplicitní texty]])</f>
        <v>1</v>
      </c>
    </row>
    <row r="4926" spans="1:5">
      <c r="A4926">
        <v>2076</v>
      </c>
      <c r="B4926">
        <v>64</v>
      </c>
      <c r="C4926" s="3">
        <v>43652</v>
      </c>
      <c r="D4926" s="5" t="str">
        <f>ufc_fights5[[#This Row],[r_fighter_id]]&amp;"/"&amp;ufc_fights5[[#This Row],[b_fighter_id]]&amp;ufc_fights5[[#This Row],[date]]</f>
        <v>2076/6443652</v>
      </c>
      <c r="E4926">
        <f>COUNTIF(ufc_fights5[duplicitní texty],ufc_fights5[[#This Row],[duplicitní texty]])</f>
        <v>1</v>
      </c>
    </row>
    <row r="4927" spans="1:5">
      <c r="A4927">
        <v>928</v>
      </c>
      <c r="B4927">
        <v>3005</v>
      </c>
      <c r="C4927" s="3">
        <v>43659</v>
      </c>
      <c r="D4927" s="5" t="str">
        <f>ufc_fights5[[#This Row],[r_fighter_id]]&amp;"/"&amp;ufc_fights5[[#This Row],[b_fighter_id]]&amp;ufc_fights5[[#This Row],[date]]</f>
        <v>928/300543659</v>
      </c>
      <c r="E4927">
        <f>COUNTIF(ufc_fights5[duplicitní texty],ufc_fights5[[#This Row],[duplicitní texty]])</f>
        <v>1</v>
      </c>
    </row>
    <row r="4928" spans="1:5">
      <c r="A4928">
        <v>2548</v>
      </c>
      <c r="B4928">
        <v>1981</v>
      </c>
      <c r="C4928" s="3">
        <v>43659</v>
      </c>
      <c r="D4928" s="5" t="str">
        <f>ufc_fights5[[#This Row],[r_fighter_id]]&amp;"/"&amp;ufc_fights5[[#This Row],[b_fighter_id]]&amp;ufc_fights5[[#This Row],[date]]</f>
        <v>2548/198143659</v>
      </c>
      <c r="E4928">
        <f>COUNTIF(ufc_fights5[duplicitní texty],ufc_fights5[[#This Row],[duplicitní texty]])</f>
        <v>1</v>
      </c>
    </row>
    <row r="4929" spans="1:5">
      <c r="A4929">
        <v>2479</v>
      </c>
      <c r="B4929">
        <v>2167</v>
      </c>
      <c r="C4929" s="3">
        <v>43659</v>
      </c>
      <c r="D4929" s="5" t="str">
        <f>ufc_fights5[[#This Row],[r_fighter_id]]&amp;"/"&amp;ufc_fights5[[#This Row],[b_fighter_id]]&amp;ufc_fights5[[#This Row],[date]]</f>
        <v>2479/216743659</v>
      </c>
      <c r="E4929">
        <f>COUNTIF(ufc_fights5[duplicitní texty],ufc_fights5[[#This Row],[duplicitní texty]])</f>
        <v>1</v>
      </c>
    </row>
    <row r="4930" spans="1:5">
      <c r="A4930">
        <v>884</v>
      </c>
      <c r="B4930">
        <v>239</v>
      </c>
      <c r="C4930" s="3">
        <v>43659</v>
      </c>
      <c r="D4930" s="5" t="str">
        <f>ufc_fights5[[#This Row],[r_fighter_id]]&amp;"/"&amp;ufc_fights5[[#This Row],[b_fighter_id]]&amp;ufc_fights5[[#This Row],[date]]</f>
        <v>884/23943659</v>
      </c>
      <c r="E4930">
        <f>COUNTIF(ufc_fights5[duplicitní texty],ufc_fights5[[#This Row],[duplicitní texty]])</f>
        <v>1</v>
      </c>
    </row>
    <row r="4931" spans="1:5">
      <c r="A4931">
        <v>3370</v>
      </c>
      <c r="B4931">
        <v>952</v>
      </c>
      <c r="C4931" s="3">
        <v>43659</v>
      </c>
      <c r="D4931" s="5" t="str">
        <f>ufc_fights5[[#This Row],[r_fighter_id]]&amp;"/"&amp;ufc_fights5[[#This Row],[b_fighter_id]]&amp;ufc_fights5[[#This Row],[date]]</f>
        <v>3370/95243659</v>
      </c>
      <c r="E4931">
        <f>COUNTIF(ufc_fights5[duplicitní texty],ufc_fights5[[#This Row],[duplicitní texty]])</f>
        <v>1</v>
      </c>
    </row>
    <row r="4932" spans="1:5">
      <c r="A4932">
        <v>872</v>
      </c>
      <c r="B4932">
        <v>1248</v>
      </c>
      <c r="C4932" s="3">
        <v>43659</v>
      </c>
      <c r="D4932" s="5" t="str">
        <f>ufc_fights5[[#This Row],[r_fighter_id]]&amp;"/"&amp;ufc_fights5[[#This Row],[b_fighter_id]]&amp;ufc_fights5[[#This Row],[date]]</f>
        <v>872/124843659</v>
      </c>
      <c r="E4932">
        <f>COUNTIF(ufc_fights5[duplicitní texty],ufc_fights5[[#This Row],[duplicitní texty]])</f>
        <v>1</v>
      </c>
    </row>
    <row r="4933" spans="1:5">
      <c r="A4933">
        <v>964</v>
      </c>
      <c r="B4933">
        <v>2181</v>
      </c>
      <c r="C4933" s="3">
        <v>43659</v>
      </c>
      <c r="D4933" s="5" t="str">
        <f>ufc_fights5[[#This Row],[r_fighter_id]]&amp;"/"&amp;ufc_fights5[[#This Row],[b_fighter_id]]&amp;ufc_fights5[[#This Row],[date]]</f>
        <v>964/218143659</v>
      </c>
      <c r="E4933">
        <f>COUNTIF(ufc_fights5[duplicitní texty],ufc_fights5[[#This Row],[duplicitní texty]])</f>
        <v>1</v>
      </c>
    </row>
    <row r="4934" spans="1:5">
      <c r="A4934">
        <v>732</v>
      </c>
      <c r="B4934">
        <v>1725</v>
      </c>
      <c r="C4934" s="3">
        <v>43659</v>
      </c>
      <c r="D4934" s="5" t="str">
        <f>ufc_fights5[[#This Row],[r_fighter_id]]&amp;"/"&amp;ufc_fights5[[#This Row],[b_fighter_id]]&amp;ufc_fights5[[#This Row],[date]]</f>
        <v>732/172543659</v>
      </c>
      <c r="E4934">
        <f>COUNTIF(ufc_fights5[duplicitní texty],ufc_fights5[[#This Row],[duplicitní texty]])</f>
        <v>1</v>
      </c>
    </row>
    <row r="4935" spans="1:5">
      <c r="A4935">
        <v>2702</v>
      </c>
      <c r="B4935">
        <v>3304</v>
      </c>
      <c r="C4935" s="3">
        <v>43659</v>
      </c>
      <c r="D4935" s="5" t="str">
        <f>ufc_fights5[[#This Row],[r_fighter_id]]&amp;"/"&amp;ufc_fights5[[#This Row],[b_fighter_id]]&amp;ufc_fights5[[#This Row],[date]]</f>
        <v>2702/330443659</v>
      </c>
      <c r="E4935">
        <f>COUNTIF(ufc_fights5[duplicitní texty],ufc_fights5[[#This Row],[duplicitní texty]])</f>
        <v>1</v>
      </c>
    </row>
    <row r="4936" spans="1:5">
      <c r="A4936">
        <v>1866</v>
      </c>
      <c r="B4936">
        <v>2184</v>
      </c>
      <c r="C4936" s="3">
        <v>43659</v>
      </c>
      <c r="D4936" s="5" t="str">
        <f>ufc_fights5[[#This Row],[r_fighter_id]]&amp;"/"&amp;ufc_fights5[[#This Row],[b_fighter_id]]&amp;ufc_fights5[[#This Row],[date]]</f>
        <v>1866/218443659</v>
      </c>
      <c r="E4936">
        <f>COUNTIF(ufc_fights5[duplicitní texty],ufc_fights5[[#This Row],[duplicitní texty]])</f>
        <v>1</v>
      </c>
    </row>
    <row r="4937" spans="1:5">
      <c r="A4937">
        <v>3077</v>
      </c>
      <c r="B4937">
        <v>3336</v>
      </c>
      <c r="C4937" s="3">
        <v>43659</v>
      </c>
      <c r="D4937" s="5" t="str">
        <f>ufc_fights5[[#This Row],[r_fighter_id]]&amp;"/"&amp;ufc_fights5[[#This Row],[b_fighter_id]]&amp;ufc_fights5[[#This Row],[date]]</f>
        <v>3077/333643659</v>
      </c>
      <c r="E4937">
        <f>COUNTIF(ufc_fights5[duplicitní texty],ufc_fights5[[#This Row],[duplicitní texty]])</f>
        <v>1</v>
      </c>
    </row>
    <row r="4938" spans="1:5">
      <c r="A4938">
        <v>2489</v>
      </c>
      <c r="B4938">
        <v>48</v>
      </c>
      <c r="C4938" s="3">
        <v>43666</v>
      </c>
      <c r="D4938" s="5" t="str">
        <f>ufc_fights5[[#This Row],[r_fighter_id]]&amp;"/"&amp;ufc_fights5[[#This Row],[b_fighter_id]]&amp;ufc_fights5[[#This Row],[date]]</f>
        <v>2489/4843666</v>
      </c>
      <c r="E4938">
        <f>COUNTIF(ufc_fights5[duplicitní texty],ufc_fights5[[#This Row],[duplicitní texty]])</f>
        <v>1</v>
      </c>
    </row>
    <row r="4939" spans="1:5">
      <c r="A4939">
        <v>3375</v>
      </c>
      <c r="B4939">
        <v>1393</v>
      </c>
      <c r="C4939" s="3">
        <v>43666</v>
      </c>
      <c r="D4939" s="5" t="str">
        <f>ufc_fights5[[#This Row],[r_fighter_id]]&amp;"/"&amp;ufc_fights5[[#This Row],[b_fighter_id]]&amp;ufc_fights5[[#This Row],[date]]</f>
        <v>3375/139343666</v>
      </c>
      <c r="E4939">
        <f>COUNTIF(ufc_fights5[duplicitní texty],ufc_fights5[[#This Row],[duplicitní texty]])</f>
        <v>1</v>
      </c>
    </row>
    <row r="4940" spans="1:5">
      <c r="A4940">
        <v>319</v>
      </c>
      <c r="B4940">
        <v>2996</v>
      </c>
      <c r="C4940" s="3">
        <v>43666</v>
      </c>
      <c r="D4940" s="5" t="str">
        <f>ufc_fights5[[#This Row],[r_fighter_id]]&amp;"/"&amp;ufc_fights5[[#This Row],[b_fighter_id]]&amp;ufc_fights5[[#This Row],[date]]</f>
        <v>319/299643666</v>
      </c>
      <c r="E4940">
        <f>COUNTIF(ufc_fights5[duplicitní texty],ufc_fights5[[#This Row],[duplicitní texty]])</f>
        <v>1</v>
      </c>
    </row>
    <row r="4941" spans="1:5">
      <c r="A4941">
        <v>435</v>
      </c>
      <c r="B4941">
        <v>2518</v>
      </c>
      <c r="C4941" s="3">
        <v>43666</v>
      </c>
      <c r="D4941" s="5" t="str">
        <f>ufc_fights5[[#This Row],[r_fighter_id]]&amp;"/"&amp;ufc_fights5[[#This Row],[b_fighter_id]]&amp;ufc_fights5[[#This Row],[date]]</f>
        <v>435/251843666</v>
      </c>
      <c r="E4941">
        <f>COUNTIF(ufc_fights5[duplicitní texty],ufc_fights5[[#This Row],[duplicitní texty]])</f>
        <v>1</v>
      </c>
    </row>
    <row r="4942" spans="1:5">
      <c r="A4942">
        <v>2153</v>
      </c>
      <c r="B4942">
        <v>1925</v>
      </c>
      <c r="C4942" s="3">
        <v>43666</v>
      </c>
      <c r="D4942" s="5" t="str">
        <f>ufc_fights5[[#This Row],[r_fighter_id]]&amp;"/"&amp;ufc_fights5[[#This Row],[b_fighter_id]]&amp;ufc_fights5[[#This Row],[date]]</f>
        <v>2153/192543666</v>
      </c>
      <c r="E4942">
        <f>COUNTIF(ufc_fights5[duplicitní texty],ufc_fights5[[#This Row],[duplicitní texty]])</f>
        <v>1</v>
      </c>
    </row>
    <row r="4943" spans="1:5">
      <c r="A4943">
        <v>134</v>
      </c>
      <c r="B4943">
        <v>2769</v>
      </c>
      <c r="C4943" s="3">
        <v>43666</v>
      </c>
      <c r="D4943" s="5" t="str">
        <f>ufc_fights5[[#This Row],[r_fighter_id]]&amp;"/"&amp;ufc_fights5[[#This Row],[b_fighter_id]]&amp;ufc_fights5[[#This Row],[date]]</f>
        <v>134/276943666</v>
      </c>
      <c r="E4943">
        <f>COUNTIF(ufc_fights5[duplicitní texty],ufc_fights5[[#This Row],[duplicitní texty]])</f>
        <v>1</v>
      </c>
    </row>
    <row r="4944" spans="1:5">
      <c r="A4944">
        <v>1274</v>
      </c>
      <c r="B4944">
        <v>12</v>
      </c>
      <c r="C4944" s="3">
        <v>43666</v>
      </c>
      <c r="D4944" s="5" t="str">
        <f>ufc_fights5[[#This Row],[r_fighter_id]]&amp;"/"&amp;ufc_fights5[[#This Row],[b_fighter_id]]&amp;ufc_fights5[[#This Row],[date]]</f>
        <v>1274/1243666</v>
      </c>
      <c r="E4944">
        <f>COUNTIF(ufc_fights5[duplicitní texty],ufc_fights5[[#This Row],[duplicitní texty]])</f>
        <v>1</v>
      </c>
    </row>
    <row r="4945" spans="1:5">
      <c r="A4945">
        <v>1333</v>
      </c>
      <c r="B4945">
        <v>3289</v>
      </c>
      <c r="C4945" s="3">
        <v>43666</v>
      </c>
      <c r="D4945" s="5" t="str">
        <f>ufc_fights5[[#This Row],[r_fighter_id]]&amp;"/"&amp;ufc_fights5[[#This Row],[b_fighter_id]]&amp;ufc_fights5[[#This Row],[date]]</f>
        <v>1333/328943666</v>
      </c>
      <c r="E4945">
        <f>COUNTIF(ufc_fights5[duplicitní texty],ufc_fights5[[#This Row],[duplicitní texty]])</f>
        <v>1</v>
      </c>
    </row>
    <row r="4946" spans="1:5">
      <c r="A4946">
        <v>2374</v>
      </c>
      <c r="B4946">
        <v>1282</v>
      </c>
      <c r="C4946" s="3">
        <v>43666</v>
      </c>
      <c r="D4946" s="5" t="str">
        <f>ufc_fights5[[#This Row],[r_fighter_id]]&amp;"/"&amp;ufc_fights5[[#This Row],[b_fighter_id]]&amp;ufc_fights5[[#This Row],[date]]</f>
        <v>2374/128243666</v>
      </c>
      <c r="E4946">
        <f>COUNTIF(ufc_fights5[duplicitní texty],ufc_fights5[[#This Row],[duplicitní texty]])</f>
        <v>1</v>
      </c>
    </row>
    <row r="4947" spans="1:5">
      <c r="A4947">
        <v>229</v>
      </c>
      <c r="B4947">
        <v>3060</v>
      </c>
      <c r="C4947" s="3">
        <v>43666</v>
      </c>
      <c r="D4947" s="5" t="str">
        <f>ufc_fights5[[#This Row],[r_fighter_id]]&amp;"/"&amp;ufc_fights5[[#This Row],[b_fighter_id]]&amp;ufc_fights5[[#This Row],[date]]</f>
        <v>229/306043666</v>
      </c>
      <c r="E4947">
        <f>COUNTIF(ufc_fights5[duplicitní texty],ufc_fights5[[#This Row],[duplicitní texty]])</f>
        <v>1</v>
      </c>
    </row>
    <row r="4948" spans="1:5">
      <c r="A4948">
        <v>808</v>
      </c>
      <c r="B4948">
        <v>863</v>
      </c>
      <c r="C4948" s="3">
        <v>43666</v>
      </c>
      <c r="D4948" s="5" t="str">
        <f>ufc_fights5[[#This Row],[r_fighter_id]]&amp;"/"&amp;ufc_fights5[[#This Row],[b_fighter_id]]&amp;ufc_fights5[[#This Row],[date]]</f>
        <v>808/86343666</v>
      </c>
      <c r="E4948">
        <f>COUNTIF(ufc_fights5[duplicitní texty],ufc_fights5[[#This Row],[duplicitní texty]])</f>
        <v>1</v>
      </c>
    </row>
    <row r="4949" spans="1:5">
      <c r="A4949">
        <v>2543</v>
      </c>
      <c r="B4949">
        <v>583</v>
      </c>
      <c r="C4949" s="3">
        <v>43666</v>
      </c>
      <c r="D4949" s="5" t="str">
        <f>ufc_fights5[[#This Row],[r_fighter_id]]&amp;"/"&amp;ufc_fights5[[#This Row],[b_fighter_id]]&amp;ufc_fights5[[#This Row],[date]]</f>
        <v>2543/58343666</v>
      </c>
      <c r="E4949">
        <f>COUNTIF(ufc_fights5[duplicitní texty],ufc_fights5[[#This Row],[duplicitní texty]])</f>
        <v>1</v>
      </c>
    </row>
    <row r="4950" spans="1:5">
      <c r="A4950">
        <v>90</v>
      </c>
      <c r="B4950">
        <v>9</v>
      </c>
      <c r="C4950" s="3">
        <v>43666</v>
      </c>
      <c r="D4950" s="5" t="str">
        <f>ufc_fights5[[#This Row],[r_fighter_id]]&amp;"/"&amp;ufc_fights5[[#This Row],[b_fighter_id]]&amp;ufc_fights5[[#This Row],[date]]</f>
        <v>90/943666</v>
      </c>
      <c r="E4950">
        <f>COUNTIF(ufc_fights5[duplicitní texty],ufc_fights5[[#This Row],[duplicitní texty]])</f>
        <v>1</v>
      </c>
    </row>
    <row r="4951" spans="1:5">
      <c r="A4951">
        <v>1580</v>
      </c>
      <c r="B4951">
        <v>3086</v>
      </c>
      <c r="C4951" s="3">
        <v>43673</v>
      </c>
      <c r="D4951" s="5" t="str">
        <f>ufc_fights5[[#This Row],[r_fighter_id]]&amp;"/"&amp;ufc_fights5[[#This Row],[b_fighter_id]]&amp;ufc_fights5[[#This Row],[date]]</f>
        <v>1580/308643673</v>
      </c>
      <c r="E4951">
        <f>COUNTIF(ufc_fights5[duplicitní texty],ufc_fights5[[#This Row],[duplicitní texty]])</f>
        <v>1</v>
      </c>
    </row>
    <row r="4952" spans="1:5">
      <c r="A4952">
        <v>2715</v>
      </c>
      <c r="B4952">
        <v>1025</v>
      </c>
      <c r="C4952" s="3">
        <v>43673</v>
      </c>
      <c r="D4952" s="5" t="str">
        <f>ufc_fights5[[#This Row],[r_fighter_id]]&amp;"/"&amp;ufc_fights5[[#This Row],[b_fighter_id]]&amp;ufc_fights5[[#This Row],[date]]</f>
        <v>2715/102543673</v>
      </c>
      <c r="E4952">
        <f>COUNTIF(ufc_fights5[duplicitní texty],ufc_fights5[[#This Row],[duplicitní texty]])</f>
        <v>1</v>
      </c>
    </row>
    <row r="4953" spans="1:5">
      <c r="A4953">
        <v>2440</v>
      </c>
      <c r="B4953">
        <v>959</v>
      </c>
      <c r="C4953" s="3">
        <v>43673</v>
      </c>
      <c r="D4953" s="5" t="str">
        <f>ufc_fights5[[#This Row],[r_fighter_id]]&amp;"/"&amp;ufc_fights5[[#This Row],[b_fighter_id]]&amp;ufc_fights5[[#This Row],[date]]</f>
        <v>2440/95943673</v>
      </c>
      <c r="E4953">
        <f>COUNTIF(ufc_fights5[duplicitní texty],ufc_fights5[[#This Row],[duplicitní texty]])</f>
        <v>1</v>
      </c>
    </row>
    <row r="4954" spans="1:5">
      <c r="A4954">
        <v>3295</v>
      </c>
      <c r="B4954">
        <v>546</v>
      </c>
      <c r="C4954" s="3">
        <v>43673</v>
      </c>
      <c r="D4954" s="5" t="str">
        <f>ufc_fights5[[#This Row],[r_fighter_id]]&amp;"/"&amp;ufc_fights5[[#This Row],[b_fighter_id]]&amp;ufc_fights5[[#This Row],[date]]</f>
        <v>3295/54643673</v>
      </c>
      <c r="E4954">
        <f>COUNTIF(ufc_fights5[duplicitní texty],ufc_fights5[[#This Row],[duplicitní texty]])</f>
        <v>1</v>
      </c>
    </row>
    <row r="4955" spans="1:5">
      <c r="A4955">
        <v>1377</v>
      </c>
      <c r="B4955">
        <v>856</v>
      </c>
      <c r="C4955" s="3">
        <v>43673</v>
      </c>
      <c r="D4955" s="5" t="str">
        <f>ufc_fights5[[#This Row],[r_fighter_id]]&amp;"/"&amp;ufc_fights5[[#This Row],[b_fighter_id]]&amp;ufc_fights5[[#This Row],[date]]</f>
        <v>1377/85643673</v>
      </c>
      <c r="E4955">
        <f>COUNTIF(ufc_fights5[duplicitní texty],ufc_fights5[[#This Row],[duplicitní texty]])</f>
        <v>1</v>
      </c>
    </row>
    <row r="4956" spans="1:5">
      <c r="A4956">
        <v>2286</v>
      </c>
      <c r="B4956">
        <v>2576</v>
      </c>
      <c r="C4956" s="3">
        <v>43673</v>
      </c>
      <c r="D4956" s="5" t="str">
        <f>ufc_fights5[[#This Row],[r_fighter_id]]&amp;"/"&amp;ufc_fights5[[#This Row],[b_fighter_id]]&amp;ufc_fights5[[#This Row],[date]]</f>
        <v>2286/257643673</v>
      </c>
      <c r="E4956">
        <f>COUNTIF(ufc_fights5[duplicitní texty],ufc_fights5[[#This Row],[duplicitní texty]])</f>
        <v>1</v>
      </c>
    </row>
    <row r="4957" spans="1:5">
      <c r="A4957">
        <v>712</v>
      </c>
      <c r="B4957">
        <v>130</v>
      </c>
      <c r="C4957" s="3">
        <v>43673</v>
      </c>
      <c r="D4957" s="5" t="str">
        <f>ufc_fights5[[#This Row],[r_fighter_id]]&amp;"/"&amp;ufc_fights5[[#This Row],[b_fighter_id]]&amp;ufc_fights5[[#This Row],[date]]</f>
        <v>712/13043673</v>
      </c>
      <c r="E4957">
        <f>COUNTIF(ufc_fights5[duplicitní texty],ufc_fights5[[#This Row],[duplicitní texty]])</f>
        <v>1</v>
      </c>
    </row>
    <row r="4958" spans="1:5">
      <c r="A4958">
        <v>1674</v>
      </c>
      <c r="B4958">
        <v>3126</v>
      </c>
      <c r="C4958" s="3">
        <v>43673</v>
      </c>
      <c r="D4958" s="5" t="str">
        <f>ufc_fights5[[#This Row],[r_fighter_id]]&amp;"/"&amp;ufc_fights5[[#This Row],[b_fighter_id]]&amp;ufc_fights5[[#This Row],[date]]</f>
        <v>1674/312643673</v>
      </c>
      <c r="E4958">
        <f>COUNTIF(ufc_fights5[duplicitní texty],ufc_fights5[[#This Row],[duplicitní texty]])</f>
        <v>1</v>
      </c>
    </row>
    <row r="4959" spans="1:5">
      <c r="A4959">
        <v>159</v>
      </c>
      <c r="B4959">
        <v>3292</v>
      </c>
      <c r="C4959" s="3">
        <v>43673</v>
      </c>
      <c r="D4959" s="5" t="str">
        <f>ufc_fights5[[#This Row],[r_fighter_id]]&amp;"/"&amp;ufc_fights5[[#This Row],[b_fighter_id]]&amp;ufc_fights5[[#This Row],[date]]</f>
        <v>159/329243673</v>
      </c>
      <c r="E4959">
        <f>COUNTIF(ufc_fights5[duplicitní texty],ufc_fights5[[#This Row],[duplicitní texty]])</f>
        <v>1</v>
      </c>
    </row>
    <row r="4960" spans="1:5">
      <c r="A4960">
        <v>714</v>
      </c>
      <c r="B4960">
        <v>1395</v>
      </c>
      <c r="C4960" s="3">
        <v>43673</v>
      </c>
      <c r="D4960" s="5" t="str">
        <f>ufc_fights5[[#This Row],[r_fighter_id]]&amp;"/"&amp;ufc_fights5[[#This Row],[b_fighter_id]]&amp;ufc_fights5[[#This Row],[date]]</f>
        <v>714/139543673</v>
      </c>
      <c r="E4960">
        <f>COUNTIF(ufc_fights5[duplicitní texty],ufc_fights5[[#This Row],[duplicitní texty]])</f>
        <v>1</v>
      </c>
    </row>
    <row r="4961" spans="1:5">
      <c r="A4961">
        <v>215</v>
      </c>
      <c r="B4961">
        <v>1565</v>
      </c>
      <c r="C4961" s="3">
        <v>43673</v>
      </c>
      <c r="D4961" s="5" t="str">
        <f>ufc_fights5[[#This Row],[r_fighter_id]]&amp;"/"&amp;ufc_fights5[[#This Row],[b_fighter_id]]&amp;ufc_fights5[[#This Row],[date]]</f>
        <v>215/156543673</v>
      </c>
      <c r="E4961">
        <f>COUNTIF(ufc_fights5[duplicitní texty],ufc_fights5[[#This Row],[duplicitní texty]])</f>
        <v>1</v>
      </c>
    </row>
    <row r="4962" spans="1:5">
      <c r="A4962">
        <v>1105</v>
      </c>
      <c r="B4962">
        <v>2069</v>
      </c>
      <c r="C4962" s="3">
        <v>43680</v>
      </c>
      <c r="D4962" s="5" t="str">
        <f>ufc_fights5[[#This Row],[r_fighter_id]]&amp;"/"&amp;ufc_fights5[[#This Row],[b_fighter_id]]&amp;ufc_fights5[[#This Row],[date]]</f>
        <v>1105/206943680</v>
      </c>
      <c r="E4962">
        <f>COUNTIF(ufc_fights5[duplicitní texty],ufc_fights5[[#This Row],[duplicitní texty]])</f>
        <v>1</v>
      </c>
    </row>
    <row r="4963" spans="1:5">
      <c r="A4963">
        <v>641</v>
      </c>
      <c r="B4963">
        <v>1760</v>
      </c>
      <c r="C4963" s="3">
        <v>43680</v>
      </c>
      <c r="D4963" s="5" t="str">
        <f>ufc_fights5[[#This Row],[r_fighter_id]]&amp;"/"&amp;ufc_fights5[[#This Row],[b_fighter_id]]&amp;ufc_fights5[[#This Row],[date]]</f>
        <v>641/176043680</v>
      </c>
      <c r="E4963">
        <f>COUNTIF(ufc_fights5[duplicitní texty],ufc_fights5[[#This Row],[duplicitní texty]])</f>
        <v>1</v>
      </c>
    </row>
    <row r="4964" spans="1:5">
      <c r="A4964">
        <v>2992</v>
      </c>
      <c r="B4964">
        <v>1266</v>
      </c>
      <c r="C4964" s="3">
        <v>43680</v>
      </c>
      <c r="D4964" s="5" t="str">
        <f>ufc_fights5[[#This Row],[r_fighter_id]]&amp;"/"&amp;ufc_fights5[[#This Row],[b_fighter_id]]&amp;ufc_fights5[[#This Row],[date]]</f>
        <v>2992/126643680</v>
      </c>
      <c r="E4964">
        <f>COUNTIF(ufc_fights5[duplicitní texty],ufc_fights5[[#This Row],[duplicitní texty]])</f>
        <v>1</v>
      </c>
    </row>
    <row r="4965" spans="1:5">
      <c r="A4965">
        <v>3137</v>
      </c>
      <c r="B4965">
        <v>2348</v>
      </c>
      <c r="C4965" s="3">
        <v>43680</v>
      </c>
      <c r="D4965" s="5" t="str">
        <f>ufc_fights5[[#This Row],[r_fighter_id]]&amp;"/"&amp;ufc_fights5[[#This Row],[b_fighter_id]]&amp;ufc_fights5[[#This Row],[date]]</f>
        <v>3137/234843680</v>
      </c>
      <c r="E4965">
        <f>COUNTIF(ufc_fights5[duplicitní texty],ufc_fights5[[#This Row],[duplicitní texty]])</f>
        <v>1</v>
      </c>
    </row>
    <row r="4966" spans="1:5">
      <c r="A4966">
        <v>910</v>
      </c>
      <c r="B4966">
        <v>2904</v>
      </c>
      <c r="C4966" s="3">
        <v>43680</v>
      </c>
      <c r="D4966" s="5" t="str">
        <f>ufc_fights5[[#This Row],[r_fighter_id]]&amp;"/"&amp;ufc_fights5[[#This Row],[b_fighter_id]]&amp;ufc_fights5[[#This Row],[date]]</f>
        <v>910/290443680</v>
      </c>
      <c r="E4966">
        <f>COUNTIF(ufc_fights5[duplicitní texty],ufc_fights5[[#This Row],[duplicitní texty]])</f>
        <v>1</v>
      </c>
    </row>
    <row r="4967" spans="1:5">
      <c r="A4967">
        <v>2237</v>
      </c>
      <c r="B4967">
        <v>2752</v>
      </c>
      <c r="C4967" s="3">
        <v>43680</v>
      </c>
      <c r="D4967" s="5" t="str">
        <f>ufc_fights5[[#This Row],[r_fighter_id]]&amp;"/"&amp;ufc_fights5[[#This Row],[b_fighter_id]]&amp;ufc_fights5[[#This Row],[date]]</f>
        <v>2237/275243680</v>
      </c>
      <c r="E4967">
        <f>COUNTIF(ufc_fights5[duplicitní texty],ufc_fights5[[#This Row],[duplicitní texty]])</f>
        <v>1</v>
      </c>
    </row>
    <row r="4968" spans="1:5">
      <c r="A4968">
        <v>2953</v>
      </c>
      <c r="B4968">
        <v>2584</v>
      </c>
      <c r="C4968" s="3">
        <v>43680</v>
      </c>
      <c r="D4968" s="5" t="str">
        <f>ufc_fights5[[#This Row],[r_fighter_id]]&amp;"/"&amp;ufc_fights5[[#This Row],[b_fighter_id]]&amp;ufc_fights5[[#This Row],[date]]</f>
        <v>2953/258443680</v>
      </c>
      <c r="E4968">
        <f>COUNTIF(ufc_fights5[duplicitní texty],ufc_fights5[[#This Row],[duplicitní texty]])</f>
        <v>1</v>
      </c>
    </row>
    <row r="4969" spans="1:5">
      <c r="A4969">
        <v>2113</v>
      </c>
      <c r="B4969">
        <v>1226</v>
      </c>
      <c r="C4969" s="3">
        <v>43680</v>
      </c>
      <c r="D4969" s="5" t="str">
        <f>ufc_fights5[[#This Row],[r_fighter_id]]&amp;"/"&amp;ufc_fights5[[#This Row],[b_fighter_id]]&amp;ufc_fights5[[#This Row],[date]]</f>
        <v>2113/122643680</v>
      </c>
      <c r="E4969">
        <f>COUNTIF(ufc_fights5[duplicitní texty],ufc_fights5[[#This Row],[duplicitní texty]])</f>
        <v>1</v>
      </c>
    </row>
    <row r="4970" spans="1:5">
      <c r="A4970">
        <v>1384</v>
      </c>
      <c r="B4970">
        <v>1888</v>
      </c>
      <c r="C4970" s="3">
        <v>43680</v>
      </c>
      <c r="D4970" s="5" t="str">
        <f>ufc_fights5[[#This Row],[r_fighter_id]]&amp;"/"&amp;ufc_fights5[[#This Row],[b_fighter_id]]&amp;ufc_fights5[[#This Row],[date]]</f>
        <v>1384/188843680</v>
      </c>
      <c r="E4970">
        <f>COUNTIF(ufc_fights5[duplicitní texty],ufc_fights5[[#This Row],[duplicitní texty]])</f>
        <v>1</v>
      </c>
    </row>
    <row r="4971" spans="1:5">
      <c r="A4971">
        <v>1050</v>
      </c>
      <c r="B4971">
        <v>3275</v>
      </c>
      <c r="C4971" s="3">
        <v>43680</v>
      </c>
      <c r="D4971" s="5" t="str">
        <f>ufc_fights5[[#This Row],[r_fighter_id]]&amp;"/"&amp;ufc_fights5[[#This Row],[b_fighter_id]]&amp;ufc_fights5[[#This Row],[date]]</f>
        <v>1050/327543680</v>
      </c>
      <c r="E4971">
        <f>COUNTIF(ufc_fights5[duplicitní texty],ufc_fights5[[#This Row],[duplicitní texty]])</f>
        <v>1</v>
      </c>
    </row>
    <row r="4972" spans="1:5">
      <c r="A4972">
        <v>2987</v>
      </c>
      <c r="B4972">
        <v>3487</v>
      </c>
      <c r="C4972" s="3">
        <v>43680</v>
      </c>
      <c r="D4972" s="5" t="str">
        <f>ufc_fights5[[#This Row],[r_fighter_id]]&amp;"/"&amp;ufc_fights5[[#This Row],[b_fighter_id]]&amp;ufc_fights5[[#This Row],[date]]</f>
        <v>2987/348743680</v>
      </c>
      <c r="E4972">
        <f>COUNTIF(ufc_fights5[duplicitní texty],ufc_fights5[[#This Row],[duplicitní texty]])</f>
        <v>1</v>
      </c>
    </row>
    <row r="4973" spans="1:5">
      <c r="A4973">
        <v>1186</v>
      </c>
      <c r="B4973">
        <v>1126</v>
      </c>
      <c r="C4973" s="3">
        <v>43680</v>
      </c>
      <c r="D4973" s="5" t="str">
        <f>ufc_fights5[[#This Row],[r_fighter_id]]&amp;"/"&amp;ufc_fights5[[#This Row],[b_fighter_id]]&amp;ufc_fights5[[#This Row],[date]]</f>
        <v>1186/112643680</v>
      </c>
      <c r="E4973">
        <f>COUNTIF(ufc_fights5[duplicitní texty],ufc_fights5[[#This Row],[duplicitní texty]])</f>
        <v>1</v>
      </c>
    </row>
    <row r="4974" spans="1:5">
      <c r="A4974">
        <v>721</v>
      </c>
      <c r="B4974">
        <v>1238</v>
      </c>
      <c r="C4974" s="3">
        <v>43687</v>
      </c>
      <c r="D4974" s="5" t="str">
        <f>ufc_fights5[[#This Row],[r_fighter_id]]&amp;"/"&amp;ufc_fights5[[#This Row],[b_fighter_id]]&amp;ufc_fights5[[#This Row],[date]]</f>
        <v>721/123843687</v>
      </c>
      <c r="E4974">
        <f>COUNTIF(ufc_fights5[duplicitní texty],ufc_fights5[[#This Row],[duplicitní texty]])</f>
        <v>1</v>
      </c>
    </row>
    <row r="4975" spans="1:5">
      <c r="A4975">
        <v>1067</v>
      </c>
      <c r="B4975">
        <v>2512</v>
      </c>
      <c r="C4975" s="3">
        <v>43687</v>
      </c>
      <c r="D4975" s="5" t="str">
        <f>ufc_fights5[[#This Row],[r_fighter_id]]&amp;"/"&amp;ufc_fights5[[#This Row],[b_fighter_id]]&amp;ufc_fights5[[#This Row],[date]]</f>
        <v>1067/251243687</v>
      </c>
      <c r="E4975">
        <f>COUNTIF(ufc_fights5[duplicitní texty],ufc_fights5[[#This Row],[duplicitní texty]])</f>
        <v>1</v>
      </c>
    </row>
    <row r="4976" spans="1:5">
      <c r="A4976">
        <v>413</v>
      </c>
      <c r="B4976">
        <v>1702</v>
      </c>
      <c r="C4976" s="3">
        <v>43687</v>
      </c>
      <c r="D4976" s="5" t="str">
        <f>ufc_fights5[[#This Row],[r_fighter_id]]&amp;"/"&amp;ufc_fights5[[#This Row],[b_fighter_id]]&amp;ufc_fights5[[#This Row],[date]]</f>
        <v>413/170243687</v>
      </c>
      <c r="E4976">
        <f>COUNTIF(ufc_fights5[duplicitní texty],ufc_fights5[[#This Row],[duplicitní texty]])</f>
        <v>1</v>
      </c>
    </row>
    <row r="4977" spans="1:5">
      <c r="A4977">
        <v>3380</v>
      </c>
      <c r="B4977">
        <v>2538</v>
      </c>
      <c r="C4977" s="3">
        <v>43687</v>
      </c>
      <c r="D4977" s="5" t="str">
        <f>ufc_fights5[[#This Row],[r_fighter_id]]&amp;"/"&amp;ufc_fights5[[#This Row],[b_fighter_id]]&amp;ufc_fights5[[#This Row],[date]]</f>
        <v>3380/253843687</v>
      </c>
      <c r="E4977">
        <f>COUNTIF(ufc_fights5[duplicitní texty],ufc_fights5[[#This Row],[duplicitní texty]])</f>
        <v>1</v>
      </c>
    </row>
    <row r="4978" spans="1:5">
      <c r="A4978">
        <v>1883</v>
      </c>
      <c r="B4978">
        <v>2515</v>
      </c>
      <c r="C4978" s="3">
        <v>43687</v>
      </c>
      <c r="D4978" s="5" t="str">
        <f>ufc_fights5[[#This Row],[r_fighter_id]]&amp;"/"&amp;ufc_fights5[[#This Row],[b_fighter_id]]&amp;ufc_fights5[[#This Row],[date]]</f>
        <v>1883/251543687</v>
      </c>
      <c r="E4978">
        <f>COUNTIF(ufc_fights5[duplicitní texty],ufc_fights5[[#This Row],[duplicitní texty]])</f>
        <v>1</v>
      </c>
    </row>
    <row r="4979" spans="1:5">
      <c r="A4979">
        <v>2364</v>
      </c>
      <c r="B4979">
        <v>1751</v>
      </c>
      <c r="C4979" s="3">
        <v>43687</v>
      </c>
      <c r="D4979" s="5" t="str">
        <f>ufc_fights5[[#This Row],[r_fighter_id]]&amp;"/"&amp;ufc_fights5[[#This Row],[b_fighter_id]]&amp;ufc_fights5[[#This Row],[date]]</f>
        <v>2364/175143687</v>
      </c>
      <c r="E4979">
        <f>COUNTIF(ufc_fights5[duplicitní texty],ufc_fights5[[#This Row],[duplicitní texty]])</f>
        <v>1</v>
      </c>
    </row>
    <row r="4980" spans="1:5">
      <c r="A4980">
        <v>3273</v>
      </c>
      <c r="B4980">
        <v>2731</v>
      </c>
      <c r="C4980" s="3">
        <v>43687</v>
      </c>
      <c r="D4980" s="5" t="str">
        <f>ufc_fights5[[#This Row],[r_fighter_id]]&amp;"/"&amp;ufc_fights5[[#This Row],[b_fighter_id]]&amp;ufc_fights5[[#This Row],[date]]</f>
        <v>3273/273143687</v>
      </c>
      <c r="E4980">
        <f>COUNTIF(ufc_fights5[duplicitní texty],ufc_fights5[[#This Row],[duplicitní texty]])</f>
        <v>1</v>
      </c>
    </row>
    <row r="4981" spans="1:5">
      <c r="A4981">
        <v>317</v>
      </c>
      <c r="B4981">
        <v>2427</v>
      </c>
      <c r="C4981" s="3">
        <v>43687</v>
      </c>
      <c r="D4981" s="5" t="str">
        <f>ufc_fights5[[#This Row],[r_fighter_id]]&amp;"/"&amp;ufc_fights5[[#This Row],[b_fighter_id]]&amp;ufc_fights5[[#This Row],[date]]</f>
        <v>317/242743687</v>
      </c>
      <c r="E4981">
        <f>COUNTIF(ufc_fights5[duplicitní texty],ufc_fights5[[#This Row],[duplicitní texty]])</f>
        <v>1</v>
      </c>
    </row>
    <row r="4982" spans="1:5">
      <c r="A4982">
        <v>220</v>
      </c>
      <c r="B4982">
        <v>2152</v>
      </c>
      <c r="C4982" s="3">
        <v>43687</v>
      </c>
      <c r="D4982" s="5" t="str">
        <f>ufc_fights5[[#This Row],[r_fighter_id]]&amp;"/"&amp;ufc_fights5[[#This Row],[b_fighter_id]]&amp;ufc_fights5[[#This Row],[date]]</f>
        <v>220/215243687</v>
      </c>
      <c r="E4982">
        <f>COUNTIF(ufc_fights5[duplicitní texty],ufc_fights5[[#This Row],[duplicitní texty]])</f>
        <v>1</v>
      </c>
    </row>
    <row r="4983" spans="1:5">
      <c r="A4983">
        <v>1065</v>
      </c>
      <c r="B4983">
        <v>193</v>
      </c>
      <c r="C4983" s="3">
        <v>43687</v>
      </c>
      <c r="D4983" s="5" t="str">
        <f>ufc_fights5[[#This Row],[r_fighter_id]]&amp;"/"&amp;ufc_fights5[[#This Row],[b_fighter_id]]&amp;ufc_fights5[[#This Row],[date]]</f>
        <v>1065/19343687</v>
      </c>
      <c r="E4983">
        <f>COUNTIF(ufc_fights5[duplicitní texty],ufc_fights5[[#This Row],[duplicitní texty]])</f>
        <v>1</v>
      </c>
    </row>
    <row r="4984" spans="1:5">
      <c r="A4984">
        <v>3345</v>
      </c>
      <c r="B4984">
        <v>681</v>
      </c>
      <c r="C4984" s="3">
        <v>43687</v>
      </c>
      <c r="D4984" s="5" t="str">
        <f>ufc_fights5[[#This Row],[r_fighter_id]]&amp;"/"&amp;ufc_fights5[[#This Row],[b_fighter_id]]&amp;ufc_fights5[[#This Row],[date]]</f>
        <v>3345/68143687</v>
      </c>
      <c r="E4984">
        <f>COUNTIF(ufc_fights5[duplicitní texty],ufc_fights5[[#This Row],[duplicitní texty]])</f>
        <v>1</v>
      </c>
    </row>
    <row r="4985" spans="1:5">
      <c r="A4985">
        <v>1894</v>
      </c>
      <c r="B4985">
        <v>3374</v>
      </c>
      <c r="C4985" s="3">
        <v>43687</v>
      </c>
      <c r="D4985" s="5" t="str">
        <f>ufc_fights5[[#This Row],[r_fighter_id]]&amp;"/"&amp;ufc_fights5[[#This Row],[b_fighter_id]]&amp;ufc_fights5[[#This Row],[date]]</f>
        <v>1894/337443687</v>
      </c>
      <c r="E4985">
        <f>COUNTIF(ufc_fights5[duplicitní texty],ufc_fights5[[#This Row],[duplicitní texty]])</f>
        <v>1</v>
      </c>
    </row>
    <row r="4986" spans="1:5">
      <c r="A4986">
        <v>389</v>
      </c>
      <c r="B4986">
        <v>1313</v>
      </c>
      <c r="C4986" s="3">
        <v>43694</v>
      </c>
      <c r="D4986" s="5" t="str">
        <f>ufc_fights5[[#This Row],[r_fighter_id]]&amp;"/"&amp;ufc_fights5[[#This Row],[b_fighter_id]]&amp;ufc_fights5[[#This Row],[date]]</f>
        <v>389/131343694</v>
      </c>
      <c r="E4986">
        <f>COUNTIF(ufc_fights5[duplicitní texty],ufc_fights5[[#This Row],[duplicitní texty]])</f>
        <v>1</v>
      </c>
    </row>
    <row r="4987" spans="1:5">
      <c r="A4987">
        <v>2018</v>
      </c>
      <c r="B4987">
        <v>790</v>
      </c>
      <c r="C4987" s="3">
        <v>43694</v>
      </c>
      <c r="D4987" s="5" t="str">
        <f>ufc_fights5[[#This Row],[r_fighter_id]]&amp;"/"&amp;ufc_fights5[[#This Row],[b_fighter_id]]&amp;ufc_fights5[[#This Row],[date]]</f>
        <v>2018/79043694</v>
      </c>
      <c r="E4987">
        <f>COUNTIF(ufc_fights5[duplicitní texty],ufc_fights5[[#This Row],[duplicitní texty]])</f>
        <v>1</v>
      </c>
    </row>
    <row r="4988" spans="1:5">
      <c r="A4988">
        <v>266</v>
      </c>
      <c r="B4988">
        <v>1629</v>
      </c>
      <c r="C4988" s="3">
        <v>43694</v>
      </c>
      <c r="D4988" s="5" t="str">
        <f>ufc_fights5[[#This Row],[r_fighter_id]]&amp;"/"&amp;ufc_fights5[[#This Row],[b_fighter_id]]&amp;ufc_fights5[[#This Row],[date]]</f>
        <v>266/162943694</v>
      </c>
      <c r="E4988">
        <f>COUNTIF(ufc_fights5[duplicitní texty],ufc_fights5[[#This Row],[duplicitní texty]])</f>
        <v>1</v>
      </c>
    </row>
    <row r="4989" spans="1:5">
      <c r="A4989">
        <v>2520</v>
      </c>
      <c r="B4989">
        <v>770</v>
      </c>
      <c r="C4989" s="3">
        <v>43694</v>
      </c>
      <c r="D4989" s="5" t="str">
        <f>ufc_fights5[[#This Row],[r_fighter_id]]&amp;"/"&amp;ufc_fights5[[#This Row],[b_fighter_id]]&amp;ufc_fights5[[#This Row],[date]]</f>
        <v>2520/77043694</v>
      </c>
      <c r="E4989">
        <f>COUNTIF(ufc_fights5[duplicitní texty],ufc_fights5[[#This Row],[duplicitní texty]])</f>
        <v>1</v>
      </c>
    </row>
    <row r="4990" spans="1:5">
      <c r="A4990">
        <v>155</v>
      </c>
      <c r="B4990">
        <v>2837</v>
      </c>
      <c r="C4990" s="3">
        <v>43694</v>
      </c>
      <c r="D4990" s="5" t="str">
        <f>ufc_fights5[[#This Row],[r_fighter_id]]&amp;"/"&amp;ufc_fights5[[#This Row],[b_fighter_id]]&amp;ufc_fights5[[#This Row],[date]]</f>
        <v>155/283743694</v>
      </c>
      <c r="E4990">
        <f>COUNTIF(ufc_fights5[duplicitní texty],ufc_fights5[[#This Row],[duplicitní texty]])</f>
        <v>1</v>
      </c>
    </row>
    <row r="4991" spans="1:5">
      <c r="A4991">
        <v>560</v>
      </c>
      <c r="B4991">
        <v>909</v>
      </c>
      <c r="C4991" s="3">
        <v>43694</v>
      </c>
      <c r="D4991" s="5" t="str">
        <f>ufc_fights5[[#This Row],[r_fighter_id]]&amp;"/"&amp;ufc_fights5[[#This Row],[b_fighter_id]]&amp;ufc_fights5[[#This Row],[date]]</f>
        <v>560/90943694</v>
      </c>
      <c r="E4991">
        <f>COUNTIF(ufc_fights5[duplicitní texty],ufc_fights5[[#This Row],[duplicitní texty]])</f>
        <v>1</v>
      </c>
    </row>
    <row r="4992" spans="1:5">
      <c r="A4992">
        <v>3038</v>
      </c>
      <c r="B4992">
        <v>3513</v>
      </c>
      <c r="C4992" s="3">
        <v>43694</v>
      </c>
      <c r="D4992" s="5" t="str">
        <f>ufc_fights5[[#This Row],[r_fighter_id]]&amp;"/"&amp;ufc_fights5[[#This Row],[b_fighter_id]]&amp;ufc_fights5[[#This Row],[date]]</f>
        <v>3038/351343694</v>
      </c>
      <c r="E4992">
        <f>COUNTIF(ufc_fights5[duplicitní texty],ufc_fights5[[#This Row],[duplicitní texty]])</f>
        <v>1</v>
      </c>
    </row>
    <row r="4993" spans="1:5">
      <c r="A4993">
        <v>618</v>
      </c>
      <c r="B4993">
        <v>2121</v>
      </c>
      <c r="C4993" s="3">
        <v>43694</v>
      </c>
      <c r="D4993" s="5" t="str">
        <f>ufc_fights5[[#This Row],[r_fighter_id]]&amp;"/"&amp;ufc_fights5[[#This Row],[b_fighter_id]]&amp;ufc_fights5[[#This Row],[date]]</f>
        <v>618/212143694</v>
      </c>
      <c r="E4993">
        <f>COUNTIF(ufc_fights5[duplicitní texty],ufc_fights5[[#This Row],[duplicitní texty]])</f>
        <v>1</v>
      </c>
    </row>
    <row r="4994" spans="1:5">
      <c r="A4994">
        <v>1092</v>
      </c>
      <c r="B4994">
        <v>1666</v>
      </c>
      <c r="C4994" s="3">
        <v>43694</v>
      </c>
      <c r="D4994" s="5" t="str">
        <f>ufc_fights5[[#This Row],[r_fighter_id]]&amp;"/"&amp;ufc_fights5[[#This Row],[b_fighter_id]]&amp;ufc_fights5[[#This Row],[date]]</f>
        <v>1092/166643694</v>
      </c>
      <c r="E4994">
        <f>COUNTIF(ufc_fights5[duplicitní texty],ufc_fights5[[#This Row],[duplicitní texty]])</f>
        <v>1</v>
      </c>
    </row>
    <row r="4995" spans="1:5">
      <c r="A4995">
        <v>250</v>
      </c>
      <c r="B4995">
        <v>3565</v>
      </c>
      <c r="C4995" s="3">
        <v>43694</v>
      </c>
      <c r="D4995" s="5" t="str">
        <f>ufc_fights5[[#This Row],[r_fighter_id]]&amp;"/"&amp;ufc_fights5[[#This Row],[b_fighter_id]]&amp;ufc_fights5[[#This Row],[date]]</f>
        <v>250/356543694</v>
      </c>
      <c r="E4995">
        <f>COUNTIF(ufc_fights5[duplicitní texty],ufc_fights5[[#This Row],[duplicitní texty]])</f>
        <v>1</v>
      </c>
    </row>
    <row r="4996" spans="1:5">
      <c r="A4996">
        <v>2750</v>
      </c>
      <c r="B4996">
        <v>631</v>
      </c>
      <c r="C4996" s="3">
        <v>43694</v>
      </c>
      <c r="D4996" s="5" t="str">
        <f>ufc_fights5[[#This Row],[r_fighter_id]]&amp;"/"&amp;ufc_fights5[[#This Row],[b_fighter_id]]&amp;ufc_fights5[[#This Row],[date]]</f>
        <v>2750/63143694</v>
      </c>
      <c r="E4996">
        <f>COUNTIF(ufc_fights5[duplicitní texty],ufc_fights5[[#This Row],[duplicitní texty]])</f>
        <v>1</v>
      </c>
    </row>
    <row r="4997" spans="1:5">
      <c r="A4997">
        <v>1592</v>
      </c>
      <c r="B4997">
        <v>715</v>
      </c>
      <c r="C4997" s="3">
        <v>43694</v>
      </c>
      <c r="D4997" s="5" t="str">
        <f>ufc_fights5[[#This Row],[r_fighter_id]]&amp;"/"&amp;ufc_fights5[[#This Row],[b_fighter_id]]&amp;ufc_fights5[[#This Row],[date]]</f>
        <v>1592/71543694</v>
      </c>
      <c r="E4997">
        <f>COUNTIF(ufc_fights5[duplicitní texty],ufc_fights5[[#This Row],[duplicitní texty]])</f>
        <v>1</v>
      </c>
    </row>
    <row r="4998" spans="1:5">
      <c r="A4998">
        <v>1601</v>
      </c>
      <c r="B4998">
        <v>725</v>
      </c>
      <c r="C4998" s="3">
        <v>43708</v>
      </c>
      <c r="D4998" s="5" t="str">
        <f>ufc_fights5[[#This Row],[r_fighter_id]]&amp;"/"&amp;ufc_fights5[[#This Row],[b_fighter_id]]&amp;ufc_fights5[[#This Row],[date]]</f>
        <v>1601/72543708</v>
      </c>
      <c r="E4998">
        <f>COUNTIF(ufc_fights5[duplicitní texty],ufc_fights5[[#This Row],[duplicitní texty]])</f>
        <v>1</v>
      </c>
    </row>
    <row r="4999" spans="1:5">
      <c r="A4999">
        <v>2447</v>
      </c>
      <c r="B4999">
        <v>1334</v>
      </c>
      <c r="C4999" s="3">
        <v>43708</v>
      </c>
      <c r="D4999" s="5" t="str">
        <f>ufc_fights5[[#This Row],[r_fighter_id]]&amp;"/"&amp;ufc_fights5[[#This Row],[b_fighter_id]]&amp;ufc_fights5[[#This Row],[date]]</f>
        <v>2447/133443708</v>
      </c>
      <c r="E4999">
        <f>COUNTIF(ufc_fights5[duplicitní texty],ufc_fights5[[#This Row],[duplicitní texty]])</f>
        <v>1</v>
      </c>
    </row>
    <row r="5000" spans="1:5">
      <c r="A5000">
        <v>2759</v>
      </c>
      <c r="B5000">
        <v>2579</v>
      </c>
      <c r="C5000" s="3">
        <v>43708</v>
      </c>
      <c r="D5000" s="5" t="str">
        <f>ufc_fights5[[#This Row],[r_fighter_id]]&amp;"/"&amp;ufc_fights5[[#This Row],[b_fighter_id]]&amp;ufc_fights5[[#This Row],[date]]</f>
        <v>2759/257943708</v>
      </c>
      <c r="E5000">
        <f>COUNTIF(ufc_fights5[duplicitní texty],ufc_fights5[[#This Row],[duplicitní texty]])</f>
        <v>1</v>
      </c>
    </row>
    <row r="5001" spans="1:5">
      <c r="A5001">
        <v>2214</v>
      </c>
      <c r="B5001">
        <v>3073</v>
      </c>
      <c r="C5001" s="3">
        <v>43708</v>
      </c>
      <c r="D5001" s="5" t="str">
        <f>ufc_fights5[[#This Row],[r_fighter_id]]&amp;"/"&amp;ufc_fights5[[#This Row],[b_fighter_id]]&amp;ufc_fights5[[#This Row],[date]]</f>
        <v>2214/307343708</v>
      </c>
      <c r="E5001">
        <f>COUNTIF(ufc_fights5[duplicitní texty],ufc_fights5[[#This Row],[duplicitní texty]])</f>
        <v>1</v>
      </c>
    </row>
    <row r="5002" spans="1:5">
      <c r="A5002">
        <v>1818</v>
      </c>
      <c r="B5002">
        <v>3571</v>
      </c>
      <c r="C5002" s="3">
        <v>43708</v>
      </c>
      <c r="D5002" s="5" t="str">
        <f>ufc_fights5[[#This Row],[r_fighter_id]]&amp;"/"&amp;ufc_fights5[[#This Row],[b_fighter_id]]&amp;ufc_fights5[[#This Row],[date]]</f>
        <v>1818/357143708</v>
      </c>
      <c r="E5002">
        <f>COUNTIF(ufc_fights5[duplicitní texty],ufc_fights5[[#This Row],[duplicitní texty]])</f>
        <v>1</v>
      </c>
    </row>
    <row r="5003" spans="1:5">
      <c r="A5003">
        <v>1464</v>
      </c>
      <c r="B5003">
        <v>2155</v>
      </c>
      <c r="C5003" s="3">
        <v>43708</v>
      </c>
      <c r="D5003" s="5" t="str">
        <f>ufc_fights5[[#This Row],[r_fighter_id]]&amp;"/"&amp;ufc_fights5[[#This Row],[b_fighter_id]]&amp;ufc_fights5[[#This Row],[date]]</f>
        <v>1464/215543708</v>
      </c>
      <c r="E5003">
        <f>COUNTIF(ufc_fights5[duplicitní texty],ufc_fights5[[#This Row],[duplicitní texty]])</f>
        <v>1</v>
      </c>
    </row>
    <row r="5004" spans="1:5">
      <c r="A5004">
        <v>3057</v>
      </c>
      <c r="B5004">
        <v>1693</v>
      </c>
      <c r="C5004" s="3">
        <v>43708</v>
      </c>
      <c r="D5004" s="5" t="str">
        <f>ufc_fights5[[#This Row],[r_fighter_id]]&amp;"/"&amp;ufc_fights5[[#This Row],[b_fighter_id]]&amp;ufc_fights5[[#This Row],[date]]</f>
        <v>3057/169343708</v>
      </c>
      <c r="E5004">
        <f>COUNTIF(ufc_fights5[duplicitní texty],ufc_fights5[[#This Row],[duplicitní texty]])</f>
        <v>1</v>
      </c>
    </row>
    <row r="5005" spans="1:5">
      <c r="A5005">
        <v>3522</v>
      </c>
      <c r="B5005">
        <v>1454</v>
      </c>
      <c r="C5005" s="3">
        <v>43708</v>
      </c>
      <c r="D5005" s="5" t="str">
        <f>ufc_fights5[[#This Row],[r_fighter_id]]&amp;"/"&amp;ufc_fights5[[#This Row],[b_fighter_id]]&amp;ufc_fights5[[#This Row],[date]]</f>
        <v>3522/145443708</v>
      </c>
      <c r="E5005">
        <f>COUNTIF(ufc_fights5[duplicitní texty],ufc_fights5[[#This Row],[duplicitní texty]])</f>
        <v>1</v>
      </c>
    </row>
    <row r="5006" spans="1:5">
      <c r="A5006">
        <v>1577</v>
      </c>
      <c r="B5006">
        <v>1430</v>
      </c>
      <c r="C5006" s="3">
        <v>43708</v>
      </c>
      <c r="D5006" s="5" t="str">
        <f>ufc_fights5[[#This Row],[r_fighter_id]]&amp;"/"&amp;ufc_fights5[[#This Row],[b_fighter_id]]&amp;ufc_fights5[[#This Row],[date]]</f>
        <v>1577/143043708</v>
      </c>
      <c r="E5006">
        <f>COUNTIF(ufc_fights5[duplicitní texty],ufc_fights5[[#This Row],[duplicitní texty]])</f>
        <v>1</v>
      </c>
    </row>
    <row r="5007" spans="1:5">
      <c r="A5007">
        <v>34</v>
      </c>
      <c r="B5007">
        <v>226</v>
      </c>
      <c r="C5007" s="3">
        <v>43708</v>
      </c>
      <c r="D5007" s="5" t="str">
        <f>ufc_fights5[[#This Row],[r_fighter_id]]&amp;"/"&amp;ufc_fights5[[#This Row],[b_fighter_id]]&amp;ufc_fights5[[#This Row],[date]]</f>
        <v>34/22643708</v>
      </c>
      <c r="E5007">
        <f>COUNTIF(ufc_fights5[duplicitní texty],ufc_fights5[[#This Row],[duplicitní texty]])</f>
        <v>1</v>
      </c>
    </row>
    <row r="5008" spans="1:5">
      <c r="A5008">
        <v>2217</v>
      </c>
      <c r="B5008">
        <v>2880</v>
      </c>
      <c r="C5008" s="3">
        <v>43715</v>
      </c>
      <c r="D5008" s="5" t="str">
        <f>ufc_fights5[[#This Row],[r_fighter_id]]&amp;"/"&amp;ufc_fights5[[#This Row],[b_fighter_id]]&amp;ufc_fights5[[#This Row],[date]]</f>
        <v>2217/288043715</v>
      </c>
      <c r="E5008">
        <f>COUNTIF(ufc_fights5[duplicitní texty],ufc_fights5[[#This Row],[duplicitní texty]])</f>
        <v>1</v>
      </c>
    </row>
    <row r="5009" spans="1:5">
      <c r="A5009">
        <v>2342</v>
      </c>
      <c r="B5009">
        <v>2556</v>
      </c>
      <c r="C5009" s="3">
        <v>43715</v>
      </c>
      <c r="D5009" s="5" t="str">
        <f>ufc_fights5[[#This Row],[r_fighter_id]]&amp;"/"&amp;ufc_fights5[[#This Row],[b_fighter_id]]&amp;ufc_fights5[[#This Row],[date]]</f>
        <v>2342/255643715</v>
      </c>
      <c r="E5009">
        <f>COUNTIF(ufc_fights5[duplicitní texty],ufc_fights5[[#This Row],[duplicitní texty]])</f>
        <v>1</v>
      </c>
    </row>
    <row r="5010" spans="1:5">
      <c r="A5010">
        <v>1930</v>
      </c>
      <c r="B5010">
        <v>2621</v>
      </c>
      <c r="C5010" s="3">
        <v>43715</v>
      </c>
      <c r="D5010" s="5" t="str">
        <f>ufc_fights5[[#This Row],[r_fighter_id]]&amp;"/"&amp;ufc_fights5[[#This Row],[b_fighter_id]]&amp;ufc_fights5[[#This Row],[date]]</f>
        <v>1930/262143715</v>
      </c>
      <c r="E5010">
        <f>COUNTIF(ufc_fights5[duplicitní texty],ufc_fights5[[#This Row],[duplicitní texty]])</f>
        <v>1</v>
      </c>
    </row>
    <row r="5011" spans="1:5">
      <c r="A5011">
        <v>295</v>
      </c>
      <c r="B5011">
        <v>3</v>
      </c>
      <c r="C5011" s="3">
        <v>43715</v>
      </c>
      <c r="D5011" s="5" t="str">
        <f>ufc_fights5[[#This Row],[r_fighter_id]]&amp;"/"&amp;ufc_fights5[[#This Row],[b_fighter_id]]&amp;ufc_fights5[[#This Row],[date]]</f>
        <v>295/343715</v>
      </c>
      <c r="E5011">
        <f>COUNTIF(ufc_fights5[duplicitní texty],ufc_fights5[[#This Row],[duplicitní texty]])</f>
        <v>1</v>
      </c>
    </row>
    <row r="5012" spans="1:5">
      <c r="A5012">
        <v>3185</v>
      </c>
      <c r="B5012">
        <v>953</v>
      </c>
      <c r="C5012" s="3">
        <v>43715</v>
      </c>
      <c r="D5012" s="5" t="str">
        <f>ufc_fights5[[#This Row],[r_fighter_id]]&amp;"/"&amp;ufc_fights5[[#This Row],[b_fighter_id]]&amp;ufc_fights5[[#This Row],[date]]</f>
        <v>3185/95343715</v>
      </c>
      <c r="E5012">
        <f>COUNTIF(ufc_fights5[duplicitní texty],ufc_fights5[[#This Row],[duplicitní texty]])</f>
        <v>1</v>
      </c>
    </row>
    <row r="5013" spans="1:5">
      <c r="A5013">
        <v>173</v>
      </c>
      <c r="B5013">
        <v>2419</v>
      </c>
      <c r="C5013" s="3">
        <v>43715</v>
      </c>
      <c r="D5013" s="5" t="str">
        <f>ufc_fights5[[#This Row],[r_fighter_id]]&amp;"/"&amp;ufc_fights5[[#This Row],[b_fighter_id]]&amp;ufc_fights5[[#This Row],[date]]</f>
        <v>173/241943715</v>
      </c>
      <c r="E5013">
        <f>COUNTIF(ufc_fights5[duplicitní texty],ufc_fights5[[#This Row],[duplicitní texty]])</f>
        <v>1</v>
      </c>
    </row>
    <row r="5014" spans="1:5">
      <c r="A5014">
        <v>28</v>
      </c>
      <c r="B5014">
        <v>682</v>
      </c>
      <c r="C5014" s="3">
        <v>43715</v>
      </c>
      <c r="D5014" s="5" t="str">
        <f>ufc_fights5[[#This Row],[r_fighter_id]]&amp;"/"&amp;ufc_fights5[[#This Row],[b_fighter_id]]&amp;ufc_fights5[[#This Row],[date]]</f>
        <v>28/68243715</v>
      </c>
      <c r="E5014">
        <f>COUNTIF(ufc_fights5[duplicitní texty],ufc_fights5[[#This Row],[duplicitní texty]])</f>
        <v>1</v>
      </c>
    </row>
    <row r="5015" spans="1:5">
      <c r="A5015">
        <v>1538</v>
      </c>
      <c r="B5015">
        <v>2190</v>
      </c>
      <c r="C5015" s="3">
        <v>43715</v>
      </c>
      <c r="D5015" s="5" t="str">
        <f>ufc_fights5[[#This Row],[r_fighter_id]]&amp;"/"&amp;ufc_fights5[[#This Row],[b_fighter_id]]&amp;ufc_fights5[[#This Row],[date]]</f>
        <v>1538/219043715</v>
      </c>
      <c r="E5015">
        <f>COUNTIF(ufc_fights5[duplicitní texty],ufc_fights5[[#This Row],[duplicitní texty]])</f>
        <v>1</v>
      </c>
    </row>
    <row r="5016" spans="1:5">
      <c r="A5016">
        <v>201</v>
      </c>
      <c r="B5016">
        <v>943</v>
      </c>
      <c r="C5016" s="3">
        <v>43715</v>
      </c>
      <c r="D5016" s="5" t="str">
        <f>ufc_fights5[[#This Row],[r_fighter_id]]&amp;"/"&amp;ufc_fights5[[#This Row],[b_fighter_id]]&amp;ufc_fights5[[#This Row],[date]]</f>
        <v>201/94343715</v>
      </c>
      <c r="E5016">
        <f>COUNTIF(ufc_fights5[duplicitní texty],ufc_fights5[[#This Row],[duplicitní texty]])</f>
        <v>1</v>
      </c>
    </row>
    <row r="5017" spans="1:5">
      <c r="A5017">
        <v>441</v>
      </c>
      <c r="B5017">
        <v>1784</v>
      </c>
      <c r="C5017" s="3">
        <v>43715</v>
      </c>
      <c r="D5017" s="5" t="str">
        <f>ufc_fights5[[#This Row],[r_fighter_id]]&amp;"/"&amp;ufc_fights5[[#This Row],[b_fighter_id]]&amp;ufc_fights5[[#This Row],[date]]</f>
        <v>441/178443715</v>
      </c>
      <c r="E5017">
        <f>COUNTIF(ufc_fights5[duplicitní texty],ufc_fights5[[#This Row],[duplicitní texty]])</f>
        <v>1</v>
      </c>
    </row>
    <row r="5018" spans="1:5">
      <c r="A5018">
        <v>1901</v>
      </c>
      <c r="B5018">
        <v>3583</v>
      </c>
      <c r="C5018" s="3">
        <v>43715</v>
      </c>
      <c r="D5018" s="5" t="str">
        <f>ufc_fights5[[#This Row],[r_fighter_id]]&amp;"/"&amp;ufc_fights5[[#This Row],[b_fighter_id]]&amp;ufc_fights5[[#This Row],[date]]</f>
        <v>1901/358343715</v>
      </c>
      <c r="E5018">
        <f>COUNTIF(ufc_fights5[duplicitní texty],ufc_fights5[[#This Row],[duplicitní texty]])</f>
        <v>1</v>
      </c>
    </row>
    <row r="5019" spans="1:5">
      <c r="A5019">
        <v>3193</v>
      </c>
      <c r="B5019">
        <v>2816</v>
      </c>
      <c r="C5019" s="3">
        <v>43715</v>
      </c>
      <c r="D5019" s="5" t="str">
        <f>ufc_fights5[[#This Row],[r_fighter_id]]&amp;"/"&amp;ufc_fights5[[#This Row],[b_fighter_id]]&amp;ufc_fights5[[#This Row],[date]]</f>
        <v>3193/281643715</v>
      </c>
      <c r="E5019">
        <f>COUNTIF(ufc_fights5[duplicitní texty],ufc_fights5[[#This Row],[duplicitní texty]])</f>
        <v>1</v>
      </c>
    </row>
    <row r="5020" spans="1:5">
      <c r="A5020">
        <v>561</v>
      </c>
      <c r="B5020">
        <v>658</v>
      </c>
      <c r="C5020" s="3">
        <v>43722</v>
      </c>
      <c r="D5020" s="5" t="str">
        <f>ufc_fights5[[#This Row],[r_fighter_id]]&amp;"/"&amp;ufc_fights5[[#This Row],[b_fighter_id]]&amp;ufc_fights5[[#This Row],[date]]</f>
        <v>561/65843722</v>
      </c>
      <c r="E5020">
        <f>COUNTIF(ufc_fights5[duplicitní texty],ufc_fights5[[#This Row],[duplicitní texty]])</f>
        <v>1</v>
      </c>
    </row>
    <row r="5021" spans="1:5">
      <c r="A5021">
        <v>1252</v>
      </c>
      <c r="B5021">
        <v>480</v>
      </c>
      <c r="C5021" s="3">
        <v>43722</v>
      </c>
      <c r="D5021" s="5" t="str">
        <f>ufc_fights5[[#This Row],[r_fighter_id]]&amp;"/"&amp;ufc_fights5[[#This Row],[b_fighter_id]]&amp;ufc_fights5[[#This Row],[date]]</f>
        <v>1252/48043722</v>
      </c>
      <c r="E5021">
        <f>COUNTIF(ufc_fights5[duplicitní texty],ufc_fights5[[#This Row],[duplicitní texty]])</f>
        <v>1</v>
      </c>
    </row>
    <row r="5022" spans="1:5">
      <c r="A5022">
        <v>3224</v>
      </c>
      <c r="B5022">
        <v>1698</v>
      </c>
      <c r="C5022" s="3">
        <v>43722</v>
      </c>
      <c r="D5022" s="5" t="str">
        <f>ufc_fights5[[#This Row],[r_fighter_id]]&amp;"/"&amp;ufc_fights5[[#This Row],[b_fighter_id]]&amp;ufc_fights5[[#This Row],[date]]</f>
        <v>3224/169843722</v>
      </c>
      <c r="E5022">
        <f>COUNTIF(ufc_fights5[duplicitní texty],ufc_fights5[[#This Row],[duplicitní texty]])</f>
        <v>1</v>
      </c>
    </row>
    <row r="5023" spans="1:5">
      <c r="A5023">
        <v>3308</v>
      </c>
      <c r="B5023">
        <v>2804</v>
      </c>
      <c r="C5023" s="3">
        <v>43722</v>
      </c>
      <c r="D5023" s="5" t="str">
        <f>ufc_fights5[[#This Row],[r_fighter_id]]&amp;"/"&amp;ufc_fights5[[#This Row],[b_fighter_id]]&amp;ufc_fights5[[#This Row],[date]]</f>
        <v>3308/280443722</v>
      </c>
      <c r="E5023">
        <f>COUNTIF(ufc_fights5[duplicitní texty],ufc_fights5[[#This Row],[duplicitní texty]])</f>
        <v>1</v>
      </c>
    </row>
    <row r="5024" spans="1:5">
      <c r="A5024">
        <v>523</v>
      </c>
      <c r="B5024">
        <v>1042</v>
      </c>
      <c r="C5024" s="3">
        <v>43722</v>
      </c>
      <c r="D5024" s="5" t="str">
        <f>ufc_fights5[[#This Row],[r_fighter_id]]&amp;"/"&amp;ufc_fights5[[#This Row],[b_fighter_id]]&amp;ufc_fights5[[#This Row],[date]]</f>
        <v>523/104243722</v>
      </c>
      <c r="E5024">
        <f>COUNTIF(ufc_fights5[duplicitní texty],ufc_fights5[[#This Row],[duplicitní texty]])</f>
        <v>1</v>
      </c>
    </row>
    <row r="5025" spans="1:5">
      <c r="A5025">
        <v>3045</v>
      </c>
      <c r="B5025">
        <v>1893</v>
      </c>
      <c r="C5025" s="3">
        <v>43722</v>
      </c>
      <c r="D5025" s="5" t="str">
        <f>ufc_fights5[[#This Row],[r_fighter_id]]&amp;"/"&amp;ufc_fights5[[#This Row],[b_fighter_id]]&amp;ufc_fights5[[#This Row],[date]]</f>
        <v>3045/189343722</v>
      </c>
      <c r="E5025">
        <f>COUNTIF(ufc_fights5[duplicitní texty],ufc_fights5[[#This Row],[duplicitní texty]])</f>
        <v>1</v>
      </c>
    </row>
    <row r="5026" spans="1:5">
      <c r="A5026">
        <v>3040</v>
      </c>
      <c r="B5026">
        <v>1517</v>
      </c>
      <c r="C5026" s="3">
        <v>43722</v>
      </c>
      <c r="D5026" s="5" t="str">
        <f>ufc_fights5[[#This Row],[r_fighter_id]]&amp;"/"&amp;ufc_fights5[[#This Row],[b_fighter_id]]&amp;ufc_fights5[[#This Row],[date]]</f>
        <v>3040/151743722</v>
      </c>
      <c r="E5026">
        <f>COUNTIF(ufc_fights5[duplicitní texty],ufc_fights5[[#This Row],[duplicitní texty]])</f>
        <v>1</v>
      </c>
    </row>
    <row r="5027" spans="1:5">
      <c r="A5027">
        <v>1604</v>
      </c>
      <c r="B5027">
        <v>175</v>
      </c>
      <c r="C5027" s="3">
        <v>43722</v>
      </c>
      <c r="D5027" s="5" t="str">
        <f>ufc_fights5[[#This Row],[r_fighter_id]]&amp;"/"&amp;ufc_fights5[[#This Row],[b_fighter_id]]&amp;ufc_fights5[[#This Row],[date]]</f>
        <v>1604/17543722</v>
      </c>
      <c r="E5027">
        <f>COUNTIF(ufc_fights5[duplicitní texty],ufc_fights5[[#This Row],[duplicitní texty]])</f>
        <v>1</v>
      </c>
    </row>
    <row r="5028" spans="1:5">
      <c r="A5028">
        <v>2572</v>
      </c>
      <c r="B5028">
        <v>1416</v>
      </c>
      <c r="C5028" s="3">
        <v>43722</v>
      </c>
      <c r="D5028" s="5" t="str">
        <f>ufc_fights5[[#This Row],[r_fighter_id]]&amp;"/"&amp;ufc_fights5[[#This Row],[b_fighter_id]]&amp;ufc_fights5[[#This Row],[date]]</f>
        <v>2572/141643722</v>
      </c>
      <c r="E5028">
        <f>COUNTIF(ufc_fights5[duplicitní texty],ufc_fights5[[#This Row],[duplicitní texty]])</f>
        <v>1</v>
      </c>
    </row>
    <row r="5029" spans="1:5">
      <c r="A5029">
        <v>3019</v>
      </c>
      <c r="B5029">
        <v>1209</v>
      </c>
      <c r="C5029" s="3">
        <v>43722</v>
      </c>
      <c r="D5029" s="5" t="str">
        <f>ufc_fights5[[#This Row],[r_fighter_id]]&amp;"/"&amp;ufc_fights5[[#This Row],[b_fighter_id]]&amp;ufc_fights5[[#This Row],[date]]</f>
        <v>3019/120943722</v>
      </c>
      <c r="E5029">
        <f>COUNTIF(ufc_fights5[duplicitní texty],ufc_fights5[[#This Row],[duplicitní texty]])</f>
        <v>1</v>
      </c>
    </row>
    <row r="5030" spans="1:5">
      <c r="A5030">
        <v>2493</v>
      </c>
      <c r="B5030">
        <v>599</v>
      </c>
      <c r="C5030" s="3">
        <v>43722</v>
      </c>
      <c r="D5030" s="5" t="str">
        <f>ufc_fights5[[#This Row],[r_fighter_id]]&amp;"/"&amp;ufc_fights5[[#This Row],[b_fighter_id]]&amp;ufc_fights5[[#This Row],[date]]</f>
        <v>2493/59943722</v>
      </c>
      <c r="E5030">
        <f>COUNTIF(ufc_fights5[duplicitní texty],ufc_fights5[[#This Row],[duplicitní texty]])</f>
        <v>1</v>
      </c>
    </row>
    <row r="5031" spans="1:5">
      <c r="A5031">
        <v>484</v>
      </c>
      <c r="B5031">
        <v>1357</v>
      </c>
      <c r="C5031" s="3">
        <v>43729</v>
      </c>
      <c r="D5031" s="5" t="str">
        <f>ufc_fights5[[#This Row],[r_fighter_id]]&amp;"/"&amp;ufc_fights5[[#This Row],[b_fighter_id]]&amp;ufc_fights5[[#This Row],[date]]</f>
        <v>484/135743729</v>
      </c>
      <c r="E5031">
        <f>COUNTIF(ufc_fights5[duplicitní texty],ufc_fights5[[#This Row],[duplicitní texty]])</f>
        <v>1</v>
      </c>
    </row>
    <row r="5032" spans="1:5">
      <c r="A5032">
        <v>2524</v>
      </c>
      <c r="B5032">
        <v>2264</v>
      </c>
      <c r="C5032" s="3">
        <v>43729</v>
      </c>
      <c r="D5032" s="5" t="str">
        <f>ufc_fights5[[#This Row],[r_fighter_id]]&amp;"/"&amp;ufc_fights5[[#This Row],[b_fighter_id]]&amp;ufc_fights5[[#This Row],[date]]</f>
        <v>2524/226443729</v>
      </c>
      <c r="E5032">
        <f>COUNTIF(ufc_fights5[duplicitní texty],ufc_fights5[[#This Row],[duplicitní texty]])</f>
        <v>1</v>
      </c>
    </row>
    <row r="5033" spans="1:5">
      <c r="A5033">
        <v>2194</v>
      </c>
      <c r="B5033">
        <v>645</v>
      </c>
      <c r="C5033" s="3">
        <v>43729</v>
      </c>
      <c r="D5033" s="5" t="str">
        <f>ufc_fights5[[#This Row],[r_fighter_id]]&amp;"/"&amp;ufc_fights5[[#This Row],[b_fighter_id]]&amp;ufc_fights5[[#This Row],[date]]</f>
        <v>2194/64543729</v>
      </c>
      <c r="E5033">
        <f>COUNTIF(ufc_fights5[duplicitní texty],ufc_fights5[[#This Row],[duplicitní texty]])</f>
        <v>1</v>
      </c>
    </row>
    <row r="5034" spans="1:5">
      <c r="A5034">
        <v>349</v>
      </c>
      <c r="B5034">
        <v>2518</v>
      </c>
      <c r="C5034" s="3">
        <v>43729</v>
      </c>
      <c r="D5034" s="5" t="str">
        <f>ufc_fights5[[#This Row],[r_fighter_id]]&amp;"/"&amp;ufc_fights5[[#This Row],[b_fighter_id]]&amp;ufc_fights5[[#This Row],[date]]</f>
        <v>349/251843729</v>
      </c>
      <c r="E5034">
        <f>COUNTIF(ufc_fights5[duplicitní texty],ufc_fights5[[#This Row],[duplicitní texty]])</f>
        <v>1</v>
      </c>
    </row>
    <row r="5035" spans="1:5">
      <c r="A5035">
        <v>48</v>
      </c>
      <c r="B5035">
        <v>2077</v>
      </c>
      <c r="C5035" s="3">
        <v>43729</v>
      </c>
      <c r="D5035" s="5" t="str">
        <f>ufc_fights5[[#This Row],[r_fighter_id]]&amp;"/"&amp;ufc_fights5[[#This Row],[b_fighter_id]]&amp;ufc_fights5[[#This Row],[date]]</f>
        <v>48/207743729</v>
      </c>
      <c r="E5035">
        <f>COUNTIF(ufc_fights5[duplicitní texty],ufc_fights5[[#This Row],[duplicitní texty]])</f>
        <v>1</v>
      </c>
    </row>
    <row r="5036" spans="1:5">
      <c r="A5036">
        <v>907</v>
      </c>
      <c r="B5036">
        <v>1192</v>
      </c>
      <c r="C5036" s="3">
        <v>43729</v>
      </c>
      <c r="D5036" s="5" t="str">
        <f>ufc_fights5[[#This Row],[r_fighter_id]]&amp;"/"&amp;ufc_fights5[[#This Row],[b_fighter_id]]&amp;ufc_fights5[[#This Row],[date]]</f>
        <v>907/119243729</v>
      </c>
      <c r="E5036">
        <f>COUNTIF(ufc_fights5[duplicitní texty],ufc_fights5[[#This Row],[duplicitní texty]])</f>
        <v>1</v>
      </c>
    </row>
    <row r="5037" spans="1:5">
      <c r="A5037">
        <v>2603</v>
      </c>
      <c r="B5037">
        <v>1410</v>
      </c>
      <c r="C5037" s="3">
        <v>43729</v>
      </c>
      <c r="D5037" s="5" t="str">
        <f>ufc_fights5[[#This Row],[r_fighter_id]]&amp;"/"&amp;ufc_fights5[[#This Row],[b_fighter_id]]&amp;ufc_fights5[[#This Row],[date]]</f>
        <v>2603/141043729</v>
      </c>
      <c r="E5037">
        <f>COUNTIF(ufc_fights5[duplicitní texty],ufc_fights5[[#This Row],[duplicitní texty]])</f>
        <v>1</v>
      </c>
    </row>
    <row r="5038" spans="1:5">
      <c r="A5038">
        <v>2658</v>
      </c>
      <c r="B5038">
        <v>2292</v>
      </c>
      <c r="C5038" s="3">
        <v>43729</v>
      </c>
      <c r="D5038" s="5" t="str">
        <f>ufc_fights5[[#This Row],[r_fighter_id]]&amp;"/"&amp;ufc_fights5[[#This Row],[b_fighter_id]]&amp;ufc_fights5[[#This Row],[date]]</f>
        <v>2658/229243729</v>
      </c>
      <c r="E5038">
        <f>COUNTIF(ufc_fights5[duplicitní texty],ufc_fights5[[#This Row],[duplicitní texty]])</f>
        <v>1</v>
      </c>
    </row>
    <row r="5039" spans="1:5">
      <c r="A5039">
        <v>914</v>
      </c>
      <c r="B5039">
        <v>622</v>
      </c>
      <c r="C5039" s="3">
        <v>43729</v>
      </c>
      <c r="D5039" s="5" t="str">
        <f>ufc_fights5[[#This Row],[r_fighter_id]]&amp;"/"&amp;ufc_fights5[[#This Row],[b_fighter_id]]&amp;ufc_fights5[[#This Row],[date]]</f>
        <v>914/62243729</v>
      </c>
      <c r="E5039">
        <f>COUNTIF(ufc_fights5[duplicitní texty],ufc_fights5[[#This Row],[duplicitní texty]])</f>
        <v>1</v>
      </c>
    </row>
    <row r="5040" spans="1:5">
      <c r="A5040">
        <v>2586</v>
      </c>
      <c r="B5040">
        <v>1953</v>
      </c>
      <c r="C5040" s="3">
        <v>43729</v>
      </c>
      <c r="D5040" s="5" t="str">
        <f>ufc_fights5[[#This Row],[r_fighter_id]]&amp;"/"&amp;ufc_fights5[[#This Row],[b_fighter_id]]&amp;ufc_fights5[[#This Row],[date]]</f>
        <v>2586/195343729</v>
      </c>
      <c r="E5040">
        <f>COUNTIF(ufc_fights5[duplicitní texty],ufc_fights5[[#This Row],[duplicitní texty]])</f>
        <v>1</v>
      </c>
    </row>
    <row r="5041" spans="1:5">
      <c r="A5041">
        <v>2293</v>
      </c>
      <c r="B5041">
        <v>413</v>
      </c>
      <c r="C5041" s="3">
        <v>43736</v>
      </c>
      <c r="D5041" s="5" t="str">
        <f>ufc_fights5[[#This Row],[r_fighter_id]]&amp;"/"&amp;ufc_fights5[[#This Row],[b_fighter_id]]&amp;ufc_fights5[[#This Row],[date]]</f>
        <v>2293/41343736</v>
      </c>
      <c r="E5041">
        <f>COUNTIF(ufc_fights5[duplicitní texty],ufc_fights5[[#This Row],[duplicitní texty]])</f>
        <v>1</v>
      </c>
    </row>
    <row r="5042" spans="1:5">
      <c r="A5042">
        <v>2373</v>
      </c>
      <c r="B5042">
        <v>2800</v>
      </c>
      <c r="C5042" s="3">
        <v>43736</v>
      </c>
      <c r="D5042" s="5" t="str">
        <f>ufc_fights5[[#This Row],[r_fighter_id]]&amp;"/"&amp;ufc_fights5[[#This Row],[b_fighter_id]]&amp;ufc_fights5[[#This Row],[date]]</f>
        <v>2373/280043736</v>
      </c>
      <c r="E5042">
        <f>COUNTIF(ufc_fights5[duplicitní texty],ufc_fights5[[#This Row],[duplicitní texty]])</f>
        <v>1</v>
      </c>
    </row>
    <row r="5043" spans="1:5">
      <c r="A5043">
        <v>1330</v>
      </c>
      <c r="B5043">
        <v>465</v>
      </c>
      <c r="C5043" s="3">
        <v>43736</v>
      </c>
      <c r="D5043" s="5" t="str">
        <f>ufc_fights5[[#This Row],[r_fighter_id]]&amp;"/"&amp;ufc_fights5[[#This Row],[b_fighter_id]]&amp;ufc_fights5[[#This Row],[date]]</f>
        <v>1330/46543736</v>
      </c>
      <c r="E5043">
        <f>COUNTIF(ufc_fights5[duplicitní texty],ufc_fights5[[#This Row],[duplicitní texty]])</f>
        <v>1</v>
      </c>
    </row>
    <row r="5044" spans="1:5">
      <c r="A5044">
        <v>684</v>
      </c>
      <c r="B5044">
        <v>2381</v>
      </c>
      <c r="C5044" s="3">
        <v>43736</v>
      </c>
      <c r="D5044" s="5" t="str">
        <f>ufc_fights5[[#This Row],[r_fighter_id]]&amp;"/"&amp;ufc_fights5[[#This Row],[b_fighter_id]]&amp;ufc_fights5[[#This Row],[date]]</f>
        <v>684/238143736</v>
      </c>
      <c r="E5044">
        <f>COUNTIF(ufc_fights5[duplicitní texty],ufc_fights5[[#This Row],[duplicitní texty]])</f>
        <v>1</v>
      </c>
    </row>
    <row r="5045" spans="1:5">
      <c r="A5045">
        <v>715</v>
      </c>
      <c r="B5045">
        <v>539</v>
      </c>
      <c r="C5045" s="3">
        <v>43736</v>
      </c>
      <c r="D5045" s="5" t="str">
        <f>ufc_fights5[[#This Row],[r_fighter_id]]&amp;"/"&amp;ufc_fights5[[#This Row],[b_fighter_id]]&amp;ufc_fights5[[#This Row],[date]]</f>
        <v>715/53943736</v>
      </c>
      <c r="E5045">
        <f>COUNTIF(ufc_fights5[duplicitní texty],ufc_fights5[[#This Row],[duplicitní texty]])</f>
        <v>1</v>
      </c>
    </row>
    <row r="5046" spans="1:5">
      <c r="A5046">
        <v>1903</v>
      </c>
      <c r="B5046">
        <v>242</v>
      </c>
      <c r="C5046" s="3">
        <v>43736</v>
      </c>
      <c r="D5046" s="5" t="str">
        <f>ufc_fights5[[#This Row],[r_fighter_id]]&amp;"/"&amp;ufc_fights5[[#This Row],[b_fighter_id]]&amp;ufc_fights5[[#This Row],[date]]</f>
        <v>1903/24243736</v>
      </c>
      <c r="E5046">
        <f>COUNTIF(ufc_fights5[duplicitní texty],ufc_fights5[[#This Row],[duplicitní texty]])</f>
        <v>1</v>
      </c>
    </row>
    <row r="5047" spans="1:5">
      <c r="A5047">
        <v>758</v>
      </c>
      <c r="B5047">
        <v>2230</v>
      </c>
      <c r="C5047" s="3">
        <v>43736</v>
      </c>
      <c r="D5047" s="5" t="str">
        <f>ufc_fights5[[#This Row],[r_fighter_id]]&amp;"/"&amp;ufc_fights5[[#This Row],[b_fighter_id]]&amp;ufc_fights5[[#This Row],[date]]</f>
        <v>758/223043736</v>
      </c>
      <c r="E5047">
        <f>COUNTIF(ufc_fights5[duplicitní texty],ufc_fights5[[#This Row],[duplicitní texty]])</f>
        <v>1</v>
      </c>
    </row>
    <row r="5048" spans="1:5">
      <c r="A5048">
        <v>2965</v>
      </c>
      <c r="B5048">
        <v>1335</v>
      </c>
      <c r="C5048" s="3">
        <v>43736</v>
      </c>
      <c r="D5048" s="5" t="str">
        <f>ufc_fights5[[#This Row],[r_fighter_id]]&amp;"/"&amp;ufc_fights5[[#This Row],[b_fighter_id]]&amp;ufc_fights5[[#This Row],[date]]</f>
        <v>2965/133543736</v>
      </c>
      <c r="E5048">
        <f>COUNTIF(ufc_fights5[duplicitní texty],ufc_fights5[[#This Row],[duplicitní texty]])</f>
        <v>1</v>
      </c>
    </row>
    <row r="5049" spans="1:5">
      <c r="A5049">
        <v>767</v>
      </c>
      <c r="B5049">
        <v>3342</v>
      </c>
      <c r="C5049" s="3">
        <v>43736</v>
      </c>
      <c r="D5049" s="5" t="str">
        <f>ufc_fights5[[#This Row],[r_fighter_id]]&amp;"/"&amp;ufc_fights5[[#This Row],[b_fighter_id]]&amp;ufc_fights5[[#This Row],[date]]</f>
        <v>767/334243736</v>
      </c>
      <c r="E5049">
        <f>COUNTIF(ufc_fights5[duplicitní texty],ufc_fights5[[#This Row],[duplicitní texty]])</f>
        <v>1</v>
      </c>
    </row>
    <row r="5050" spans="1:5">
      <c r="A5050">
        <v>676</v>
      </c>
      <c r="B5050">
        <v>2770</v>
      </c>
      <c r="C5050" s="3">
        <v>43736</v>
      </c>
      <c r="D5050" s="5" t="str">
        <f>ufc_fights5[[#This Row],[r_fighter_id]]&amp;"/"&amp;ufc_fights5[[#This Row],[b_fighter_id]]&amp;ufc_fights5[[#This Row],[date]]</f>
        <v>676/277043736</v>
      </c>
      <c r="E5050">
        <f>COUNTIF(ufc_fights5[duplicitní texty],ufc_fights5[[#This Row],[duplicitní texty]])</f>
        <v>1</v>
      </c>
    </row>
    <row r="5051" spans="1:5">
      <c r="A5051">
        <v>538</v>
      </c>
      <c r="B5051">
        <v>1745</v>
      </c>
      <c r="C5051" s="3">
        <v>43736</v>
      </c>
      <c r="D5051" s="5" t="str">
        <f>ufc_fights5[[#This Row],[r_fighter_id]]&amp;"/"&amp;ufc_fights5[[#This Row],[b_fighter_id]]&amp;ufc_fights5[[#This Row],[date]]</f>
        <v>538/174543736</v>
      </c>
      <c r="E5051">
        <f>COUNTIF(ufc_fights5[duplicitní texty],ufc_fights5[[#This Row],[duplicitní texty]])</f>
        <v>1</v>
      </c>
    </row>
    <row r="5052" spans="1:5">
      <c r="A5052">
        <v>184</v>
      </c>
      <c r="B5052">
        <v>2280</v>
      </c>
      <c r="C5052" s="3">
        <v>43736</v>
      </c>
      <c r="D5052" s="5" t="str">
        <f>ufc_fights5[[#This Row],[r_fighter_id]]&amp;"/"&amp;ufc_fights5[[#This Row],[b_fighter_id]]&amp;ufc_fights5[[#This Row],[date]]</f>
        <v>184/228043736</v>
      </c>
      <c r="E5052">
        <f>COUNTIF(ufc_fights5[duplicitní texty],ufc_fights5[[#This Row],[duplicitní texty]])</f>
        <v>1</v>
      </c>
    </row>
    <row r="5053" spans="1:5">
      <c r="A5053">
        <v>94</v>
      </c>
      <c r="B5053">
        <v>2530</v>
      </c>
      <c r="C5053" s="3">
        <v>43736</v>
      </c>
      <c r="D5053" s="5" t="str">
        <f>ufc_fights5[[#This Row],[r_fighter_id]]&amp;"/"&amp;ufc_fights5[[#This Row],[b_fighter_id]]&amp;ufc_fights5[[#This Row],[date]]</f>
        <v>94/253043736</v>
      </c>
      <c r="E5053">
        <f>COUNTIF(ufc_fights5[duplicitní texty],ufc_fights5[[#This Row],[duplicitní texty]])</f>
        <v>1</v>
      </c>
    </row>
    <row r="5054" spans="1:5">
      <c r="A5054">
        <v>3471</v>
      </c>
      <c r="B5054">
        <v>15</v>
      </c>
      <c r="C5054" s="3">
        <v>43743</v>
      </c>
      <c r="D5054" s="5" t="str">
        <f>ufc_fights5[[#This Row],[r_fighter_id]]&amp;"/"&amp;ufc_fights5[[#This Row],[b_fighter_id]]&amp;ufc_fights5[[#This Row],[date]]</f>
        <v>3471/1543743</v>
      </c>
      <c r="E5054">
        <f>COUNTIF(ufc_fights5[duplicitní texty],ufc_fights5[[#This Row],[duplicitní texty]])</f>
        <v>1</v>
      </c>
    </row>
    <row r="5055" spans="1:5">
      <c r="A5055">
        <v>1431</v>
      </c>
      <c r="B5055">
        <v>1393</v>
      </c>
      <c r="C5055" s="3">
        <v>43743</v>
      </c>
      <c r="D5055" s="5" t="str">
        <f>ufc_fights5[[#This Row],[r_fighter_id]]&amp;"/"&amp;ufc_fights5[[#This Row],[b_fighter_id]]&amp;ufc_fights5[[#This Row],[date]]</f>
        <v>1431/139343743</v>
      </c>
      <c r="E5055">
        <f>COUNTIF(ufc_fights5[duplicitní texty],ufc_fights5[[#This Row],[duplicitní texty]])</f>
        <v>1</v>
      </c>
    </row>
    <row r="5056" spans="1:5">
      <c r="A5056">
        <v>3299</v>
      </c>
      <c r="B5056">
        <v>3093</v>
      </c>
      <c r="C5056" s="3">
        <v>43743</v>
      </c>
      <c r="D5056" s="5" t="str">
        <f>ufc_fights5[[#This Row],[r_fighter_id]]&amp;"/"&amp;ufc_fights5[[#This Row],[b_fighter_id]]&amp;ufc_fights5[[#This Row],[date]]</f>
        <v>3299/309343743</v>
      </c>
      <c r="E5056">
        <f>COUNTIF(ufc_fights5[duplicitní texty],ufc_fights5[[#This Row],[duplicitní texty]])</f>
        <v>1</v>
      </c>
    </row>
    <row r="5057" spans="1:5">
      <c r="A5057">
        <v>104</v>
      </c>
      <c r="B5057">
        <v>933</v>
      </c>
      <c r="C5057" s="3">
        <v>43743</v>
      </c>
      <c r="D5057" s="5" t="str">
        <f>ufc_fights5[[#This Row],[r_fighter_id]]&amp;"/"&amp;ufc_fights5[[#This Row],[b_fighter_id]]&amp;ufc_fights5[[#This Row],[date]]</f>
        <v>104/93343743</v>
      </c>
      <c r="E5057">
        <f>COUNTIF(ufc_fights5[duplicitní texty],ufc_fights5[[#This Row],[duplicitní texty]])</f>
        <v>1</v>
      </c>
    </row>
    <row r="5058" spans="1:5">
      <c r="A5058">
        <v>2002</v>
      </c>
      <c r="B5058">
        <v>27</v>
      </c>
      <c r="C5058" s="3">
        <v>43743</v>
      </c>
      <c r="D5058" s="5" t="str">
        <f>ufc_fights5[[#This Row],[r_fighter_id]]&amp;"/"&amp;ufc_fights5[[#This Row],[b_fighter_id]]&amp;ufc_fights5[[#This Row],[date]]</f>
        <v>2002/2743743</v>
      </c>
      <c r="E5058">
        <f>COUNTIF(ufc_fights5[duplicitní texty],ufc_fights5[[#This Row],[duplicitní texty]])</f>
        <v>1</v>
      </c>
    </row>
    <row r="5059" spans="1:5">
      <c r="A5059">
        <v>2675</v>
      </c>
      <c r="B5059">
        <v>2221</v>
      </c>
      <c r="C5059" s="3">
        <v>43743</v>
      </c>
      <c r="D5059" s="5" t="str">
        <f>ufc_fights5[[#This Row],[r_fighter_id]]&amp;"/"&amp;ufc_fights5[[#This Row],[b_fighter_id]]&amp;ufc_fights5[[#This Row],[date]]</f>
        <v>2675/222143743</v>
      </c>
      <c r="E5059">
        <f>COUNTIF(ufc_fights5[duplicitní texty],ufc_fights5[[#This Row],[duplicitní texty]])</f>
        <v>1</v>
      </c>
    </row>
    <row r="5060" spans="1:5">
      <c r="A5060">
        <v>1574</v>
      </c>
      <c r="B5060">
        <v>1828</v>
      </c>
      <c r="C5060" s="3">
        <v>43743</v>
      </c>
      <c r="D5060" s="5" t="str">
        <f>ufc_fights5[[#This Row],[r_fighter_id]]&amp;"/"&amp;ufc_fights5[[#This Row],[b_fighter_id]]&amp;ufc_fights5[[#This Row],[date]]</f>
        <v>1574/182843743</v>
      </c>
      <c r="E5060">
        <f>COUNTIF(ufc_fights5[duplicitní texty],ufc_fights5[[#This Row],[duplicitní texty]])</f>
        <v>1</v>
      </c>
    </row>
    <row r="5061" spans="1:5">
      <c r="A5061">
        <v>2563</v>
      </c>
      <c r="B5061">
        <v>2549</v>
      </c>
      <c r="C5061" s="3">
        <v>43743</v>
      </c>
      <c r="D5061" s="5" t="str">
        <f>ufc_fights5[[#This Row],[r_fighter_id]]&amp;"/"&amp;ufc_fights5[[#This Row],[b_fighter_id]]&amp;ufc_fights5[[#This Row],[date]]</f>
        <v>2563/254943743</v>
      </c>
      <c r="E5061">
        <f>COUNTIF(ufc_fights5[duplicitní texty],ufc_fights5[[#This Row],[duplicitní texty]])</f>
        <v>1</v>
      </c>
    </row>
    <row r="5062" spans="1:5">
      <c r="A5062">
        <v>3180</v>
      </c>
      <c r="B5062">
        <v>720</v>
      </c>
      <c r="C5062" s="3">
        <v>43743</v>
      </c>
      <c r="D5062" s="5" t="str">
        <f>ufc_fights5[[#This Row],[r_fighter_id]]&amp;"/"&amp;ufc_fights5[[#This Row],[b_fighter_id]]&amp;ufc_fights5[[#This Row],[date]]</f>
        <v>3180/72043743</v>
      </c>
      <c r="E5062">
        <f>COUNTIF(ufc_fights5[duplicitní texty],ufc_fights5[[#This Row],[duplicitní texty]])</f>
        <v>1</v>
      </c>
    </row>
    <row r="5063" spans="1:5">
      <c r="A5063">
        <v>1603</v>
      </c>
      <c r="B5063">
        <v>1650</v>
      </c>
      <c r="C5063" s="3">
        <v>43743</v>
      </c>
      <c r="D5063" s="5" t="str">
        <f>ufc_fights5[[#This Row],[r_fighter_id]]&amp;"/"&amp;ufc_fights5[[#This Row],[b_fighter_id]]&amp;ufc_fights5[[#This Row],[date]]</f>
        <v>1603/165043743</v>
      </c>
      <c r="E5063">
        <f>COUNTIF(ufc_fights5[duplicitní texty],ufc_fights5[[#This Row],[duplicitní texty]])</f>
        <v>1</v>
      </c>
    </row>
    <row r="5064" spans="1:5">
      <c r="A5064">
        <v>1199</v>
      </c>
      <c r="B5064">
        <v>2200</v>
      </c>
      <c r="C5064" s="3">
        <v>43750</v>
      </c>
      <c r="D5064" s="5" t="str">
        <f>ufc_fights5[[#This Row],[r_fighter_id]]&amp;"/"&amp;ufc_fights5[[#This Row],[b_fighter_id]]&amp;ufc_fights5[[#This Row],[date]]</f>
        <v>1199/220043750</v>
      </c>
      <c r="E5064">
        <f>COUNTIF(ufc_fights5[duplicitní texty],ufc_fights5[[#This Row],[duplicitní texty]])</f>
        <v>1</v>
      </c>
    </row>
    <row r="5065" spans="1:5">
      <c r="A5065">
        <v>3081</v>
      </c>
      <c r="B5065">
        <v>567</v>
      </c>
      <c r="C5065" s="3">
        <v>43750</v>
      </c>
      <c r="D5065" s="5" t="str">
        <f>ufc_fights5[[#This Row],[r_fighter_id]]&amp;"/"&amp;ufc_fights5[[#This Row],[b_fighter_id]]&amp;ufc_fights5[[#This Row],[date]]</f>
        <v>3081/56743750</v>
      </c>
      <c r="E5065">
        <f>COUNTIF(ufc_fights5[duplicitní texty],ufc_fights5[[#This Row],[duplicitní texty]])</f>
        <v>1</v>
      </c>
    </row>
    <row r="5066" spans="1:5">
      <c r="A5066">
        <v>49</v>
      </c>
      <c r="B5066">
        <v>2216</v>
      </c>
      <c r="C5066" s="3">
        <v>43750</v>
      </c>
      <c r="D5066" s="5" t="str">
        <f>ufc_fights5[[#This Row],[r_fighter_id]]&amp;"/"&amp;ufc_fights5[[#This Row],[b_fighter_id]]&amp;ufc_fights5[[#This Row],[date]]</f>
        <v>49/221643750</v>
      </c>
      <c r="E5066">
        <f>COUNTIF(ufc_fights5[duplicitní texty],ufc_fights5[[#This Row],[duplicitní texty]])</f>
        <v>1</v>
      </c>
    </row>
    <row r="5067" spans="1:5">
      <c r="A5067">
        <v>3367</v>
      </c>
      <c r="B5067">
        <v>921</v>
      </c>
      <c r="C5067" s="3">
        <v>43750</v>
      </c>
      <c r="D5067" s="5" t="str">
        <f>ufc_fights5[[#This Row],[r_fighter_id]]&amp;"/"&amp;ufc_fights5[[#This Row],[b_fighter_id]]&amp;ufc_fights5[[#This Row],[date]]</f>
        <v>3367/92143750</v>
      </c>
      <c r="E5067">
        <f>COUNTIF(ufc_fights5[duplicitní texty],ufc_fights5[[#This Row],[duplicitní texty]])</f>
        <v>1</v>
      </c>
    </row>
    <row r="5068" spans="1:5">
      <c r="A5068">
        <v>959</v>
      </c>
      <c r="B5068">
        <v>878</v>
      </c>
      <c r="C5068" s="3">
        <v>43750</v>
      </c>
      <c r="D5068" s="5" t="str">
        <f>ufc_fights5[[#This Row],[r_fighter_id]]&amp;"/"&amp;ufc_fights5[[#This Row],[b_fighter_id]]&amp;ufc_fights5[[#This Row],[date]]</f>
        <v>959/87843750</v>
      </c>
      <c r="E5068">
        <f>COUNTIF(ufc_fights5[duplicitní texty],ufc_fights5[[#This Row],[duplicitní texty]])</f>
        <v>1</v>
      </c>
    </row>
    <row r="5069" spans="1:5">
      <c r="A5069">
        <v>178</v>
      </c>
      <c r="B5069">
        <v>47</v>
      </c>
      <c r="C5069" s="3">
        <v>43750</v>
      </c>
      <c r="D5069" s="5" t="str">
        <f>ufc_fights5[[#This Row],[r_fighter_id]]&amp;"/"&amp;ufc_fights5[[#This Row],[b_fighter_id]]&amp;ufc_fights5[[#This Row],[date]]</f>
        <v>178/4743750</v>
      </c>
      <c r="E5069">
        <f>COUNTIF(ufc_fights5[duplicitní texty],ufc_fights5[[#This Row],[duplicitní texty]])</f>
        <v>1</v>
      </c>
    </row>
    <row r="5070" spans="1:5">
      <c r="A5070">
        <v>3170</v>
      </c>
      <c r="B5070">
        <v>1184</v>
      </c>
      <c r="C5070" s="3">
        <v>43750</v>
      </c>
      <c r="D5070" s="5" t="str">
        <f>ufc_fights5[[#This Row],[r_fighter_id]]&amp;"/"&amp;ufc_fights5[[#This Row],[b_fighter_id]]&amp;ufc_fights5[[#This Row],[date]]</f>
        <v>3170/118443750</v>
      </c>
      <c r="E5070">
        <f>COUNTIF(ufc_fights5[duplicitní texty],ufc_fights5[[#This Row],[duplicitní texty]])</f>
        <v>1</v>
      </c>
    </row>
    <row r="5071" spans="1:5">
      <c r="A5071">
        <v>3370</v>
      </c>
      <c r="B5071">
        <v>2834</v>
      </c>
      <c r="C5071" s="3">
        <v>43750</v>
      </c>
      <c r="D5071" s="5" t="str">
        <f>ufc_fights5[[#This Row],[r_fighter_id]]&amp;"/"&amp;ufc_fights5[[#This Row],[b_fighter_id]]&amp;ufc_fights5[[#This Row],[date]]</f>
        <v>3370/283443750</v>
      </c>
      <c r="E5071">
        <f>COUNTIF(ufc_fights5[duplicitní texty],ufc_fights5[[#This Row],[duplicitní texty]])</f>
        <v>1</v>
      </c>
    </row>
    <row r="5072" spans="1:5">
      <c r="A5072">
        <v>2576</v>
      </c>
      <c r="B5072">
        <v>3375</v>
      </c>
      <c r="C5072" s="3">
        <v>43750</v>
      </c>
      <c r="D5072" s="5" t="str">
        <f>ufc_fights5[[#This Row],[r_fighter_id]]&amp;"/"&amp;ufc_fights5[[#This Row],[b_fighter_id]]&amp;ufc_fights5[[#This Row],[date]]</f>
        <v>2576/337543750</v>
      </c>
      <c r="E5072">
        <f>COUNTIF(ufc_fights5[duplicitní texty],ufc_fights5[[#This Row],[duplicitní texty]])</f>
        <v>1</v>
      </c>
    </row>
    <row r="5073" spans="1:5">
      <c r="A5073">
        <v>1500</v>
      </c>
      <c r="B5073">
        <v>3439</v>
      </c>
      <c r="C5073" s="3">
        <v>43750</v>
      </c>
      <c r="D5073" s="5" t="str">
        <f>ufc_fights5[[#This Row],[r_fighter_id]]&amp;"/"&amp;ufc_fights5[[#This Row],[b_fighter_id]]&amp;ufc_fights5[[#This Row],[date]]</f>
        <v>1500/343943750</v>
      </c>
      <c r="E5073">
        <f>COUNTIF(ufc_fights5[duplicitní texty],ufc_fights5[[#This Row],[duplicitní texty]])</f>
        <v>1</v>
      </c>
    </row>
    <row r="5074" spans="1:5">
      <c r="A5074">
        <v>709</v>
      </c>
      <c r="B5074">
        <v>1103</v>
      </c>
      <c r="C5074" s="3">
        <v>43750</v>
      </c>
      <c r="D5074" s="5" t="str">
        <f>ufc_fights5[[#This Row],[r_fighter_id]]&amp;"/"&amp;ufc_fights5[[#This Row],[b_fighter_id]]&amp;ufc_fights5[[#This Row],[date]]</f>
        <v>709/110343750</v>
      </c>
      <c r="E5074">
        <f>COUNTIF(ufc_fights5[duplicitní texty],ufc_fights5[[#This Row],[duplicitní texty]])</f>
        <v>1</v>
      </c>
    </row>
    <row r="5075" spans="1:5">
      <c r="A5075">
        <v>756</v>
      </c>
      <c r="B5075">
        <v>2666</v>
      </c>
      <c r="C5075" s="3">
        <v>43750</v>
      </c>
      <c r="D5075" s="5" t="str">
        <f>ufc_fights5[[#This Row],[r_fighter_id]]&amp;"/"&amp;ufc_fights5[[#This Row],[b_fighter_id]]&amp;ufc_fights5[[#This Row],[date]]</f>
        <v>756/266643750</v>
      </c>
      <c r="E5075">
        <f>COUNTIF(ufc_fights5[duplicitní texty],ufc_fights5[[#This Row],[duplicitní texty]])</f>
        <v>1</v>
      </c>
    </row>
    <row r="5076" spans="1:5">
      <c r="A5076">
        <v>97</v>
      </c>
      <c r="B5076">
        <v>2069</v>
      </c>
      <c r="C5076" s="3">
        <v>43750</v>
      </c>
      <c r="D5076" s="5" t="str">
        <f>ufc_fights5[[#This Row],[r_fighter_id]]&amp;"/"&amp;ufc_fights5[[#This Row],[b_fighter_id]]&amp;ufc_fights5[[#This Row],[date]]</f>
        <v>97/206943750</v>
      </c>
      <c r="E5076">
        <f>COUNTIF(ufc_fights5[duplicitní texty],ufc_fights5[[#This Row],[duplicitní texty]])</f>
        <v>1</v>
      </c>
    </row>
    <row r="5077" spans="1:5">
      <c r="A5077">
        <v>1022</v>
      </c>
      <c r="B5077">
        <v>2481</v>
      </c>
      <c r="C5077" s="3">
        <v>43750</v>
      </c>
      <c r="D5077" s="5" t="str">
        <f>ufc_fights5[[#This Row],[r_fighter_id]]&amp;"/"&amp;ufc_fights5[[#This Row],[b_fighter_id]]&amp;ufc_fights5[[#This Row],[date]]</f>
        <v>1022/248143750</v>
      </c>
      <c r="E5077">
        <f>COUNTIF(ufc_fights5[duplicitní texty],ufc_fights5[[#This Row],[duplicitní texty]])</f>
        <v>1</v>
      </c>
    </row>
    <row r="5078" spans="1:5">
      <c r="A5078">
        <v>3498</v>
      </c>
      <c r="B5078">
        <v>3124</v>
      </c>
      <c r="C5078" s="3">
        <v>43756</v>
      </c>
      <c r="D5078" s="5" t="str">
        <f>ufc_fights5[[#This Row],[r_fighter_id]]&amp;"/"&amp;ufc_fights5[[#This Row],[b_fighter_id]]&amp;ufc_fights5[[#This Row],[date]]</f>
        <v>3498/312443756</v>
      </c>
      <c r="E5078">
        <f>COUNTIF(ufc_fights5[duplicitní texty],ufc_fights5[[#This Row],[duplicitní texty]])</f>
        <v>1</v>
      </c>
    </row>
    <row r="5079" spans="1:5">
      <c r="A5079">
        <v>2758</v>
      </c>
      <c r="B5079">
        <v>266</v>
      </c>
      <c r="C5079" s="3">
        <v>43756</v>
      </c>
      <c r="D5079" s="5" t="str">
        <f>ufc_fights5[[#This Row],[r_fighter_id]]&amp;"/"&amp;ufc_fights5[[#This Row],[b_fighter_id]]&amp;ufc_fights5[[#This Row],[date]]</f>
        <v>2758/26643756</v>
      </c>
      <c r="E5079">
        <f>COUNTIF(ufc_fights5[duplicitní texty],ufc_fights5[[#This Row],[duplicitní texty]])</f>
        <v>1</v>
      </c>
    </row>
    <row r="5080" spans="1:5">
      <c r="A5080">
        <v>2038</v>
      </c>
      <c r="B5080">
        <v>343</v>
      </c>
      <c r="C5080" s="3">
        <v>43756</v>
      </c>
      <c r="D5080" s="5" t="str">
        <f>ufc_fights5[[#This Row],[r_fighter_id]]&amp;"/"&amp;ufc_fights5[[#This Row],[b_fighter_id]]&amp;ufc_fights5[[#This Row],[date]]</f>
        <v>2038/34343756</v>
      </c>
      <c r="E5080">
        <f>COUNTIF(ufc_fights5[duplicitní texty],ufc_fights5[[#This Row],[duplicitní texty]])</f>
        <v>1</v>
      </c>
    </row>
    <row r="5081" spans="1:5">
      <c r="A5081">
        <v>3091</v>
      </c>
      <c r="B5081">
        <v>321</v>
      </c>
      <c r="C5081" s="3">
        <v>43756</v>
      </c>
      <c r="D5081" s="5" t="str">
        <f>ufc_fights5[[#This Row],[r_fighter_id]]&amp;"/"&amp;ufc_fights5[[#This Row],[b_fighter_id]]&amp;ufc_fights5[[#This Row],[date]]</f>
        <v>3091/32143756</v>
      </c>
      <c r="E5081">
        <f>COUNTIF(ufc_fights5[duplicitní texty],ufc_fights5[[#This Row],[duplicitní texty]])</f>
        <v>1</v>
      </c>
    </row>
    <row r="5082" spans="1:5">
      <c r="A5082">
        <v>2730</v>
      </c>
      <c r="B5082">
        <v>3120</v>
      </c>
      <c r="C5082" s="3">
        <v>43756</v>
      </c>
      <c r="D5082" s="5" t="str">
        <f>ufc_fights5[[#This Row],[r_fighter_id]]&amp;"/"&amp;ufc_fights5[[#This Row],[b_fighter_id]]&amp;ufc_fights5[[#This Row],[date]]</f>
        <v>2730/312043756</v>
      </c>
      <c r="E5082">
        <f>COUNTIF(ufc_fights5[duplicitní texty],ufc_fights5[[#This Row],[duplicitní texty]])</f>
        <v>1</v>
      </c>
    </row>
    <row r="5083" spans="1:5">
      <c r="A5083">
        <v>1753</v>
      </c>
      <c r="B5083">
        <v>2469</v>
      </c>
      <c r="C5083" s="3">
        <v>43756</v>
      </c>
      <c r="D5083" s="5" t="str">
        <f>ufc_fights5[[#This Row],[r_fighter_id]]&amp;"/"&amp;ufc_fights5[[#This Row],[b_fighter_id]]&amp;ufc_fights5[[#This Row],[date]]</f>
        <v>1753/246943756</v>
      </c>
      <c r="E5083">
        <f>COUNTIF(ufc_fights5[duplicitní texty],ufc_fights5[[#This Row],[duplicitní texty]])</f>
        <v>1</v>
      </c>
    </row>
    <row r="5084" spans="1:5">
      <c r="A5084">
        <v>2657</v>
      </c>
      <c r="B5084">
        <v>3452</v>
      </c>
      <c r="C5084" s="3">
        <v>43756</v>
      </c>
      <c r="D5084" s="5" t="str">
        <f>ufc_fights5[[#This Row],[r_fighter_id]]&amp;"/"&amp;ufc_fights5[[#This Row],[b_fighter_id]]&amp;ufc_fights5[[#This Row],[date]]</f>
        <v>2657/345243756</v>
      </c>
      <c r="E5084">
        <f>COUNTIF(ufc_fights5[duplicitní texty],ufc_fights5[[#This Row],[duplicitní texty]])</f>
        <v>1</v>
      </c>
    </row>
    <row r="5085" spans="1:5">
      <c r="A5085">
        <v>67</v>
      </c>
      <c r="B5085">
        <v>1370</v>
      </c>
      <c r="C5085" s="3">
        <v>43756</v>
      </c>
      <c r="D5085" s="5" t="str">
        <f>ufc_fights5[[#This Row],[r_fighter_id]]&amp;"/"&amp;ufc_fights5[[#This Row],[b_fighter_id]]&amp;ufc_fights5[[#This Row],[date]]</f>
        <v>67/137043756</v>
      </c>
      <c r="E5085">
        <f>COUNTIF(ufc_fights5[duplicitní texty],ufc_fights5[[#This Row],[duplicitní texty]])</f>
        <v>1</v>
      </c>
    </row>
    <row r="5086" spans="1:5">
      <c r="A5086">
        <v>630</v>
      </c>
      <c r="B5086">
        <v>2819</v>
      </c>
      <c r="C5086" s="3">
        <v>43756</v>
      </c>
      <c r="D5086" s="5" t="str">
        <f>ufc_fights5[[#This Row],[r_fighter_id]]&amp;"/"&amp;ufc_fights5[[#This Row],[b_fighter_id]]&amp;ufc_fights5[[#This Row],[date]]</f>
        <v>630/281943756</v>
      </c>
      <c r="E5086">
        <f>COUNTIF(ufc_fights5[duplicitní texty],ufc_fights5[[#This Row],[duplicitní texty]])</f>
        <v>1</v>
      </c>
    </row>
    <row r="5087" spans="1:5">
      <c r="A5087">
        <v>195</v>
      </c>
      <c r="B5087">
        <v>2715</v>
      </c>
      <c r="C5087" s="3">
        <v>43756</v>
      </c>
      <c r="D5087" s="5" t="str">
        <f>ufc_fights5[[#This Row],[r_fighter_id]]&amp;"/"&amp;ufc_fights5[[#This Row],[b_fighter_id]]&amp;ufc_fights5[[#This Row],[date]]</f>
        <v>195/271543756</v>
      </c>
      <c r="E5087">
        <f>COUNTIF(ufc_fights5[duplicitní texty],ufc_fights5[[#This Row],[duplicitní texty]])</f>
        <v>1</v>
      </c>
    </row>
    <row r="5088" spans="1:5">
      <c r="A5088">
        <v>2022</v>
      </c>
      <c r="B5088">
        <v>240</v>
      </c>
      <c r="C5088" s="3">
        <v>43756</v>
      </c>
      <c r="D5088" s="5" t="str">
        <f>ufc_fights5[[#This Row],[r_fighter_id]]&amp;"/"&amp;ufc_fights5[[#This Row],[b_fighter_id]]&amp;ufc_fights5[[#This Row],[date]]</f>
        <v>2022/24043756</v>
      </c>
      <c r="E5088">
        <f>COUNTIF(ufc_fights5[duplicitní texty],ufc_fights5[[#This Row],[duplicitní texty]])</f>
        <v>1</v>
      </c>
    </row>
    <row r="5089" spans="1:5">
      <c r="A5089">
        <v>300</v>
      </c>
      <c r="B5089">
        <v>3510</v>
      </c>
      <c r="C5089" s="3">
        <v>43756</v>
      </c>
      <c r="D5089" s="5" t="str">
        <f>ufc_fights5[[#This Row],[r_fighter_id]]&amp;"/"&amp;ufc_fights5[[#This Row],[b_fighter_id]]&amp;ufc_fights5[[#This Row],[date]]</f>
        <v>300/351043756</v>
      </c>
      <c r="E5089">
        <f>COUNTIF(ufc_fights5[duplicitní texty],ufc_fights5[[#This Row],[duplicitní texty]])</f>
        <v>1</v>
      </c>
    </row>
    <row r="5090" spans="1:5">
      <c r="A5090">
        <v>1928</v>
      </c>
      <c r="B5090">
        <v>150</v>
      </c>
      <c r="C5090" s="3">
        <v>43764</v>
      </c>
      <c r="D5090" s="5" t="str">
        <f>ufc_fights5[[#This Row],[r_fighter_id]]&amp;"/"&amp;ufc_fights5[[#This Row],[b_fighter_id]]&amp;ufc_fights5[[#This Row],[date]]</f>
        <v>1928/15043764</v>
      </c>
      <c r="E5090">
        <f>COUNTIF(ufc_fights5[duplicitní texty],ufc_fights5[[#This Row],[duplicitní texty]])</f>
        <v>1</v>
      </c>
    </row>
    <row r="5091" spans="1:5">
      <c r="A5091">
        <v>1067</v>
      </c>
      <c r="B5091">
        <v>2013</v>
      </c>
      <c r="C5091" s="3">
        <v>43764</v>
      </c>
      <c r="D5091" s="5" t="str">
        <f>ufc_fights5[[#This Row],[r_fighter_id]]&amp;"/"&amp;ufc_fights5[[#This Row],[b_fighter_id]]&amp;ufc_fights5[[#This Row],[date]]</f>
        <v>1067/201343764</v>
      </c>
      <c r="E5091">
        <f>COUNTIF(ufc_fights5[duplicitní texty],ufc_fights5[[#This Row],[duplicitní texty]])</f>
        <v>1</v>
      </c>
    </row>
    <row r="5092" spans="1:5">
      <c r="A5092">
        <v>445</v>
      </c>
      <c r="B5092">
        <v>700</v>
      </c>
      <c r="C5092" s="3">
        <v>43764</v>
      </c>
      <c r="D5092" s="5" t="str">
        <f>ufc_fights5[[#This Row],[r_fighter_id]]&amp;"/"&amp;ufc_fights5[[#This Row],[b_fighter_id]]&amp;ufc_fights5[[#This Row],[date]]</f>
        <v>445/70043764</v>
      </c>
      <c r="E5092">
        <f>COUNTIF(ufc_fights5[duplicitní texty],ufc_fights5[[#This Row],[duplicitní texty]])</f>
        <v>1</v>
      </c>
    </row>
    <row r="5093" spans="1:5">
      <c r="A5093">
        <v>3464</v>
      </c>
      <c r="B5093">
        <v>980</v>
      </c>
      <c r="C5093" s="3">
        <v>43764</v>
      </c>
      <c r="D5093" s="5" t="str">
        <f>ufc_fights5[[#This Row],[r_fighter_id]]&amp;"/"&amp;ufc_fights5[[#This Row],[b_fighter_id]]&amp;ufc_fights5[[#This Row],[date]]</f>
        <v>3464/98043764</v>
      </c>
      <c r="E5093">
        <f>COUNTIF(ufc_fights5[duplicitní texty],ufc_fights5[[#This Row],[duplicitní texty]])</f>
        <v>1</v>
      </c>
    </row>
    <row r="5094" spans="1:5">
      <c r="A5094">
        <v>1854</v>
      </c>
      <c r="B5094">
        <v>39</v>
      </c>
      <c r="C5094" s="3">
        <v>43764</v>
      </c>
      <c r="D5094" s="5" t="str">
        <f>ufc_fights5[[#This Row],[r_fighter_id]]&amp;"/"&amp;ufc_fights5[[#This Row],[b_fighter_id]]&amp;ufc_fights5[[#This Row],[date]]</f>
        <v>1854/3943764</v>
      </c>
      <c r="E5094">
        <f>COUNTIF(ufc_fights5[duplicitní texty],ufc_fights5[[#This Row],[duplicitní texty]])</f>
        <v>1</v>
      </c>
    </row>
    <row r="5095" spans="1:5">
      <c r="A5095">
        <v>220</v>
      </c>
      <c r="B5095">
        <v>922</v>
      </c>
      <c r="C5095" s="3">
        <v>43764</v>
      </c>
      <c r="D5095" s="5" t="str">
        <f>ufc_fights5[[#This Row],[r_fighter_id]]&amp;"/"&amp;ufc_fights5[[#This Row],[b_fighter_id]]&amp;ufc_fights5[[#This Row],[date]]</f>
        <v>220/92243764</v>
      </c>
      <c r="E5095">
        <f>COUNTIF(ufc_fights5[duplicitní texty],ufc_fights5[[#This Row],[duplicitní texty]])</f>
        <v>1</v>
      </c>
    </row>
    <row r="5096" spans="1:5">
      <c r="A5096">
        <v>2816</v>
      </c>
      <c r="B5096">
        <v>3111</v>
      </c>
      <c r="C5096" s="3">
        <v>43764</v>
      </c>
      <c r="D5096" s="5" t="str">
        <f>ufc_fights5[[#This Row],[r_fighter_id]]&amp;"/"&amp;ufc_fights5[[#This Row],[b_fighter_id]]&amp;ufc_fights5[[#This Row],[date]]</f>
        <v>2816/311143764</v>
      </c>
      <c r="E5096">
        <f>COUNTIF(ufc_fights5[duplicitní texty],ufc_fights5[[#This Row],[duplicitní texty]])</f>
        <v>1</v>
      </c>
    </row>
    <row r="5097" spans="1:5">
      <c r="A5097">
        <v>1957</v>
      </c>
      <c r="B5097">
        <v>3549</v>
      </c>
      <c r="C5097" s="3">
        <v>43764</v>
      </c>
      <c r="D5097" s="5" t="str">
        <f>ufc_fights5[[#This Row],[r_fighter_id]]&amp;"/"&amp;ufc_fights5[[#This Row],[b_fighter_id]]&amp;ufc_fights5[[#This Row],[date]]</f>
        <v>1957/354943764</v>
      </c>
      <c r="E5097">
        <f>COUNTIF(ufc_fights5[duplicitní texty],ufc_fights5[[#This Row],[duplicitní texty]])</f>
        <v>1</v>
      </c>
    </row>
    <row r="5098" spans="1:5">
      <c r="A5098">
        <v>1528</v>
      </c>
      <c r="B5098">
        <v>2631</v>
      </c>
      <c r="C5098" s="3">
        <v>43764</v>
      </c>
      <c r="D5098" s="5" t="str">
        <f>ufc_fights5[[#This Row],[r_fighter_id]]&amp;"/"&amp;ufc_fights5[[#This Row],[b_fighter_id]]&amp;ufc_fights5[[#This Row],[date]]</f>
        <v>1528/263143764</v>
      </c>
      <c r="E5098">
        <f>COUNTIF(ufc_fights5[duplicitní texty],ufc_fights5[[#This Row],[duplicitní texty]])</f>
        <v>1</v>
      </c>
    </row>
    <row r="5099" spans="1:5">
      <c r="A5099">
        <v>1204</v>
      </c>
      <c r="B5099">
        <v>2464</v>
      </c>
      <c r="C5099" s="3">
        <v>43764</v>
      </c>
      <c r="D5099" s="5" t="str">
        <f>ufc_fights5[[#This Row],[r_fighter_id]]&amp;"/"&amp;ufc_fights5[[#This Row],[b_fighter_id]]&amp;ufc_fights5[[#This Row],[date]]</f>
        <v>1204/246443764</v>
      </c>
      <c r="E5099">
        <f>COUNTIF(ufc_fights5[duplicitní texty],ufc_fights5[[#This Row],[duplicitní texty]])</f>
        <v>1</v>
      </c>
    </row>
    <row r="5100" spans="1:5">
      <c r="A5100">
        <v>2512</v>
      </c>
      <c r="B5100">
        <v>1417</v>
      </c>
      <c r="C5100" s="3">
        <v>43764</v>
      </c>
      <c r="D5100" s="5" t="str">
        <f>ufc_fights5[[#This Row],[r_fighter_id]]&amp;"/"&amp;ufc_fights5[[#This Row],[b_fighter_id]]&amp;ufc_fights5[[#This Row],[date]]</f>
        <v>2512/141743764</v>
      </c>
      <c r="E5100">
        <f>COUNTIF(ufc_fights5[duplicitní texty],ufc_fights5[[#This Row],[duplicitní texty]])</f>
        <v>1</v>
      </c>
    </row>
    <row r="5101" spans="1:5">
      <c r="A5101">
        <v>1995</v>
      </c>
      <c r="B5101">
        <v>770</v>
      </c>
      <c r="C5101" s="3">
        <v>43771</v>
      </c>
      <c r="D5101" s="5" t="str">
        <f>ufc_fights5[[#This Row],[r_fighter_id]]&amp;"/"&amp;ufc_fights5[[#This Row],[b_fighter_id]]&amp;ufc_fights5[[#This Row],[date]]</f>
        <v>1995/77043771</v>
      </c>
      <c r="E5101">
        <f>COUNTIF(ufc_fights5[duplicitní texty],ufc_fights5[[#This Row],[duplicitní texty]])</f>
        <v>1</v>
      </c>
    </row>
    <row r="5102" spans="1:5">
      <c r="A5102">
        <v>1785</v>
      </c>
      <c r="B5102">
        <v>1107</v>
      </c>
      <c r="C5102" s="3">
        <v>43771</v>
      </c>
      <c r="D5102" s="5" t="str">
        <f>ufc_fights5[[#This Row],[r_fighter_id]]&amp;"/"&amp;ufc_fights5[[#This Row],[b_fighter_id]]&amp;ufc_fights5[[#This Row],[date]]</f>
        <v>1785/110743771</v>
      </c>
      <c r="E5102">
        <f>COUNTIF(ufc_fights5[duplicitní texty],ufc_fights5[[#This Row],[duplicitní texty]])</f>
        <v>1</v>
      </c>
    </row>
    <row r="5103" spans="1:5">
      <c r="A5103">
        <v>3211</v>
      </c>
      <c r="B5103">
        <v>2944</v>
      </c>
      <c r="C5103" s="3">
        <v>43771</v>
      </c>
      <c r="D5103" s="5" t="str">
        <f>ufc_fights5[[#This Row],[r_fighter_id]]&amp;"/"&amp;ufc_fights5[[#This Row],[b_fighter_id]]&amp;ufc_fights5[[#This Row],[date]]</f>
        <v>3211/294443771</v>
      </c>
      <c r="E5103">
        <f>COUNTIF(ufc_fights5[duplicitní texty],ufc_fights5[[#This Row],[duplicitní texty]])</f>
        <v>1</v>
      </c>
    </row>
    <row r="5104" spans="1:5">
      <c r="A5104">
        <v>553</v>
      </c>
      <c r="B5104">
        <v>1925</v>
      </c>
      <c r="C5104" s="3">
        <v>43771</v>
      </c>
      <c r="D5104" s="5" t="str">
        <f>ufc_fights5[[#This Row],[r_fighter_id]]&amp;"/"&amp;ufc_fights5[[#This Row],[b_fighter_id]]&amp;ufc_fights5[[#This Row],[date]]</f>
        <v>553/192543771</v>
      </c>
      <c r="E5104">
        <f>COUNTIF(ufc_fights5[duplicitní texty],ufc_fights5[[#This Row],[duplicitní texty]])</f>
        <v>1</v>
      </c>
    </row>
    <row r="5105" spans="1:5">
      <c r="A5105">
        <v>103</v>
      </c>
      <c r="B5105">
        <v>3413</v>
      </c>
      <c r="C5105" s="3">
        <v>43771</v>
      </c>
      <c r="D5105" s="5" t="str">
        <f>ufc_fights5[[#This Row],[r_fighter_id]]&amp;"/"&amp;ufc_fights5[[#This Row],[b_fighter_id]]&amp;ufc_fights5[[#This Row],[date]]</f>
        <v>103/341343771</v>
      </c>
      <c r="E5105">
        <f>COUNTIF(ufc_fights5[duplicitní texty],ufc_fights5[[#This Row],[duplicitní texty]])</f>
        <v>1</v>
      </c>
    </row>
    <row r="5106" spans="1:5">
      <c r="A5106">
        <v>1816</v>
      </c>
      <c r="B5106">
        <v>1471</v>
      </c>
      <c r="C5106" s="3">
        <v>43771</v>
      </c>
      <c r="D5106" s="5" t="str">
        <f>ufc_fights5[[#This Row],[r_fighter_id]]&amp;"/"&amp;ufc_fights5[[#This Row],[b_fighter_id]]&amp;ufc_fights5[[#This Row],[date]]</f>
        <v>1816/147143771</v>
      </c>
      <c r="E5106">
        <f>COUNTIF(ufc_fights5[duplicitní texty],ufc_fights5[[#This Row],[duplicitní texty]])</f>
        <v>1</v>
      </c>
    </row>
    <row r="5107" spans="1:5">
      <c r="A5107">
        <v>134</v>
      </c>
      <c r="B5107">
        <v>2778</v>
      </c>
      <c r="C5107" s="3">
        <v>43771</v>
      </c>
      <c r="D5107" s="5" t="str">
        <f>ufc_fights5[[#This Row],[r_fighter_id]]&amp;"/"&amp;ufc_fights5[[#This Row],[b_fighter_id]]&amp;ufc_fights5[[#This Row],[date]]</f>
        <v>134/277843771</v>
      </c>
      <c r="E5107">
        <f>COUNTIF(ufc_fights5[duplicitní texty],ufc_fights5[[#This Row],[duplicitní texty]])</f>
        <v>1</v>
      </c>
    </row>
    <row r="5108" spans="1:5">
      <c r="A5108">
        <v>3248</v>
      </c>
      <c r="B5108">
        <v>1883</v>
      </c>
      <c r="C5108" s="3">
        <v>43771</v>
      </c>
      <c r="D5108" s="5" t="str">
        <f>ufc_fights5[[#This Row],[r_fighter_id]]&amp;"/"&amp;ufc_fights5[[#This Row],[b_fighter_id]]&amp;ufc_fights5[[#This Row],[date]]</f>
        <v>3248/188343771</v>
      </c>
      <c r="E5108">
        <f>COUNTIF(ufc_fights5[duplicitní texty],ufc_fights5[[#This Row],[duplicitní texty]])</f>
        <v>1</v>
      </c>
    </row>
    <row r="5109" spans="1:5">
      <c r="A5109">
        <v>129</v>
      </c>
      <c r="B5109">
        <v>714</v>
      </c>
      <c r="C5109" s="3">
        <v>43771</v>
      </c>
      <c r="D5109" s="5" t="str">
        <f>ufc_fights5[[#This Row],[r_fighter_id]]&amp;"/"&amp;ufc_fights5[[#This Row],[b_fighter_id]]&amp;ufc_fights5[[#This Row],[date]]</f>
        <v>129/71443771</v>
      </c>
      <c r="E5109">
        <f>COUNTIF(ufc_fights5[duplicitní texty],ufc_fights5[[#This Row],[duplicitní texty]])</f>
        <v>1</v>
      </c>
    </row>
    <row r="5110" spans="1:5">
      <c r="A5110">
        <v>406</v>
      </c>
      <c r="B5110">
        <v>95</v>
      </c>
      <c r="C5110" s="3">
        <v>43771</v>
      </c>
      <c r="D5110" s="5" t="str">
        <f>ufc_fights5[[#This Row],[r_fighter_id]]&amp;"/"&amp;ufc_fights5[[#This Row],[b_fighter_id]]&amp;ufc_fights5[[#This Row],[date]]</f>
        <v>406/9543771</v>
      </c>
      <c r="E5110">
        <f>COUNTIF(ufc_fights5[duplicitní texty],ufc_fights5[[#This Row],[duplicitní texty]])</f>
        <v>1</v>
      </c>
    </row>
    <row r="5111" spans="1:5">
      <c r="A5111">
        <v>1152</v>
      </c>
      <c r="B5111">
        <v>2651</v>
      </c>
      <c r="C5111" s="3">
        <v>43771</v>
      </c>
      <c r="D5111" s="5" t="str">
        <f>ufc_fights5[[#This Row],[r_fighter_id]]&amp;"/"&amp;ufc_fights5[[#This Row],[b_fighter_id]]&amp;ufc_fights5[[#This Row],[date]]</f>
        <v>1152/265143771</v>
      </c>
      <c r="E5111">
        <f>COUNTIF(ufc_fights5[duplicitní texty],ufc_fights5[[#This Row],[duplicitní texty]])</f>
        <v>1</v>
      </c>
    </row>
    <row r="5112" spans="1:5">
      <c r="A5112">
        <v>1083</v>
      </c>
      <c r="B5112">
        <v>3256</v>
      </c>
      <c r="C5112" s="3">
        <v>43771</v>
      </c>
      <c r="D5112" s="5" t="str">
        <f>ufc_fights5[[#This Row],[r_fighter_id]]&amp;"/"&amp;ufc_fights5[[#This Row],[b_fighter_id]]&amp;ufc_fights5[[#This Row],[date]]</f>
        <v>1083/325643771</v>
      </c>
      <c r="E5112">
        <f>COUNTIF(ufc_fights5[duplicitní texty],ufc_fights5[[#This Row],[duplicitní texty]])</f>
        <v>1</v>
      </c>
    </row>
    <row r="5113" spans="1:5">
      <c r="A5113">
        <v>883</v>
      </c>
      <c r="B5113">
        <v>1977</v>
      </c>
      <c r="C5113" s="3">
        <v>43778</v>
      </c>
      <c r="D5113" s="5" t="str">
        <f>ufc_fights5[[#This Row],[r_fighter_id]]&amp;"/"&amp;ufc_fights5[[#This Row],[b_fighter_id]]&amp;ufc_fights5[[#This Row],[date]]</f>
        <v>883/197743778</v>
      </c>
      <c r="E5113">
        <f>COUNTIF(ufc_fights5[duplicitní texty],ufc_fights5[[#This Row],[duplicitní texty]])</f>
        <v>1</v>
      </c>
    </row>
    <row r="5114" spans="1:5">
      <c r="A5114">
        <v>2559</v>
      </c>
      <c r="B5114">
        <v>1189</v>
      </c>
      <c r="C5114" s="3">
        <v>43778</v>
      </c>
      <c r="D5114" s="5" t="str">
        <f>ufc_fights5[[#This Row],[r_fighter_id]]&amp;"/"&amp;ufc_fights5[[#This Row],[b_fighter_id]]&amp;ufc_fights5[[#This Row],[date]]</f>
        <v>2559/118943778</v>
      </c>
      <c r="E5114">
        <f>COUNTIF(ufc_fights5[duplicitní texty],ufc_fights5[[#This Row],[duplicitní texty]])</f>
        <v>1</v>
      </c>
    </row>
    <row r="5115" spans="1:5">
      <c r="A5115">
        <v>113</v>
      </c>
      <c r="B5115">
        <v>1879</v>
      </c>
      <c r="C5115" s="3">
        <v>43778</v>
      </c>
      <c r="D5115" s="5" t="str">
        <f>ufc_fights5[[#This Row],[r_fighter_id]]&amp;"/"&amp;ufc_fights5[[#This Row],[b_fighter_id]]&amp;ufc_fights5[[#This Row],[date]]</f>
        <v>113/187943778</v>
      </c>
      <c r="E5115">
        <f>COUNTIF(ufc_fights5[duplicitní texty],ufc_fights5[[#This Row],[duplicitní texty]])</f>
        <v>1</v>
      </c>
    </row>
    <row r="5116" spans="1:5">
      <c r="A5116">
        <v>1430</v>
      </c>
      <c r="B5116">
        <v>1327</v>
      </c>
      <c r="C5116" s="3">
        <v>43778</v>
      </c>
      <c r="D5116" s="5" t="str">
        <f>ufc_fights5[[#This Row],[r_fighter_id]]&amp;"/"&amp;ufc_fights5[[#This Row],[b_fighter_id]]&amp;ufc_fights5[[#This Row],[date]]</f>
        <v>1430/132743778</v>
      </c>
      <c r="E5116">
        <f>COUNTIF(ufc_fights5[duplicitní texty],ufc_fights5[[#This Row],[duplicitní texty]])</f>
        <v>1</v>
      </c>
    </row>
    <row r="5117" spans="1:5">
      <c r="A5117">
        <v>3397</v>
      </c>
      <c r="B5117">
        <v>1274</v>
      </c>
      <c r="C5117" s="3">
        <v>43778</v>
      </c>
      <c r="D5117" s="5" t="str">
        <f>ufc_fights5[[#This Row],[r_fighter_id]]&amp;"/"&amp;ufc_fights5[[#This Row],[b_fighter_id]]&amp;ufc_fights5[[#This Row],[date]]</f>
        <v>3397/127443778</v>
      </c>
      <c r="E5117">
        <f>COUNTIF(ufc_fights5[duplicitní texty],ufc_fights5[[#This Row],[duplicitní texty]])</f>
        <v>1</v>
      </c>
    </row>
    <row r="5118" spans="1:5">
      <c r="A5118">
        <v>568</v>
      </c>
      <c r="B5118">
        <v>1642</v>
      </c>
      <c r="C5118" s="3">
        <v>43778</v>
      </c>
      <c r="D5118" s="5" t="str">
        <f>ufc_fights5[[#This Row],[r_fighter_id]]&amp;"/"&amp;ufc_fights5[[#This Row],[b_fighter_id]]&amp;ufc_fights5[[#This Row],[date]]</f>
        <v>568/164243778</v>
      </c>
      <c r="E5118">
        <f>COUNTIF(ufc_fights5[duplicitní texty],ufc_fights5[[#This Row],[duplicitní texty]])</f>
        <v>1</v>
      </c>
    </row>
    <row r="5119" spans="1:5">
      <c r="A5119">
        <v>3526</v>
      </c>
      <c r="B5119">
        <v>2712</v>
      </c>
      <c r="C5119" s="3">
        <v>43778</v>
      </c>
      <c r="D5119" s="5" t="str">
        <f>ufc_fights5[[#This Row],[r_fighter_id]]&amp;"/"&amp;ufc_fights5[[#This Row],[b_fighter_id]]&amp;ufc_fights5[[#This Row],[date]]</f>
        <v>3526/271243778</v>
      </c>
      <c r="E5119">
        <f>COUNTIF(ufc_fights5[duplicitní texty],ufc_fights5[[#This Row],[duplicitní texty]])</f>
        <v>1</v>
      </c>
    </row>
    <row r="5120" spans="1:5">
      <c r="A5120">
        <v>1919</v>
      </c>
      <c r="B5120">
        <v>1606</v>
      </c>
      <c r="C5120" s="3">
        <v>43778</v>
      </c>
      <c r="D5120" s="5" t="str">
        <f>ufc_fights5[[#This Row],[r_fighter_id]]&amp;"/"&amp;ufc_fights5[[#This Row],[b_fighter_id]]&amp;ufc_fights5[[#This Row],[date]]</f>
        <v>1919/160643778</v>
      </c>
      <c r="E5120">
        <f>COUNTIF(ufc_fights5[duplicitní texty],ufc_fights5[[#This Row],[duplicitní texty]])</f>
        <v>1</v>
      </c>
    </row>
    <row r="5121" spans="1:5">
      <c r="A5121">
        <v>1632</v>
      </c>
      <c r="B5121">
        <v>1631</v>
      </c>
      <c r="C5121" s="3">
        <v>43778</v>
      </c>
      <c r="D5121" s="5" t="str">
        <f>ufc_fights5[[#This Row],[r_fighter_id]]&amp;"/"&amp;ufc_fights5[[#This Row],[b_fighter_id]]&amp;ufc_fights5[[#This Row],[date]]</f>
        <v>1632/163143778</v>
      </c>
      <c r="E5121">
        <f>COUNTIF(ufc_fights5[duplicitní texty],ufc_fights5[[#This Row],[duplicitní texty]])</f>
        <v>1</v>
      </c>
    </row>
    <row r="5122" spans="1:5">
      <c r="A5122">
        <v>1440</v>
      </c>
      <c r="B5122">
        <v>2710</v>
      </c>
      <c r="C5122" s="3">
        <v>43778</v>
      </c>
      <c r="D5122" s="5" t="str">
        <f>ufc_fights5[[#This Row],[r_fighter_id]]&amp;"/"&amp;ufc_fights5[[#This Row],[b_fighter_id]]&amp;ufc_fights5[[#This Row],[date]]</f>
        <v>1440/271043778</v>
      </c>
      <c r="E5122">
        <f>COUNTIF(ufc_fights5[duplicitní texty],ufc_fights5[[#This Row],[duplicitní texty]])</f>
        <v>1</v>
      </c>
    </row>
    <row r="5123" spans="1:5">
      <c r="A5123">
        <v>1683</v>
      </c>
      <c r="B5123">
        <v>2702</v>
      </c>
      <c r="C5123" s="3">
        <v>43778</v>
      </c>
      <c r="D5123" s="5" t="str">
        <f>ufc_fights5[[#This Row],[r_fighter_id]]&amp;"/"&amp;ufc_fights5[[#This Row],[b_fighter_id]]&amp;ufc_fights5[[#This Row],[date]]</f>
        <v>1683/270243778</v>
      </c>
      <c r="E5123">
        <f>COUNTIF(ufc_fights5[duplicitní texty],ufc_fights5[[#This Row],[duplicitní texty]])</f>
        <v>1</v>
      </c>
    </row>
    <row r="5124" spans="1:5">
      <c r="A5124">
        <v>1062</v>
      </c>
      <c r="B5124">
        <v>9</v>
      </c>
      <c r="C5124" s="3">
        <v>43778</v>
      </c>
      <c r="D5124" s="5" t="str">
        <f>ufc_fights5[[#This Row],[r_fighter_id]]&amp;"/"&amp;ufc_fights5[[#This Row],[b_fighter_id]]&amp;ufc_fights5[[#This Row],[date]]</f>
        <v>1062/943778</v>
      </c>
      <c r="E5124">
        <f>COUNTIF(ufc_fights5[duplicitní texty],ufc_fights5[[#This Row],[duplicitní texty]])</f>
        <v>1</v>
      </c>
    </row>
    <row r="5125" spans="1:5">
      <c r="A5125">
        <v>2345</v>
      </c>
      <c r="B5125">
        <v>3575</v>
      </c>
      <c r="C5125" s="3">
        <v>43778</v>
      </c>
      <c r="D5125" s="5" t="str">
        <f>ufc_fights5[[#This Row],[r_fighter_id]]&amp;"/"&amp;ufc_fights5[[#This Row],[b_fighter_id]]&amp;ufc_fights5[[#This Row],[date]]</f>
        <v>2345/357543778</v>
      </c>
      <c r="E5125">
        <f>COUNTIF(ufc_fights5[duplicitní texty],ufc_fights5[[#This Row],[duplicitní texty]])</f>
        <v>1</v>
      </c>
    </row>
    <row r="5126" spans="1:5">
      <c r="A5126">
        <v>2178</v>
      </c>
      <c r="B5126">
        <v>1695</v>
      </c>
      <c r="C5126" s="3">
        <v>43785</v>
      </c>
      <c r="D5126" s="5" t="str">
        <f>ufc_fights5[[#This Row],[r_fighter_id]]&amp;"/"&amp;ufc_fights5[[#This Row],[b_fighter_id]]&amp;ufc_fights5[[#This Row],[date]]</f>
        <v>2178/169543785</v>
      </c>
      <c r="E5126">
        <f>COUNTIF(ufc_fights5[duplicitní texty],ufc_fights5[[#This Row],[duplicitní texty]])</f>
        <v>1</v>
      </c>
    </row>
    <row r="5127" spans="1:5">
      <c r="A5127">
        <v>287</v>
      </c>
      <c r="B5127">
        <v>3078</v>
      </c>
      <c r="C5127" s="3">
        <v>43785</v>
      </c>
      <c r="D5127" s="5" t="str">
        <f>ufc_fights5[[#This Row],[r_fighter_id]]&amp;"/"&amp;ufc_fights5[[#This Row],[b_fighter_id]]&amp;ufc_fights5[[#This Row],[date]]</f>
        <v>287/307843785</v>
      </c>
      <c r="E5127">
        <f>COUNTIF(ufc_fights5[duplicitní texty],ufc_fights5[[#This Row],[duplicitní texty]])</f>
        <v>1</v>
      </c>
    </row>
    <row r="5128" spans="1:5">
      <c r="A5128">
        <v>2376</v>
      </c>
      <c r="B5128">
        <v>1160</v>
      </c>
      <c r="C5128" s="3">
        <v>43785</v>
      </c>
      <c r="D5128" s="5" t="str">
        <f>ufc_fights5[[#This Row],[r_fighter_id]]&amp;"/"&amp;ufc_fights5[[#This Row],[b_fighter_id]]&amp;ufc_fights5[[#This Row],[date]]</f>
        <v>2376/116043785</v>
      </c>
      <c r="E5128">
        <f>COUNTIF(ufc_fights5[duplicitní texty],ufc_fights5[[#This Row],[duplicitní texty]])</f>
        <v>1</v>
      </c>
    </row>
    <row r="5129" spans="1:5">
      <c r="A5129">
        <v>140</v>
      </c>
      <c r="B5129">
        <v>2224</v>
      </c>
      <c r="C5129" s="3">
        <v>43785</v>
      </c>
      <c r="D5129" s="5" t="str">
        <f>ufc_fights5[[#This Row],[r_fighter_id]]&amp;"/"&amp;ufc_fights5[[#This Row],[b_fighter_id]]&amp;ufc_fights5[[#This Row],[date]]</f>
        <v>140/222443785</v>
      </c>
      <c r="E5129">
        <f>COUNTIF(ufc_fights5[duplicitní texty],ufc_fights5[[#This Row],[duplicitní texty]])</f>
        <v>1</v>
      </c>
    </row>
    <row r="5130" spans="1:5">
      <c r="A5130">
        <v>2622</v>
      </c>
      <c r="B5130">
        <v>1065</v>
      </c>
      <c r="C5130" s="3">
        <v>43785</v>
      </c>
      <c r="D5130" s="5" t="str">
        <f>ufc_fights5[[#This Row],[r_fighter_id]]&amp;"/"&amp;ufc_fights5[[#This Row],[b_fighter_id]]&amp;ufc_fights5[[#This Row],[date]]</f>
        <v>2622/106543785</v>
      </c>
      <c r="E5130">
        <f>COUNTIF(ufc_fights5[duplicitní texty],ufc_fights5[[#This Row],[duplicitní texty]])</f>
        <v>1</v>
      </c>
    </row>
    <row r="5131" spans="1:5">
      <c r="A5131">
        <v>2077</v>
      </c>
      <c r="B5131">
        <v>625</v>
      </c>
      <c r="C5131" s="3">
        <v>43785</v>
      </c>
      <c r="D5131" s="5" t="str">
        <f>ufc_fights5[[#This Row],[r_fighter_id]]&amp;"/"&amp;ufc_fights5[[#This Row],[b_fighter_id]]&amp;ufc_fights5[[#This Row],[date]]</f>
        <v>2077/62543785</v>
      </c>
      <c r="E5131">
        <f>COUNTIF(ufc_fights5[duplicitní texty],ufc_fights5[[#This Row],[duplicitní texty]])</f>
        <v>1</v>
      </c>
    </row>
    <row r="5132" spans="1:5">
      <c r="A5132">
        <v>3289</v>
      </c>
      <c r="B5132">
        <v>1202</v>
      </c>
      <c r="C5132" s="3">
        <v>43785</v>
      </c>
      <c r="D5132" s="5" t="str">
        <f>ufc_fights5[[#This Row],[r_fighter_id]]&amp;"/"&amp;ufc_fights5[[#This Row],[b_fighter_id]]&amp;ufc_fights5[[#This Row],[date]]</f>
        <v>3289/120243785</v>
      </c>
      <c r="E5132">
        <f>COUNTIF(ufc_fights5[duplicitní texty],ufc_fights5[[#This Row],[duplicitní texty]])</f>
        <v>1</v>
      </c>
    </row>
    <row r="5133" spans="1:5">
      <c r="A5133">
        <v>1838</v>
      </c>
      <c r="B5133">
        <v>731</v>
      </c>
      <c r="C5133" s="3">
        <v>43785</v>
      </c>
      <c r="D5133" s="5" t="str">
        <f>ufc_fights5[[#This Row],[r_fighter_id]]&amp;"/"&amp;ufc_fights5[[#This Row],[b_fighter_id]]&amp;ufc_fights5[[#This Row],[date]]</f>
        <v>1838/73143785</v>
      </c>
      <c r="E5133">
        <f>COUNTIF(ufc_fights5[duplicitní texty],ufc_fights5[[#This Row],[duplicitní texty]])</f>
        <v>1</v>
      </c>
    </row>
    <row r="5134" spans="1:5">
      <c r="A5134">
        <v>2503</v>
      </c>
      <c r="B5134">
        <v>3304</v>
      </c>
      <c r="C5134" s="3">
        <v>43785</v>
      </c>
      <c r="D5134" s="5" t="str">
        <f>ufc_fights5[[#This Row],[r_fighter_id]]&amp;"/"&amp;ufc_fights5[[#This Row],[b_fighter_id]]&amp;ufc_fights5[[#This Row],[date]]</f>
        <v>2503/330443785</v>
      </c>
      <c r="E5134">
        <f>COUNTIF(ufc_fights5[duplicitní texty],ufc_fights5[[#This Row],[duplicitní texty]])</f>
        <v>1</v>
      </c>
    </row>
    <row r="5135" spans="1:5">
      <c r="A5135">
        <v>86</v>
      </c>
      <c r="B5135">
        <v>379</v>
      </c>
      <c r="C5135" s="3">
        <v>43785</v>
      </c>
      <c r="D5135" s="5" t="str">
        <f>ufc_fights5[[#This Row],[r_fighter_id]]&amp;"/"&amp;ufc_fights5[[#This Row],[b_fighter_id]]&amp;ufc_fights5[[#This Row],[date]]</f>
        <v>86/37943785</v>
      </c>
      <c r="E5135">
        <f>COUNTIF(ufc_fights5[duplicitní texty],ufc_fights5[[#This Row],[duplicitní texty]])</f>
        <v>1</v>
      </c>
    </row>
    <row r="5136" spans="1:5">
      <c r="A5136">
        <v>2999</v>
      </c>
      <c r="B5136">
        <v>200</v>
      </c>
      <c r="C5136" s="3">
        <v>43785</v>
      </c>
      <c r="D5136" s="5" t="str">
        <f>ufc_fights5[[#This Row],[r_fighter_id]]&amp;"/"&amp;ufc_fights5[[#This Row],[b_fighter_id]]&amp;ufc_fights5[[#This Row],[date]]</f>
        <v>2999/20043785</v>
      </c>
      <c r="E5136">
        <f>COUNTIF(ufc_fights5[duplicitní texty],ufc_fights5[[#This Row],[duplicitní texty]])</f>
        <v>1</v>
      </c>
    </row>
    <row r="5137" spans="1:5">
      <c r="A5137">
        <v>990</v>
      </c>
      <c r="B5137">
        <v>3005</v>
      </c>
      <c r="C5137" s="3">
        <v>43806</v>
      </c>
      <c r="D5137" s="5" t="str">
        <f>ufc_fights5[[#This Row],[r_fighter_id]]&amp;"/"&amp;ufc_fights5[[#This Row],[b_fighter_id]]&amp;ufc_fights5[[#This Row],[date]]</f>
        <v>990/300543806</v>
      </c>
      <c r="E5137">
        <f>COUNTIF(ufc_fights5[duplicitní texty],ufc_fights5[[#This Row],[duplicitní texty]])</f>
        <v>1</v>
      </c>
    </row>
    <row r="5138" spans="1:5">
      <c r="A5138">
        <v>2411</v>
      </c>
      <c r="B5138">
        <v>2778</v>
      </c>
      <c r="C5138" s="3">
        <v>43806</v>
      </c>
      <c r="D5138" s="5" t="str">
        <f>ufc_fights5[[#This Row],[r_fighter_id]]&amp;"/"&amp;ufc_fights5[[#This Row],[b_fighter_id]]&amp;ufc_fights5[[#This Row],[date]]</f>
        <v>2411/277843806</v>
      </c>
      <c r="E5138">
        <f>COUNTIF(ufc_fights5[duplicitní texty],ufc_fights5[[#This Row],[duplicitní texty]])</f>
        <v>1</v>
      </c>
    </row>
    <row r="5139" spans="1:5">
      <c r="A5139">
        <v>2141</v>
      </c>
      <c r="B5139">
        <v>2888</v>
      </c>
      <c r="C5139" s="3">
        <v>43806</v>
      </c>
      <c r="D5139" s="5" t="str">
        <f>ufc_fights5[[#This Row],[r_fighter_id]]&amp;"/"&amp;ufc_fights5[[#This Row],[b_fighter_id]]&amp;ufc_fights5[[#This Row],[date]]</f>
        <v>2141/288843806</v>
      </c>
      <c r="E5139">
        <f>COUNTIF(ufc_fights5[duplicitní texty],ufc_fights5[[#This Row],[duplicitní texty]])</f>
        <v>1</v>
      </c>
    </row>
    <row r="5140" spans="1:5">
      <c r="A5140">
        <v>2596</v>
      </c>
      <c r="B5140">
        <v>1641</v>
      </c>
      <c r="C5140" s="3">
        <v>43806</v>
      </c>
      <c r="D5140" s="5" t="str">
        <f>ufc_fights5[[#This Row],[r_fighter_id]]&amp;"/"&amp;ufc_fights5[[#This Row],[b_fighter_id]]&amp;ufc_fights5[[#This Row],[date]]</f>
        <v>2596/164143806</v>
      </c>
      <c r="E5140">
        <f>COUNTIF(ufc_fights5[duplicitní texty],ufc_fights5[[#This Row],[duplicitní texty]])</f>
        <v>1</v>
      </c>
    </row>
    <row r="5141" spans="1:5">
      <c r="A5141">
        <v>1489</v>
      </c>
      <c r="B5141">
        <v>1975</v>
      </c>
      <c r="C5141" s="3">
        <v>43806</v>
      </c>
      <c r="D5141" s="5" t="str">
        <f>ufc_fights5[[#This Row],[r_fighter_id]]&amp;"/"&amp;ufc_fights5[[#This Row],[b_fighter_id]]&amp;ufc_fights5[[#This Row],[date]]</f>
        <v>1489/197543806</v>
      </c>
      <c r="E5141">
        <f>COUNTIF(ufc_fights5[duplicitní texty],ufc_fights5[[#This Row],[duplicitní texty]])</f>
        <v>1</v>
      </c>
    </row>
    <row r="5142" spans="1:5">
      <c r="A5142">
        <v>84</v>
      </c>
      <c r="B5142">
        <v>2058</v>
      </c>
      <c r="C5142" s="3">
        <v>43806</v>
      </c>
      <c r="D5142" s="5" t="str">
        <f>ufc_fights5[[#This Row],[r_fighter_id]]&amp;"/"&amp;ufc_fights5[[#This Row],[b_fighter_id]]&amp;ufc_fights5[[#This Row],[date]]</f>
        <v>84/205843806</v>
      </c>
      <c r="E5142">
        <f>COUNTIF(ufc_fights5[duplicitní texty],ufc_fights5[[#This Row],[duplicitní texty]])</f>
        <v>1</v>
      </c>
    </row>
    <row r="5143" spans="1:5">
      <c r="A5143">
        <v>3052</v>
      </c>
      <c r="B5143">
        <v>3495</v>
      </c>
      <c r="C5143" s="3">
        <v>43806</v>
      </c>
      <c r="D5143" s="5" t="str">
        <f>ufc_fights5[[#This Row],[r_fighter_id]]&amp;"/"&amp;ufc_fights5[[#This Row],[b_fighter_id]]&amp;ufc_fights5[[#This Row],[date]]</f>
        <v>3052/349543806</v>
      </c>
      <c r="E5143">
        <f>COUNTIF(ufc_fights5[duplicitní texty],ufc_fights5[[#This Row],[duplicitní texty]])</f>
        <v>1</v>
      </c>
    </row>
    <row r="5144" spans="1:5">
      <c r="A5144">
        <v>1725</v>
      </c>
      <c r="B5144">
        <v>1709</v>
      </c>
      <c r="C5144" s="3">
        <v>43806</v>
      </c>
      <c r="D5144" s="5" t="str">
        <f>ufc_fights5[[#This Row],[r_fighter_id]]&amp;"/"&amp;ufc_fights5[[#This Row],[b_fighter_id]]&amp;ufc_fights5[[#This Row],[date]]</f>
        <v>1725/170943806</v>
      </c>
      <c r="E5144">
        <f>COUNTIF(ufc_fights5[duplicitní texty],ufc_fights5[[#This Row],[duplicitní texty]])</f>
        <v>1</v>
      </c>
    </row>
    <row r="5145" spans="1:5">
      <c r="A5145">
        <v>2230</v>
      </c>
      <c r="B5145">
        <v>3033</v>
      </c>
      <c r="C5145" s="3">
        <v>43806</v>
      </c>
      <c r="D5145" s="5" t="str">
        <f>ufc_fights5[[#This Row],[r_fighter_id]]&amp;"/"&amp;ufc_fights5[[#This Row],[b_fighter_id]]&amp;ufc_fights5[[#This Row],[date]]</f>
        <v>2230/303343806</v>
      </c>
      <c r="E5145">
        <f>COUNTIF(ufc_fights5[duplicitní texty],ufc_fights5[[#This Row],[duplicitní texty]])</f>
        <v>1</v>
      </c>
    </row>
    <row r="5146" spans="1:5">
      <c r="A5146">
        <v>3152</v>
      </c>
      <c r="B5146">
        <v>2769</v>
      </c>
      <c r="C5146" s="3">
        <v>43806</v>
      </c>
      <c r="D5146" s="5" t="str">
        <f>ufc_fights5[[#This Row],[r_fighter_id]]&amp;"/"&amp;ufc_fights5[[#This Row],[b_fighter_id]]&amp;ufc_fights5[[#This Row],[date]]</f>
        <v>3152/276943806</v>
      </c>
      <c r="E5146">
        <f>COUNTIF(ufc_fights5[duplicitní texty],ufc_fights5[[#This Row],[duplicitní texty]])</f>
        <v>1</v>
      </c>
    </row>
    <row r="5147" spans="1:5">
      <c r="A5147">
        <v>3536</v>
      </c>
      <c r="B5147">
        <v>928</v>
      </c>
      <c r="C5147" s="3">
        <v>43813</v>
      </c>
      <c r="D5147" s="5" t="str">
        <f>ufc_fights5[[#This Row],[r_fighter_id]]&amp;"/"&amp;ufc_fights5[[#This Row],[b_fighter_id]]&amp;ufc_fights5[[#This Row],[date]]</f>
        <v>3536/92843813</v>
      </c>
      <c r="E5147">
        <f>COUNTIF(ufc_fights5[duplicitní texty],ufc_fights5[[#This Row],[duplicitní texty]])</f>
        <v>1</v>
      </c>
    </row>
    <row r="5148" spans="1:5">
      <c r="A5148">
        <v>2180</v>
      </c>
      <c r="B5148">
        <v>50</v>
      </c>
      <c r="C5148" s="3">
        <v>43813</v>
      </c>
      <c r="D5148" s="5" t="str">
        <f>ufc_fights5[[#This Row],[r_fighter_id]]&amp;"/"&amp;ufc_fights5[[#This Row],[b_fighter_id]]&amp;ufc_fights5[[#This Row],[date]]</f>
        <v>2180/5043813</v>
      </c>
      <c r="E5148">
        <f>COUNTIF(ufc_fights5[duplicitní texty],ufc_fights5[[#This Row],[duplicitní texty]])</f>
        <v>1</v>
      </c>
    </row>
    <row r="5149" spans="1:5">
      <c r="A5149">
        <v>2195</v>
      </c>
      <c r="B5149">
        <v>1601</v>
      </c>
      <c r="C5149" s="3">
        <v>43813</v>
      </c>
      <c r="D5149" s="5" t="str">
        <f>ufc_fights5[[#This Row],[r_fighter_id]]&amp;"/"&amp;ufc_fights5[[#This Row],[b_fighter_id]]&amp;ufc_fights5[[#This Row],[date]]</f>
        <v>2195/160143813</v>
      </c>
      <c r="E5149">
        <f>COUNTIF(ufc_fights5[duplicitní texty],ufc_fights5[[#This Row],[duplicitní texty]])</f>
        <v>1</v>
      </c>
    </row>
    <row r="5150" spans="1:5">
      <c r="A5150">
        <v>925</v>
      </c>
      <c r="B5150">
        <v>130</v>
      </c>
      <c r="C5150" s="3">
        <v>43813</v>
      </c>
      <c r="D5150" s="5" t="str">
        <f>ufc_fights5[[#This Row],[r_fighter_id]]&amp;"/"&amp;ufc_fights5[[#This Row],[b_fighter_id]]&amp;ufc_fights5[[#This Row],[date]]</f>
        <v>925/13043813</v>
      </c>
      <c r="E5150">
        <f>COUNTIF(ufc_fights5[duplicitní texty],ufc_fights5[[#This Row],[duplicitní texty]])</f>
        <v>1</v>
      </c>
    </row>
    <row r="5151" spans="1:5">
      <c r="A5151">
        <v>3376</v>
      </c>
      <c r="B5151">
        <v>48</v>
      </c>
      <c r="C5151" s="3">
        <v>43813</v>
      </c>
      <c r="D5151" s="5" t="str">
        <f>ufc_fights5[[#This Row],[r_fighter_id]]&amp;"/"&amp;ufc_fights5[[#This Row],[b_fighter_id]]&amp;ufc_fights5[[#This Row],[date]]</f>
        <v>3376/4843813</v>
      </c>
      <c r="E5151">
        <f>COUNTIF(ufc_fights5[duplicitní texty],ufc_fights5[[#This Row],[duplicitní texty]])</f>
        <v>1</v>
      </c>
    </row>
    <row r="5152" spans="1:5">
      <c r="A5152">
        <v>3324</v>
      </c>
      <c r="B5152">
        <v>641</v>
      </c>
      <c r="C5152" s="3">
        <v>43813</v>
      </c>
      <c r="D5152" s="5" t="str">
        <f>ufc_fights5[[#This Row],[r_fighter_id]]&amp;"/"&amp;ufc_fights5[[#This Row],[b_fighter_id]]&amp;ufc_fights5[[#This Row],[date]]</f>
        <v>3324/64143813</v>
      </c>
      <c r="E5152">
        <f>COUNTIF(ufc_fights5[duplicitní texty],ufc_fights5[[#This Row],[duplicitní texty]])</f>
        <v>1</v>
      </c>
    </row>
    <row r="5153" spans="1:5">
      <c r="A5153">
        <v>3062</v>
      </c>
      <c r="B5153">
        <v>2538</v>
      </c>
      <c r="C5153" s="3">
        <v>43813</v>
      </c>
      <c r="D5153" s="5" t="str">
        <f>ufc_fights5[[#This Row],[r_fighter_id]]&amp;"/"&amp;ufc_fights5[[#This Row],[b_fighter_id]]&amp;ufc_fights5[[#This Row],[date]]</f>
        <v>3062/253843813</v>
      </c>
      <c r="E5153">
        <f>COUNTIF(ufc_fights5[duplicitní texty],ufc_fights5[[#This Row],[duplicitní texty]])</f>
        <v>1</v>
      </c>
    </row>
    <row r="5154" spans="1:5">
      <c r="A5154">
        <v>1313</v>
      </c>
      <c r="B5154">
        <v>28</v>
      </c>
      <c r="C5154" s="3">
        <v>43813</v>
      </c>
      <c r="D5154" s="5" t="str">
        <f>ufc_fights5[[#This Row],[r_fighter_id]]&amp;"/"&amp;ufc_fights5[[#This Row],[b_fighter_id]]&amp;ufc_fights5[[#This Row],[date]]</f>
        <v>1313/2843813</v>
      </c>
      <c r="E5154">
        <f>COUNTIF(ufc_fights5[duplicitní texty],ufc_fights5[[#This Row],[duplicitní texty]])</f>
        <v>1</v>
      </c>
    </row>
    <row r="5155" spans="1:5">
      <c r="A5155">
        <v>2286</v>
      </c>
      <c r="B5155">
        <v>2515</v>
      </c>
      <c r="C5155" s="3">
        <v>43813</v>
      </c>
      <c r="D5155" s="5" t="str">
        <f>ufc_fights5[[#This Row],[r_fighter_id]]&amp;"/"&amp;ufc_fights5[[#This Row],[b_fighter_id]]&amp;ufc_fights5[[#This Row],[date]]</f>
        <v>2286/251543813</v>
      </c>
      <c r="E5155">
        <f>COUNTIF(ufc_fights5[duplicitní texty],ufc_fights5[[#This Row],[duplicitní texty]])</f>
        <v>1</v>
      </c>
    </row>
    <row r="5156" spans="1:5">
      <c r="A5156">
        <v>1377</v>
      </c>
      <c r="B5156">
        <v>3395</v>
      </c>
      <c r="C5156" s="3">
        <v>43813</v>
      </c>
      <c r="D5156" s="5" t="str">
        <f>ufc_fights5[[#This Row],[r_fighter_id]]&amp;"/"&amp;ufc_fights5[[#This Row],[b_fighter_id]]&amp;ufc_fights5[[#This Row],[date]]</f>
        <v>1377/339543813</v>
      </c>
      <c r="E5156">
        <f>COUNTIF(ufc_fights5[duplicitní texty],ufc_fights5[[#This Row],[duplicitní texty]])</f>
        <v>1</v>
      </c>
    </row>
    <row r="5157" spans="1:5">
      <c r="A5157">
        <v>1392</v>
      </c>
      <c r="B5157">
        <v>3229</v>
      </c>
      <c r="C5157" s="3">
        <v>43813</v>
      </c>
      <c r="D5157" s="5" t="str">
        <f>ufc_fights5[[#This Row],[r_fighter_id]]&amp;"/"&amp;ufc_fights5[[#This Row],[b_fighter_id]]&amp;ufc_fights5[[#This Row],[date]]</f>
        <v>1392/322943813</v>
      </c>
      <c r="E5157">
        <f>COUNTIF(ufc_fights5[duplicitní texty],ufc_fights5[[#This Row],[duplicitní texty]])</f>
        <v>1</v>
      </c>
    </row>
    <row r="5158" spans="1:5">
      <c r="A5158">
        <v>375</v>
      </c>
      <c r="B5158">
        <v>2884</v>
      </c>
      <c r="C5158" s="3">
        <v>43813</v>
      </c>
      <c r="D5158" s="5" t="str">
        <f>ufc_fights5[[#This Row],[r_fighter_id]]&amp;"/"&amp;ufc_fights5[[#This Row],[b_fighter_id]]&amp;ufc_fights5[[#This Row],[date]]</f>
        <v>375/288443813</v>
      </c>
      <c r="E5158">
        <f>COUNTIF(ufc_fights5[duplicitní texty],ufc_fights5[[#This Row],[duplicitní texty]])</f>
        <v>1</v>
      </c>
    </row>
    <row r="5159" spans="1:5">
      <c r="A5159">
        <v>543</v>
      </c>
      <c r="B5159">
        <v>1567</v>
      </c>
      <c r="C5159" s="3">
        <v>43820</v>
      </c>
      <c r="D5159" s="5" t="str">
        <f>ufc_fights5[[#This Row],[r_fighter_id]]&amp;"/"&amp;ufc_fights5[[#This Row],[b_fighter_id]]&amp;ufc_fights5[[#This Row],[date]]</f>
        <v>543/156743820</v>
      </c>
      <c r="E5159">
        <f>COUNTIF(ufc_fights5[duplicitní texty],ufc_fights5[[#This Row],[duplicitní texty]])</f>
        <v>1</v>
      </c>
    </row>
    <row r="5160" spans="1:5">
      <c r="A5160">
        <v>1186</v>
      </c>
      <c r="B5160">
        <v>1795</v>
      </c>
      <c r="C5160" s="3">
        <v>43820</v>
      </c>
      <c r="D5160" s="5" t="str">
        <f>ufc_fights5[[#This Row],[r_fighter_id]]&amp;"/"&amp;ufc_fights5[[#This Row],[b_fighter_id]]&amp;ufc_fights5[[#This Row],[date]]</f>
        <v>1186/179543820</v>
      </c>
      <c r="E5160">
        <f>COUNTIF(ufc_fights5[duplicitní texty],ufc_fights5[[#This Row],[duplicitní texty]])</f>
        <v>1</v>
      </c>
    </row>
    <row r="5161" spans="1:5">
      <c r="A5161">
        <v>1067</v>
      </c>
      <c r="B5161">
        <v>321</v>
      </c>
      <c r="C5161" s="3">
        <v>43820</v>
      </c>
      <c r="D5161" s="5" t="str">
        <f>ufc_fights5[[#This Row],[r_fighter_id]]&amp;"/"&amp;ufc_fights5[[#This Row],[b_fighter_id]]&amp;ufc_fights5[[#This Row],[date]]</f>
        <v>1067/32143820</v>
      </c>
      <c r="E5161">
        <f>COUNTIF(ufc_fights5[duplicitní texty],ufc_fights5[[#This Row],[duplicitní texty]])</f>
        <v>1</v>
      </c>
    </row>
    <row r="5162" spans="1:5">
      <c r="A5162">
        <v>204</v>
      </c>
      <c r="B5162">
        <v>2344</v>
      </c>
      <c r="C5162" s="3">
        <v>43820</v>
      </c>
      <c r="D5162" s="5" t="str">
        <f>ufc_fights5[[#This Row],[r_fighter_id]]&amp;"/"&amp;ufc_fights5[[#This Row],[b_fighter_id]]&amp;ufc_fights5[[#This Row],[date]]</f>
        <v>204/234443820</v>
      </c>
      <c r="E5162">
        <f>COUNTIF(ufc_fights5[duplicitní texty],ufc_fights5[[#This Row],[duplicitní texty]])</f>
        <v>1</v>
      </c>
    </row>
    <row r="5163" spans="1:5">
      <c r="A5163">
        <v>2440</v>
      </c>
      <c r="B5163">
        <v>2904</v>
      </c>
      <c r="C5163" s="3">
        <v>43820</v>
      </c>
      <c r="D5163" s="5" t="str">
        <f>ufc_fights5[[#This Row],[r_fighter_id]]&amp;"/"&amp;ufc_fights5[[#This Row],[b_fighter_id]]&amp;ufc_fights5[[#This Row],[date]]</f>
        <v>2440/290443820</v>
      </c>
      <c r="E5163">
        <f>COUNTIF(ufc_fights5[duplicitní texty],ufc_fights5[[#This Row],[duplicitní texty]])</f>
        <v>1</v>
      </c>
    </row>
    <row r="5164" spans="1:5">
      <c r="A5164">
        <v>546</v>
      </c>
      <c r="B5164">
        <v>2159</v>
      </c>
      <c r="C5164" s="3">
        <v>43820</v>
      </c>
      <c r="D5164" s="5" t="str">
        <f>ufc_fights5[[#This Row],[r_fighter_id]]&amp;"/"&amp;ufc_fights5[[#This Row],[b_fighter_id]]&amp;ufc_fights5[[#This Row],[date]]</f>
        <v>546/215943820</v>
      </c>
      <c r="E5164">
        <f>COUNTIF(ufc_fights5[duplicitní texty],ufc_fights5[[#This Row],[duplicitní texty]])</f>
        <v>1</v>
      </c>
    </row>
    <row r="5165" spans="1:5">
      <c r="A5165">
        <v>856</v>
      </c>
      <c r="B5165">
        <v>1576</v>
      </c>
      <c r="C5165" s="3">
        <v>43820</v>
      </c>
      <c r="D5165" s="5" t="str">
        <f>ufc_fights5[[#This Row],[r_fighter_id]]&amp;"/"&amp;ufc_fights5[[#This Row],[b_fighter_id]]&amp;ufc_fights5[[#This Row],[date]]</f>
        <v>856/157643820</v>
      </c>
      <c r="E5165">
        <f>COUNTIF(ufc_fights5[duplicitní texty],ufc_fights5[[#This Row],[duplicitní texty]])</f>
        <v>1</v>
      </c>
    </row>
    <row r="5166" spans="1:5">
      <c r="A5166">
        <v>2364</v>
      </c>
      <c r="B5166">
        <v>2611</v>
      </c>
      <c r="C5166" s="3">
        <v>43820</v>
      </c>
      <c r="D5166" s="5" t="str">
        <f>ufc_fights5[[#This Row],[r_fighter_id]]&amp;"/"&amp;ufc_fights5[[#This Row],[b_fighter_id]]&amp;ufc_fights5[[#This Row],[date]]</f>
        <v>2364/261143820</v>
      </c>
      <c r="E5166">
        <f>COUNTIF(ufc_fights5[duplicitní texty],ufc_fights5[[#This Row],[duplicitní texty]])</f>
        <v>1</v>
      </c>
    </row>
    <row r="5167" spans="1:5">
      <c r="A5167">
        <v>2447</v>
      </c>
      <c r="B5167">
        <v>215</v>
      </c>
      <c r="C5167" s="3">
        <v>43820</v>
      </c>
      <c r="D5167" s="5" t="str">
        <f>ufc_fights5[[#This Row],[r_fighter_id]]&amp;"/"&amp;ufc_fights5[[#This Row],[b_fighter_id]]&amp;ufc_fights5[[#This Row],[date]]</f>
        <v>2447/21543820</v>
      </c>
      <c r="E5167">
        <f>COUNTIF(ufc_fights5[duplicitní texty],ufc_fights5[[#This Row],[duplicitní texty]])</f>
        <v>1</v>
      </c>
    </row>
    <row r="5168" spans="1:5">
      <c r="A5168">
        <v>1592</v>
      </c>
      <c r="B5168">
        <v>2548</v>
      </c>
      <c r="C5168" s="3">
        <v>43820</v>
      </c>
      <c r="D5168" s="5" t="str">
        <f>ufc_fights5[[#This Row],[r_fighter_id]]&amp;"/"&amp;ufc_fights5[[#This Row],[b_fighter_id]]&amp;ufc_fights5[[#This Row],[date]]</f>
        <v>1592/254843820</v>
      </c>
      <c r="E5168">
        <f>COUNTIF(ufc_fights5[duplicitní texty],ufc_fights5[[#This Row],[duplicitní texty]])</f>
        <v>1</v>
      </c>
    </row>
    <row r="5169" spans="1:5">
      <c r="A5169">
        <v>1577</v>
      </c>
      <c r="B5169">
        <v>2733</v>
      </c>
      <c r="C5169" s="3">
        <v>43820</v>
      </c>
      <c r="D5169" s="5" t="str">
        <f>ufc_fights5[[#This Row],[r_fighter_id]]&amp;"/"&amp;ufc_fights5[[#This Row],[b_fighter_id]]&amp;ufc_fights5[[#This Row],[date]]</f>
        <v>1577/273343820</v>
      </c>
      <c r="E5169">
        <f>COUNTIF(ufc_fights5[duplicitní texty],ufc_fights5[[#This Row],[duplicitní texty]])</f>
        <v>1</v>
      </c>
    </row>
    <row r="5170" spans="1:5">
      <c r="A5170">
        <v>34</v>
      </c>
      <c r="B5170">
        <v>257</v>
      </c>
      <c r="C5170" s="3">
        <v>43820</v>
      </c>
      <c r="D5170" s="5" t="str">
        <f>ufc_fights5[[#This Row],[r_fighter_id]]&amp;"/"&amp;ufc_fights5[[#This Row],[b_fighter_id]]&amp;ufc_fights5[[#This Row],[date]]</f>
        <v>34/25743820</v>
      </c>
      <c r="E5170">
        <f>COUNTIF(ufc_fights5[duplicitní texty],ufc_fights5[[#This Row],[duplicitní texty]])</f>
        <v>1</v>
      </c>
    </row>
    <row r="5171" spans="1:5">
      <c r="A5171">
        <v>1888</v>
      </c>
      <c r="B5171">
        <v>2187</v>
      </c>
      <c r="C5171" s="3">
        <v>43820</v>
      </c>
      <c r="D5171" s="5" t="str">
        <f>ufc_fights5[[#This Row],[r_fighter_id]]&amp;"/"&amp;ufc_fights5[[#This Row],[b_fighter_id]]&amp;ufc_fights5[[#This Row],[date]]</f>
        <v>1888/218743820</v>
      </c>
      <c r="E5171">
        <f>COUNTIF(ufc_fights5[duplicitní texty],ufc_fights5[[#This Row],[duplicitní texty]])</f>
        <v>1</v>
      </c>
    </row>
    <row r="5172" spans="1:5">
      <c r="A5172">
        <v>2018</v>
      </c>
      <c r="B5172">
        <v>49</v>
      </c>
      <c r="C5172" s="3">
        <v>43848</v>
      </c>
      <c r="D5172" s="5" t="str">
        <f>ufc_fights5[[#This Row],[r_fighter_id]]&amp;"/"&amp;ufc_fights5[[#This Row],[b_fighter_id]]&amp;ufc_fights5[[#This Row],[date]]</f>
        <v>2018/4943848</v>
      </c>
      <c r="E5172">
        <f>COUNTIF(ufc_fights5[duplicitní texty],ufc_fights5[[#This Row],[duplicitní texty]])</f>
        <v>1</v>
      </c>
    </row>
    <row r="5173" spans="1:5">
      <c r="A5173">
        <v>1616</v>
      </c>
      <c r="B5173">
        <v>2397</v>
      </c>
      <c r="C5173" s="3">
        <v>43848</v>
      </c>
      <c r="D5173" s="5" t="str">
        <f>ufc_fights5[[#This Row],[r_fighter_id]]&amp;"/"&amp;ufc_fights5[[#This Row],[b_fighter_id]]&amp;ufc_fights5[[#This Row],[date]]</f>
        <v>1616/239743848</v>
      </c>
      <c r="E5173">
        <f>COUNTIF(ufc_fights5[duplicitní texty],ufc_fights5[[#This Row],[duplicitní texty]])</f>
        <v>1</v>
      </c>
    </row>
    <row r="5174" spans="1:5">
      <c r="A5174">
        <v>878</v>
      </c>
      <c r="B5174">
        <v>147</v>
      </c>
      <c r="C5174" s="3">
        <v>43848</v>
      </c>
      <c r="D5174" s="5" t="str">
        <f>ufc_fights5[[#This Row],[r_fighter_id]]&amp;"/"&amp;ufc_fights5[[#This Row],[b_fighter_id]]&amp;ufc_fights5[[#This Row],[date]]</f>
        <v>878/14743848</v>
      </c>
      <c r="E5174">
        <f>COUNTIF(ufc_fights5[duplicitní texty],ufc_fights5[[#This Row],[duplicitní texty]])</f>
        <v>1</v>
      </c>
    </row>
    <row r="5175" spans="1:5">
      <c r="A5175">
        <v>1378</v>
      </c>
      <c r="B5175">
        <v>2489</v>
      </c>
      <c r="C5175" s="3">
        <v>43848</v>
      </c>
      <c r="D5175" s="5" t="str">
        <f>ufc_fights5[[#This Row],[r_fighter_id]]&amp;"/"&amp;ufc_fights5[[#This Row],[b_fighter_id]]&amp;ufc_fights5[[#This Row],[date]]</f>
        <v>1378/248943848</v>
      </c>
      <c r="E5175">
        <f>COUNTIF(ufc_fights5[duplicitní texty],ufc_fights5[[#This Row],[duplicitní texty]])</f>
        <v>1</v>
      </c>
    </row>
    <row r="5176" spans="1:5">
      <c r="A5176">
        <v>789</v>
      </c>
      <c r="B5176">
        <v>1266</v>
      </c>
      <c r="C5176" s="3">
        <v>43848</v>
      </c>
      <c r="D5176" s="5" t="str">
        <f>ufc_fights5[[#This Row],[r_fighter_id]]&amp;"/"&amp;ufc_fights5[[#This Row],[b_fighter_id]]&amp;ufc_fights5[[#This Row],[date]]</f>
        <v>789/126643848</v>
      </c>
      <c r="E5176">
        <f>COUNTIF(ufc_fights5[duplicitní texty],ufc_fights5[[#This Row],[duplicitní texty]])</f>
        <v>1</v>
      </c>
    </row>
    <row r="5177" spans="1:5">
      <c r="A5177">
        <v>2041</v>
      </c>
      <c r="B5177">
        <v>523</v>
      </c>
      <c r="C5177" s="3">
        <v>43848</v>
      </c>
      <c r="D5177" s="5" t="str">
        <f>ufc_fights5[[#This Row],[r_fighter_id]]&amp;"/"&amp;ufc_fights5[[#This Row],[b_fighter_id]]&amp;ufc_fights5[[#This Row],[date]]</f>
        <v>2041/52343848</v>
      </c>
      <c r="E5177">
        <f>COUNTIF(ufc_fights5[duplicitní texty],ufc_fights5[[#This Row],[duplicitní texty]])</f>
        <v>1</v>
      </c>
    </row>
    <row r="5178" spans="1:5">
      <c r="A5178">
        <v>458</v>
      </c>
      <c r="B5178">
        <v>1774</v>
      </c>
      <c r="C5178" s="3">
        <v>43848</v>
      </c>
      <c r="D5178" s="5" t="str">
        <f>ufc_fights5[[#This Row],[r_fighter_id]]&amp;"/"&amp;ufc_fights5[[#This Row],[b_fighter_id]]&amp;ufc_fights5[[#This Row],[date]]</f>
        <v>458/177443848</v>
      </c>
      <c r="E5178">
        <f>COUNTIF(ufc_fights5[duplicitní texty],ufc_fights5[[#This Row],[duplicitní texty]])</f>
        <v>1</v>
      </c>
    </row>
    <row r="5179" spans="1:5">
      <c r="A5179">
        <v>2374</v>
      </c>
      <c r="B5179">
        <v>1204</v>
      </c>
      <c r="C5179" s="3">
        <v>43848</v>
      </c>
      <c r="D5179" s="5" t="str">
        <f>ufc_fights5[[#This Row],[r_fighter_id]]&amp;"/"&amp;ufc_fights5[[#This Row],[b_fighter_id]]&amp;ufc_fights5[[#This Row],[date]]</f>
        <v>2374/120443848</v>
      </c>
      <c r="E5179">
        <f>COUNTIF(ufc_fights5[duplicitní texty],ufc_fights5[[#This Row],[duplicitní texty]])</f>
        <v>1</v>
      </c>
    </row>
    <row r="5180" spans="1:5">
      <c r="A5180">
        <v>2520</v>
      </c>
      <c r="B5180">
        <v>953</v>
      </c>
      <c r="C5180" s="3">
        <v>43848</v>
      </c>
      <c r="D5180" s="5" t="str">
        <f>ufc_fights5[[#This Row],[r_fighter_id]]&amp;"/"&amp;ufc_fights5[[#This Row],[b_fighter_id]]&amp;ufc_fights5[[#This Row],[date]]</f>
        <v>2520/95343848</v>
      </c>
      <c r="E5180">
        <f>COUNTIF(ufc_fights5[duplicitní texty],ufc_fights5[[#This Row],[duplicitní texty]])</f>
        <v>1</v>
      </c>
    </row>
    <row r="5181" spans="1:5">
      <c r="A5181">
        <v>2153</v>
      </c>
      <c r="B5181">
        <v>195</v>
      </c>
      <c r="C5181" s="3">
        <v>43848</v>
      </c>
      <c r="D5181" s="5" t="str">
        <f>ufc_fights5[[#This Row],[r_fighter_id]]&amp;"/"&amp;ufc_fights5[[#This Row],[b_fighter_id]]&amp;ufc_fights5[[#This Row],[date]]</f>
        <v>2153/19543848</v>
      </c>
      <c r="E5181">
        <f>COUNTIF(ufc_fights5[duplicitní texty],ufc_fights5[[#This Row],[duplicitní texty]])</f>
        <v>1</v>
      </c>
    </row>
    <row r="5182" spans="1:5">
      <c r="A5182">
        <v>964</v>
      </c>
      <c r="B5182">
        <v>3565</v>
      </c>
      <c r="C5182" s="3">
        <v>43848</v>
      </c>
      <c r="D5182" s="5" t="str">
        <f>ufc_fights5[[#This Row],[r_fighter_id]]&amp;"/"&amp;ufc_fights5[[#This Row],[b_fighter_id]]&amp;ufc_fights5[[#This Row],[date]]</f>
        <v>964/356543848</v>
      </c>
      <c r="E5182">
        <f>COUNTIF(ufc_fights5[duplicitní texty],ufc_fights5[[#This Row],[duplicitní texty]])</f>
        <v>1</v>
      </c>
    </row>
    <row r="5183" spans="1:5">
      <c r="A5183">
        <v>1484</v>
      </c>
      <c r="B5183">
        <v>583</v>
      </c>
      <c r="C5183" s="3">
        <v>43855</v>
      </c>
      <c r="D5183" s="5" t="str">
        <f>ufc_fights5[[#This Row],[r_fighter_id]]&amp;"/"&amp;ufc_fights5[[#This Row],[b_fighter_id]]&amp;ufc_fights5[[#This Row],[date]]</f>
        <v>1484/58343855</v>
      </c>
      <c r="E5183">
        <f>COUNTIF(ufc_fights5[duplicitní texty],ufc_fights5[[#This Row],[duplicitní texty]])</f>
        <v>1</v>
      </c>
    </row>
    <row r="5184" spans="1:5">
      <c r="A5184">
        <v>560</v>
      </c>
      <c r="B5184">
        <v>1357</v>
      </c>
      <c r="C5184" s="3">
        <v>43855</v>
      </c>
      <c r="D5184" s="5" t="str">
        <f>ufc_fights5[[#This Row],[r_fighter_id]]&amp;"/"&amp;ufc_fights5[[#This Row],[b_fighter_id]]&amp;ufc_fights5[[#This Row],[date]]</f>
        <v>560/135743855</v>
      </c>
      <c r="E5184">
        <f>COUNTIF(ufc_fights5[duplicitní texty],ufc_fights5[[#This Row],[duplicitní texty]])</f>
        <v>1</v>
      </c>
    </row>
    <row r="5185" spans="1:5">
      <c r="A5185">
        <v>1659</v>
      </c>
      <c r="B5185">
        <v>2584</v>
      </c>
      <c r="C5185" s="3">
        <v>43855</v>
      </c>
      <c r="D5185" s="5" t="str">
        <f>ufc_fights5[[#This Row],[r_fighter_id]]&amp;"/"&amp;ufc_fights5[[#This Row],[b_fighter_id]]&amp;ufc_fights5[[#This Row],[date]]</f>
        <v>1659/258443855</v>
      </c>
      <c r="E5185">
        <f>COUNTIF(ufc_fights5[duplicitní texty],ufc_fights5[[#This Row],[duplicitní texty]])</f>
        <v>1</v>
      </c>
    </row>
    <row r="5186" spans="1:5">
      <c r="A5186">
        <v>910</v>
      </c>
      <c r="B5186">
        <v>2505</v>
      </c>
      <c r="C5186" s="3">
        <v>43855</v>
      </c>
      <c r="D5186" s="5" t="str">
        <f>ufc_fights5[[#This Row],[r_fighter_id]]&amp;"/"&amp;ufc_fights5[[#This Row],[b_fighter_id]]&amp;ufc_fights5[[#This Row],[date]]</f>
        <v>910/250543855</v>
      </c>
      <c r="E5186">
        <f>COUNTIF(ufc_fights5[duplicitní texty],ufc_fights5[[#This Row],[duplicitní texty]])</f>
        <v>1</v>
      </c>
    </row>
    <row r="5187" spans="1:5">
      <c r="A5187">
        <v>808</v>
      </c>
      <c r="B5187">
        <v>540</v>
      </c>
      <c r="C5187" s="3">
        <v>43855</v>
      </c>
      <c r="D5187" s="5" t="str">
        <f>ufc_fights5[[#This Row],[r_fighter_id]]&amp;"/"&amp;ufc_fights5[[#This Row],[b_fighter_id]]&amp;ufc_fights5[[#This Row],[date]]</f>
        <v>808/54043855</v>
      </c>
      <c r="E5187">
        <f>COUNTIF(ufc_fights5[duplicitní texty],ufc_fights5[[#This Row],[duplicitní texty]])</f>
        <v>1</v>
      </c>
    </row>
    <row r="5188" spans="1:5">
      <c r="A5188">
        <v>1516</v>
      </c>
      <c r="B5188">
        <v>1191</v>
      </c>
      <c r="C5188" s="3">
        <v>43855</v>
      </c>
      <c r="D5188" s="5" t="str">
        <f>ufc_fights5[[#This Row],[r_fighter_id]]&amp;"/"&amp;ufc_fights5[[#This Row],[b_fighter_id]]&amp;ufc_fights5[[#This Row],[date]]</f>
        <v>1516/119143855</v>
      </c>
      <c r="E5188">
        <f>COUNTIF(ufc_fights5[duplicitní texty],ufc_fights5[[#This Row],[duplicitní texty]])</f>
        <v>1</v>
      </c>
    </row>
    <row r="5189" spans="1:5">
      <c r="A5189">
        <v>2054</v>
      </c>
      <c r="B5189">
        <v>1745</v>
      </c>
      <c r="C5189" s="3">
        <v>43855</v>
      </c>
      <c r="D5189" s="5" t="str">
        <f>ufc_fights5[[#This Row],[r_fighter_id]]&amp;"/"&amp;ufc_fights5[[#This Row],[b_fighter_id]]&amp;ufc_fights5[[#This Row],[date]]</f>
        <v>2054/174543855</v>
      </c>
      <c r="E5189">
        <f>COUNTIF(ufc_fights5[duplicitní texty],ufc_fights5[[#This Row],[duplicitní texty]])</f>
        <v>1</v>
      </c>
    </row>
    <row r="5190" spans="1:5">
      <c r="A5190">
        <v>295</v>
      </c>
      <c r="B5190">
        <v>807</v>
      </c>
      <c r="C5190" s="3">
        <v>43855</v>
      </c>
      <c r="D5190" s="5" t="str">
        <f>ufc_fights5[[#This Row],[r_fighter_id]]&amp;"/"&amp;ufc_fights5[[#This Row],[b_fighter_id]]&amp;ufc_fights5[[#This Row],[date]]</f>
        <v>295/80743855</v>
      </c>
      <c r="E5190">
        <f>COUNTIF(ufc_fights5[duplicitní texty],ufc_fights5[[#This Row],[duplicitní texty]])</f>
        <v>1</v>
      </c>
    </row>
    <row r="5191" spans="1:5">
      <c r="A5191">
        <v>1355</v>
      </c>
      <c r="B5191">
        <v>3137</v>
      </c>
      <c r="C5191" s="3">
        <v>43855</v>
      </c>
      <c r="D5191" s="5" t="str">
        <f>ufc_fights5[[#This Row],[r_fighter_id]]&amp;"/"&amp;ufc_fights5[[#This Row],[b_fighter_id]]&amp;ufc_fights5[[#This Row],[date]]</f>
        <v>1355/313743855</v>
      </c>
      <c r="E5191">
        <f>COUNTIF(ufc_fights5[duplicitní texty],ufc_fights5[[#This Row],[duplicitní texty]])</f>
        <v>1</v>
      </c>
    </row>
    <row r="5192" spans="1:5">
      <c r="A5192">
        <v>412</v>
      </c>
      <c r="B5192">
        <v>1737</v>
      </c>
      <c r="C5192" s="3">
        <v>43855</v>
      </c>
      <c r="D5192" s="5" t="str">
        <f>ufc_fights5[[#This Row],[r_fighter_id]]&amp;"/"&amp;ufc_fights5[[#This Row],[b_fighter_id]]&amp;ufc_fights5[[#This Row],[date]]</f>
        <v>412/173743855</v>
      </c>
      <c r="E5192">
        <f>COUNTIF(ufc_fights5[duplicitní texty],ufc_fights5[[#This Row],[duplicitní texty]])</f>
        <v>1</v>
      </c>
    </row>
    <row r="5193" spans="1:5">
      <c r="A5193">
        <v>64</v>
      </c>
      <c r="B5193">
        <v>1798</v>
      </c>
      <c r="C5193" s="3">
        <v>43855</v>
      </c>
      <c r="D5193" s="5" t="str">
        <f>ufc_fights5[[#This Row],[r_fighter_id]]&amp;"/"&amp;ufc_fights5[[#This Row],[b_fighter_id]]&amp;ufc_fights5[[#This Row],[date]]</f>
        <v>64/179843855</v>
      </c>
      <c r="E5193">
        <f>COUNTIF(ufc_fights5[duplicitní texty],ufc_fights5[[#This Row],[duplicitní texty]])</f>
        <v>1</v>
      </c>
    </row>
    <row r="5194" spans="1:5">
      <c r="A5194">
        <v>1817</v>
      </c>
      <c r="B5194">
        <v>3279</v>
      </c>
      <c r="C5194" s="3">
        <v>43855</v>
      </c>
      <c r="D5194" s="5" t="str">
        <f>ufc_fights5[[#This Row],[r_fighter_id]]&amp;"/"&amp;ufc_fights5[[#This Row],[b_fighter_id]]&amp;ufc_fights5[[#This Row],[date]]</f>
        <v>1817/327943855</v>
      </c>
      <c r="E5194">
        <f>COUNTIF(ufc_fights5[duplicitní texty],ufc_fights5[[#This Row],[duplicitní texty]])</f>
        <v>1</v>
      </c>
    </row>
    <row r="5195" spans="1:5">
      <c r="A5195">
        <v>1105</v>
      </c>
      <c r="B5195">
        <v>1695</v>
      </c>
      <c r="C5195" s="3">
        <v>43869</v>
      </c>
      <c r="D5195" s="5" t="str">
        <f>ufc_fights5[[#This Row],[r_fighter_id]]&amp;"/"&amp;ufc_fights5[[#This Row],[b_fighter_id]]&amp;ufc_fights5[[#This Row],[date]]</f>
        <v>1105/169543869</v>
      </c>
      <c r="E5195">
        <f>COUNTIF(ufc_fights5[duplicitní texty],ufc_fights5[[#This Row],[duplicitní texty]])</f>
        <v>1</v>
      </c>
    </row>
    <row r="5196" spans="1:5">
      <c r="A5196">
        <v>239</v>
      </c>
      <c r="B5196">
        <v>1436</v>
      </c>
      <c r="C5196" s="3">
        <v>43869</v>
      </c>
      <c r="D5196" s="5" t="str">
        <f>ufc_fights5[[#This Row],[r_fighter_id]]&amp;"/"&amp;ufc_fights5[[#This Row],[b_fighter_id]]&amp;ufc_fights5[[#This Row],[date]]</f>
        <v>239/143643869</v>
      </c>
      <c r="E5196">
        <f>COUNTIF(ufc_fights5[duplicitní texty],ufc_fights5[[#This Row],[duplicitní texty]])</f>
        <v>1</v>
      </c>
    </row>
    <row r="5197" spans="1:5">
      <c r="A5197">
        <v>1816</v>
      </c>
      <c r="B5197">
        <v>1751</v>
      </c>
      <c r="C5197" s="3">
        <v>43869</v>
      </c>
      <c r="D5197" s="5" t="str">
        <f>ufc_fights5[[#This Row],[r_fighter_id]]&amp;"/"&amp;ufc_fights5[[#This Row],[b_fighter_id]]&amp;ufc_fights5[[#This Row],[date]]</f>
        <v>1816/175143869</v>
      </c>
      <c r="E5197">
        <f>COUNTIF(ufc_fights5[duplicitní texty],ufc_fights5[[#This Row],[duplicitní texty]])</f>
        <v>1</v>
      </c>
    </row>
    <row r="5198" spans="1:5">
      <c r="A5198">
        <v>921</v>
      </c>
      <c r="B5198">
        <v>1981</v>
      </c>
      <c r="C5198" s="3">
        <v>43869</v>
      </c>
      <c r="D5198" s="5" t="str">
        <f>ufc_fights5[[#This Row],[r_fighter_id]]&amp;"/"&amp;ufc_fights5[[#This Row],[b_fighter_id]]&amp;ufc_fights5[[#This Row],[date]]</f>
        <v>921/198143869</v>
      </c>
      <c r="E5198">
        <f>COUNTIF(ufc_fights5[duplicitní texty],ufc_fights5[[#This Row],[duplicitní texty]])</f>
        <v>1</v>
      </c>
    </row>
    <row r="5199" spans="1:5">
      <c r="A5199">
        <v>1851</v>
      </c>
      <c r="B5199">
        <v>3572</v>
      </c>
      <c r="C5199" s="3">
        <v>43869</v>
      </c>
      <c r="D5199" s="5" t="str">
        <f>ufc_fights5[[#This Row],[r_fighter_id]]&amp;"/"&amp;ufc_fights5[[#This Row],[b_fighter_id]]&amp;ufc_fights5[[#This Row],[date]]</f>
        <v>1851/357243869</v>
      </c>
      <c r="E5199">
        <f>COUNTIF(ufc_fights5[duplicitní texty],ufc_fights5[[#This Row],[duplicitní texty]])</f>
        <v>1</v>
      </c>
    </row>
    <row r="5200" spans="1:5">
      <c r="A5200">
        <v>2237</v>
      </c>
      <c r="B5200">
        <v>1784</v>
      </c>
      <c r="C5200" s="3">
        <v>43869</v>
      </c>
      <c r="D5200" s="5" t="str">
        <f>ufc_fights5[[#This Row],[r_fighter_id]]&amp;"/"&amp;ufc_fights5[[#This Row],[b_fighter_id]]&amp;ufc_fights5[[#This Row],[date]]</f>
        <v>2237/178443869</v>
      </c>
      <c r="E5200">
        <f>COUNTIF(ufc_fights5[duplicitní texty],ufc_fights5[[#This Row],[duplicitní texty]])</f>
        <v>1</v>
      </c>
    </row>
    <row r="5201" spans="1:5">
      <c r="A5201">
        <v>2200</v>
      </c>
      <c r="B5201">
        <v>3488</v>
      </c>
      <c r="C5201" s="3">
        <v>43869</v>
      </c>
      <c r="D5201" s="5" t="str">
        <f>ufc_fights5[[#This Row],[r_fighter_id]]&amp;"/"&amp;ufc_fights5[[#This Row],[b_fighter_id]]&amp;ufc_fights5[[#This Row],[date]]</f>
        <v>2200/348843869</v>
      </c>
      <c r="E5201">
        <f>COUNTIF(ufc_fights5[duplicitní texty],ufc_fights5[[#This Row],[duplicitní texty]])</f>
        <v>1</v>
      </c>
    </row>
    <row r="5202" spans="1:5">
      <c r="A5202">
        <v>1517</v>
      </c>
      <c r="B5202">
        <v>229</v>
      </c>
      <c r="C5202" s="3">
        <v>43869</v>
      </c>
      <c r="D5202" s="5" t="str">
        <f>ufc_fights5[[#This Row],[r_fighter_id]]&amp;"/"&amp;ufc_fights5[[#This Row],[b_fighter_id]]&amp;ufc_fights5[[#This Row],[date]]</f>
        <v>1517/22943869</v>
      </c>
      <c r="E5202">
        <f>COUNTIF(ufc_fights5[duplicitní texty],ufc_fights5[[#This Row],[duplicitní texty]])</f>
        <v>1</v>
      </c>
    </row>
    <row r="5203" spans="1:5">
      <c r="A5203">
        <v>12</v>
      </c>
      <c r="B5203">
        <v>3180</v>
      </c>
      <c r="C5203" s="3">
        <v>43869</v>
      </c>
      <c r="D5203" s="5" t="str">
        <f>ufc_fights5[[#This Row],[r_fighter_id]]&amp;"/"&amp;ufc_fights5[[#This Row],[b_fighter_id]]&amp;ufc_fights5[[#This Row],[date]]</f>
        <v>12/318043869</v>
      </c>
      <c r="E5203">
        <f>COUNTIF(ufc_fights5[duplicitní texty],ufc_fights5[[#This Row],[duplicitní texty]])</f>
        <v>1</v>
      </c>
    </row>
    <row r="5204" spans="1:5">
      <c r="A5204">
        <v>1629</v>
      </c>
      <c r="B5204">
        <v>843</v>
      </c>
      <c r="C5204" s="3">
        <v>43876</v>
      </c>
      <c r="D5204" s="5" t="str">
        <f>ufc_fights5[[#This Row],[r_fighter_id]]&amp;"/"&amp;ufc_fights5[[#This Row],[b_fighter_id]]&amp;ufc_fights5[[#This Row],[date]]</f>
        <v>1629/84343876</v>
      </c>
      <c r="E5204">
        <f>COUNTIF(ufc_fights5[duplicitní texty],ufc_fights5[[#This Row],[duplicitní texty]])</f>
        <v>1</v>
      </c>
    </row>
    <row r="5205" spans="1:5">
      <c r="A5205">
        <v>538</v>
      </c>
      <c r="B5205">
        <v>3560</v>
      </c>
      <c r="C5205" s="3">
        <v>43876</v>
      </c>
      <c r="D5205" s="5" t="str">
        <f>ufc_fights5[[#This Row],[r_fighter_id]]&amp;"/"&amp;ufc_fights5[[#This Row],[b_fighter_id]]&amp;ufc_fights5[[#This Row],[date]]</f>
        <v>538/356043876</v>
      </c>
      <c r="E5205">
        <f>COUNTIF(ufc_fights5[duplicitní texty],ufc_fights5[[#This Row],[duplicitní texty]])</f>
        <v>1</v>
      </c>
    </row>
    <row r="5206" spans="1:5">
      <c r="A5206">
        <v>103</v>
      </c>
      <c r="B5206">
        <v>287</v>
      </c>
      <c r="C5206" s="3">
        <v>43876</v>
      </c>
      <c r="D5206" s="5" t="str">
        <f>ufc_fights5[[#This Row],[r_fighter_id]]&amp;"/"&amp;ufc_fights5[[#This Row],[b_fighter_id]]&amp;ufc_fights5[[#This Row],[date]]</f>
        <v>103/28743876</v>
      </c>
      <c r="E5206">
        <f>COUNTIF(ufc_fights5[duplicitní texty],ufc_fights5[[#This Row],[duplicitní texty]])</f>
        <v>1</v>
      </c>
    </row>
    <row r="5207" spans="1:5">
      <c r="A5207">
        <v>567</v>
      </c>
      <c r="B5207">
        <v>3279</v>
      </c>
      <c r="C5207" s="3">
        <v>43876</v>
      </c>
      <c r="D5207" s="5" t="str">
        <f>ufc_fights5[[#This Row],[r_fighter_id]]&amp;"/"&amp;ufc_fights5[[#This Row],[b_fighter_id]]&amp;ufc_fights5[[#This Row],[date]]</f>
        <v>567/327943876</v>
      </c>
      <c r="E5207">
        <f>COUNTIF(ufc_fights5[duplicitní texty],ufc_fights5[[#This Row],[duplicitní texty]])</f>
        <v>1</v>
      </c>
    </row>
    <row r="5208" spans="1:5">
      <c r="A5208">
        <v>793</v>
      </c>
      <c r="B5208">
        <v>3507</v>
      </c>
      <c r="C5208" s="3">
        <v>43876</v>
      </c>
      <c r="D5208" s="5" t="str">
        <f>ufc_fights5[[#This Row],[r_fighter_id]]&amp;"/"&amp;ufc_fights5[[#This Row],[b_fighter_id]]&amp;ufc_fights5[[#This Row],[date]]</f>
        <v>793/350743876</v>
      </c>
      <c r="E5208">
        <f>COUNTIF(ufc_fights5[duplicitní texty],ufc_fights5[[#This Row],[duplicitní texty]])</f>
        <v>1</v>
      </c>
    </row>
    <row r="5209" spans="1:5">
      <c r="A5209">
        <v>317</v>
      </c>
      <c r="B5209">
        <v>319</v>
      </c>
      <c r="C5209" s="3">
        <v>43876</v>
      </c>
      <c r="D5209" s="5" t="str">
        <f>ufc_fights5[[#This Row],[r_fighter_id]]&amp;"/"&amp;ufc_fights5[[#This Row],[b_fighter_id]]&amp;ufc_fights5[[#This Row],[date]]</f>
        <v>317/31943876</v>
      </c>
      <c r="E5209">
        <f>COUNTIF(ufc_fights5[duplicitní texty],ufc_fights5[[#This Row],[duplicitní texty]])</f>
        <v>1</v>
      </c>
    </row>
    <row r="5210" spans="1:5">
      <c r="A5210">
        <v>724</v>
      </c>
      <c r="B5210">
        <v>2752</v>
      </c>
      <c r="C5210" s="3">
        <v>43876</v>
      </c>
      <c r="D5210" s="5" t="str">
        <f>ufc_fights5[[#This Row],[r_fighter_id]]&amp;"/"&amp;ufc_fights5[[#This Row],[b_fighter_id]]&amp;ufc_fights5[[#This Row],[date]]</f>
        <v>724/275243876</v>
      </c>
      <c r="E5210">
        <f>COUNTIF(ufc_fights5[duplicitní texty],ufc_fights5[[#This Row],[duplicitní texty]])</f>
        <v>1</v>
      </c>
    </row>
    <row r="5211" spans="1:5">
      <c r="A5211">
        <v>2829</v>
      </c>
      <c r="B5211">
        <v>2493</v>
      </c>
      <c r="C5211" s="3">
        <v>43876</v>
      </c>
      <c r="D5211" s="5" t="str">
        <f>ufc_fights5[[#This Row],[r_fighter_id]]&amp;"/"&amp;ufc_fights5[[#This Row],[b_fighter_id]]&amp;ufc_fights5[[#This Row],[date]]</f>
        <v>2829/249343876</v>
      </c>
      <c r="E5211">
        <f>COUNTIF(ufc_fights5[duplicitní texty],ufc_fights5[[#This Row],[duplicitní texty]])</f>
        <v>1</v>
      </c>
    </row>
    <row r="5212" spans="1:5">
      <c r="A5212">
        <v>2058</v>
      </c>
      <c r="B5212">
        <v>2732</v>
      </c>
      <c r="C5212" s="3">
        <v>43876</v>
      </c>
      <c r="D5212" s="5" t="str">
        <f>ufc_fights5[[#This Row],[r_fighter_id]]&amp;"/"&amp;ufc_fights5[[#This Row],[b_fighter_id]]&amp;ufc_fights5[[#This Row],[date]]</f>
        <v>2058/273243876</v>
      </c>
      <c r="E5212">
        <f>COUNTIF(ufc_fights5[duplicitní texty],ufc_fights5[[#This Row],[duplicitní texty]])</f>
        <v>1</v>
      </c>
    </row>
    <row r="5213" spans="1:5">
      <c r="A5213">
        <v>2113</v>
      </c>
      <c r="B5213">
        <v>1384</v>
      </c>
      <c r="C5213" s="3">
        <v>43876</v>
      </c>
      <c r="D5213" s="5" t="str">
        <f>ufc_fights5[[#This Row],[r_fighter_id]]&amp;"/"&amp;ufc_fights5[[#This Row],[b_fighter_id]]&amp;ufc_fights5[[#This Row],[date]]</f>
        <v>2113/138443876</v>
      </c>
      <c r="E5213">
        <f>COUNTIF(ufc_fights5[duplicitní texty],ufc_fights5[[#This Row],[duplicitní texty]])</f>
        <v>1</v>
      </c>
    </row>
    <row r="5214" spans="1:5">
      <c r="A5214">
        <v>725</v>
      </c>
      <c r="B5214">
        <v>2427</v>
      </c>
      <c r="C5214" s="3">
        <v>43876</v>
      </c>
      <c r="D5214" s="5" t="str">
        <f>ufc_fights5[[#This Row],[r_fighter_id]]&amp;"/"&amp;ufc_fights5[[#This Row],[b_fighter_id]]&amp;ufc_fights5[[#This Row],[date]]</f>
        <v>725/242743876</v>
      </c>
      <c r="E5214">
        <f>COUNTIF(ufc_fights5[duplicitní texty],ufc_fights5[[#This Row],[duplicitní texty]])</f>
        <v>1</v>
      </c>
    </row>
    <row r="5215" spans="1:5">
      <c r="A5215">
        <v>3342</v>
      </c>
      <c r="B5215">
        <v>2061</v>
      </c>
      <c r="C5215" s="3">
        <v>43876</v>
      </c>
      <c r="D5215" s="5" t="str">
        <f>ufc_fights5[[#This Row],[r_fighter_id]]&amp;"/"&amp;ufc_fights5[[#This Row],[b_fighter_id]]&amp;ufc_fights5[[#This Row],[date]]</f>
        <v>3342/206143876</v>
      </c>
      <c r="E5215">
        <f>COUNTIF(ufc_fights5[duplicitní texty],ufc_fights5[[#This Row],[duplicitní texty]])</f>
        <v>1</v>
      </c>
    </row>
    <row r="5216" spans="1:5">
      <c r="A5216">
        <v>3446</v>
      </c>
      <c r="B5216">
        <v>3345</v>
      </c>
      <c r="C5216" s="3">
        <v>43876</v>
      </c>
      <c r="D5216" s="5" t="str">
        <f>ufc_fights5[[#This Row],[r_fighter_id]]&amp;"/"&amp;ufc_fights5[[#This Row],[b_fighter_id]]&amp;ufc_fights5[[#This Row],[date]]</f>
        <v>3446/334543876</v>
      </c>
      <c r="E5216">
        <f>COUNTIF(ufc_fights5[duplicitní texty],ufc_fights5[[#This Row],[duplicitní texty]])</f>
        <v>1</v>
      </c>
    </row>
    <row r="5217" spans="1:5">
      <c r="A5217">
        <v>1854</v>
      </c>
      <c r="B5217">
        <v>1357</v>
      </c>
      <c r="C5217" s="3">
        <v>43883</v>
      </c>
      <c r="D5217" s="5" t="str">
        <f>ufc_fights5[[#This Row],[r_fighter_id]]&amp;"/"&amp;ufc_fights5[[#This Row],[b_fighter_id]]&amp;ufc_fights5[[#This Row],[date]]</f>
        <v>1854/135743883</v>
      </c>
      <c r="E5217">
        <f>COUNTIF(ufc_fights5[duplicitní texty],ufc_fights5[[#This Row],[duplicitní texty]])</f>
        <v>1</v>
      </c>
    </row>
    <row r="5218" spans="1:5">
      <c r="A5218">
        <v>943</v>
      </c>
      <c r="B5218">
        <v>1393</v>
      </c>
      <c r="C5218" s="3">
        <v>43883</v>
      </c>
      <c r="D5218" s="5" t="str">
        <f>ufc_fights5[[#This Row],[r_fighter_id]]&amp;"/"&amp;ufc_fights5[[#This Row],[b_fighter_id]]&amp;ufc_fights5[[#This Row],[date]]</f>
        <v>943/139343883</v>
      </c>
      <c r="E5218">
        <f>COUNTIF(ufc_fights5[duplicitní texty],ufc_fights5[[#This Row],[duplicitní texty]])</f>
        <v>1</v>
      </c>
    </row>
    <row r="5219" spans="1:5">
      <c r="A5219">
        <v>1601</v>
      </c>
      <c r="B5219">
        <v>2264</v>
      </c>
      <c r="C5219" s="3">
        <v>43883</v>
      </c>
      <c r="D5219" s="5" t="str">
        <f>ufc_fights5[[#This Row],[r_fighter_id]]&amp;"/"&amp;ufc_fights5[[#This Row],[b_fighter_id]]&amp;ufc_fights5[[#This Row],[date]]</f>
        <v>1601/226443883</v>
      </c>
      <c r="E5219">
        <f>COUNTIF(ufc_fights5[duplicitní texty],ufc_fights5[[#This Row],[duplicitní texty]])</f>
        <v>1</v>
      </c>
    </row>
    <row r="5220" spans="1:5">
      <c r="A5220">
        <v>1691</v>
      </c>
      <c r="B5220">
        <v>3534</v>
      </c>
      <c r="C5220" s="3">
        <v>43883</v>
      </c>
      <c r="D5220" s="5" t="str">
        <f>ufc_fights5[[#This Row],[r_fighter_id]]&amp;"/"&amp;ufc_fights5[[#This Row],[b_fighter_id]]&amp;ufc_fights5[[#This Row],[date]]</f>
        <v>1691/353443883</v>
      </c>
      <c r="E5220">
        <f>COUNTIF(ufc_fights5[duplicitní texty],ufc_fights5[[#This Row],[duplicitní texty]])</f>
        <v>1</v>
      </c>
    </row>
    <row r="5221" spans="1:5">
      <c r="A5221">
        <v>3065</v>
      </c>
      <c r="B5221">
        <v>2742</v>
      </c>
      <c r="C5221" s="3">
        <v>43883</v>
      </c>
      <c r="D5221" s="5" t="str">
        <f>ufc_fights5[[#This Row],[r_fighter_id]]&amp;"/"&amp;ufc_fights5[[#This Row],[b_fighter_id]]&amp;ufc_fights5[[#This Row],[date]]</f>
        <v>3065/274243883</v>
      </c>
      <c r="E5221">
        <f>COUNTIF(ufc_fights5[duplicitní texty],ufc_fights5[[#This Row],[duplicitní texty]])</f>
        <v>1</v>
      </c>
    </row>
    <row r="5222" spans="1:5">
      <c r="A5222">
        <v>3305</v>
      </c>
      <c r="B5222">
        <v>668</v>
      </c>
      <c r="C5222" s="3">
        <v>43883</v>
      </c>
      <c r="D5222" s="5" t="str">
        <f>ufc_fights5[[#This Row],[r_fighter_id]]&amp;"/"&amp;ufc_fights5[[#This Row],[b_fighter_id]]&amp;ufc_fights5[[#This Row],[date]]</f>
        <v>3305/66843883</v>
      </c>
      <c r="E5222">
        <f>COUNTIF(ufc_fights5[duplicitní texty],ufc_fights5[[#This Row],[duplicitní texty]])</f>
        <v>1</v>
      </c>
    </row>
    <row r="5223" spans="1:5">
      <c r="A5223">
        <v>23</v>
      </c>
      <c r="B5223">
        <v>3301</v>
      </c>
      <c r="C5223" s="3">
        <v>43883</v>
      </c>
      <c r="D5223" s="5" t="str">
        <f>ufc_fights5[[#This Row],[r_fighter_id]]&amp;"/"&amp;ufc_fights5[[#This Row],[b_fighter_id]]&amp;ufc_fights5[[#This Row],[date]]</f>
        <v>23/330143883</v>
      </c>
      <c r="E5223">
        <f>COUNTIF(ufc_fights5[duplicitní texty],ufc_fights5[[#This Row],[duplicitní texty]])</f>
        <v>1</v>
      </c>
    </row>
    <row r="5224" spans="1:5">
      <c r="A5224">
        <v>2002</v>
      </c>
      <c r="B5224">
        <v>2065</v>
      </c>
      <c r="C5224" s="3">
        <v>43883</v>
      </c>
      <c r="D5224" s="5" t="str">
        <f>ufc_fights5[[#This Row],[r_fighter_id]]&amp;"/"&amp;ufc_fights5[[#This Row],[b_fighter_id]]&amp;ufc_fights5[[#This Row],[date]]</f>
        <v>2002/206543883</v>
      </c>
      <c r="E5224">
        <f>COUNTIF(ufc_fights5[duplicitní texty],ufc_fights5[[#This Row],[duplicitní texty]])</f>
        <v>1</v>
      </c>
    </row>
    <row r="5225" spans="1:5">
      <c r="A5225">
        <v>658</v>
      </c>
      <c r="B5225">
        <v>2373</v>
      </c>
      <c r="C5225" s="3">
        <v>43883</v>
      </c>
      <c r="D5225" s="5" t="str">
        <f>ufc_fights5[[#This Row],[r_fighter_id]]&amp;"/"&amp;ufc_fights5[[#This Row],[b_fighter_id]]&amp;ufc_fights5[[#This Row],[date]]</f>
        <v>658/237343883</v>
      </c>
      <c r="E5225">
        <f>COUNTIF(ufc_fights5[duplicitní texty],ufc_fights5[[#This Row],[duplicitní texty]])</f>
        <v>1</v>
      </c>
    </row>
    <row r="5226" spans="1:5">
      <c r="A5226">
        <v>2675</v>
      </c>
      <c r="B5226">
        <v>2246</v>
      </c>
      <c r="C5226" s="3">
        <v>43883</v>
      </c>
      <c r="D5226" s="5" t="str">
        <f>ufc_fights5[[#This Row],[r_fighter_id]]&amp;"/"&amp;ufc_fights5[[#This Row],[b_fighter_id]]&amp;ufc_fights5[[#This Row],[date]]</f>
        <v>2675/224643883</v>
      </c>
      <c r="E5226">
        <f>COUNTIF(ufc_fights5[duplicitní texty],ufc_fights5[[#This Row],[duplicitní texty]])</f>
        <v>1</v>
      </c>
    </row>
    <row r="5227" spans="1:5">
      <c r="A5227">
        <v>2563</v>
      </c>
      <c r="B5227">
        <v>3057</v>
      </c>
      <c r="C5227" s="3">
        <v>43883</v>
      </c>
      <c r="D5227" s="5" t="str">
        <f>ufc_fights5[[#This Row],[r_fighter_id]]&amp;"/"&amp;ufc_fights5[[#This Row],[b_fighter_id]]&amp;ufc_fights5[[#This Row],[date]]</f>
        <v>2563/305743883</v>
      </c>
      <c r="E5227">
        <f>COUNTIF(ufc_fights5[duplicitní texty],ufc_fights5[[#This Row],[duplicitní texty]])</f>
        <v>1</v>
      </c>
    </row>
    <row r="5228" spans="1:5">
      <c r="A5228">
        <v>437</v>
      </c>
      <c r="B5228">
        <v>790</v>
      </c>
      <c r="C5228" s="3">
        <v>43883</v>
      </c>
      <c r="D5228" s="5" t="str">
        <f>ufc_fights5[[#This Row],[r_fighter_id]]&amp;"/"&amp;ufc_fights5[[#This Row],[b_fighter_id]]&amp;ufc_fights5[[#This Row],[date]]</f>
        <v>437/79043883</v>
      </c>
      <c r="E5228">
        <f>COUNTIF(ufc_fights5[duplicitní texty],ufc_fights5[[#This Row],[duplicitní texty]])</f>
        <v>1</v>
      </c>
    </row>
    <row r="5229" spans="1:5">
      <c r="A5229">
        <v>716</v>
      </c>
      <c r="B5229">
        <v>2123</v>
      </c>
      <c r="C5229" s="3">
        <v>43890</v>
      </c>
      <c r="D5229" s="5" t="str">
        <f>ufc_fights5[[#This Row],[r_fighter_id]]&amp;"/"&amp;ufc_fights5[[#This Row],[b_fighter_id]]&amp;ufc_fights5[[#This Row],[date]]</f>
        <v>716/212343890</v>
      </c>
      <c r="E5229">
        <f>COUNTIF(ufc_fights5[duplicitní texty],ufc_fights5[[#This Row],[duplicitní texty]])</f>
        <v>1</v>
      </c>
    </row>
    <row r="5230" spans="1:5">
      <c r="A5230">
        <v>2996</v>
      </c>
      <c r="B5230">
        <v>2532</v>
      </c>
      <c r="C5230" s="3">
        <v>43890</v>
      </c>
      <c r="D5230" s="5" t="str">
        <f>ufc_fights5[[#This Row],[r_fighter_id]]&amp;"/"&amp;ufc_fights5[[#This Row],[b_fighter_id]]&amp;ufc_fights5[[#This Row],[date]]</f>
        <v>2996/253243890</v>
      </c>
      <c r="E5230">
        <f>COUNTIF(ufc_fights5[duplicitní texty],ufc_fights5[[#This Row],[duplicitní texty]])</f>
        <v>1</v>
      </c>
    </row>
    <row r="5231" spans="1:5">
      <c r="A5231">
        <v>247</v>
      </c>
      <c r="B5231">
        <v>959</v>
      </c>
      <c r="C5231" s="3">
        <v>43890</v>
      </c>
      <c r="D5231" s="5" t="str">
        <f>ufc_fights5[[#This Row],[r_fighter_id]]&amp;"/"&amp;ufc_fights5[[#This Row],[b_fighter_id]]&amp;ufc_fights5[[#This Row],[date]]</f>
        <v>247/95943890</v>
      </c>
      <c r="E5231">
        <f>COUNTIF(ufc_fights5[duplicitní texty],ufc_fights5[[#This Row],[duplicitní texty]])</f>
        <v>1</v>
      </c>
    </row>
    <row r="5232" spans="1:5">
      <c r="A5232">
        <v>343</v>
      </c>
      <c r="B5232">
        <v>2280</v>
      </c>
      <c r="C5232" s="3">
        <v>43890</v>
      </c>
      <c r="D5232" s="5" t="str">
        <f>ufc_fights5[[#This Row],[r_fighter_id]]&amp;"/"&amp;ufc_fights5[[#This Row],[b_fighter_id]]&amp;ufc_fights5[[#This Row],[date]]</f>
        <v>343/228043890</v>
      </c>
      <c r="E5232">
        <f>COUNTIF(ufc_fights5[duplicitní texty],ufc_fights5[[#This Row],[duplicitní texty]])</f>
        <v>1</v>
      </c>
    </row>
    <row r="5233" spans="1:5">
      <c r="A5233">
        <v>676</v>
      </c>
      <c r="B5233">
        <v>113</v>
      </c>
      <c r="C5233" s="3">
        <v>43890</v>
      </c>
      <c r="D5233" s="5" t="str">
        <f>ufc_fights5[[#This Row],[r_fighter_id]]&amp;"/"&amp;ufc_fights5[[#This Row],[b_fighter_id]]&amp;ufc_fights5[[#This Row],[date]]</f>
        <v>676/11343890</v>
      </c>
      <c r="E5233">
        <f>COUNTIF(ufc_fights5[duplicitní texty],ufc_fights5[[#This Row],[duplicitní texty]])</f>
        <v>1</v>
      </c>
    </row>
    <row r="5234" spans="1:5">
      <c r="A5234">
        <v>3308</v>
      </c>
      <c r="B5234">
        <v>3093</v>
      </c>
      <c r="C5234" s="3">
        <v>43890</v>
      </c>
      <c r="D5234" s="5" t="str">
        <f>ufc_fights5[[#This Row],[r_fighter_id]]&amp;"/"&amp;ufc_fights5[[#This Row],[b_fighter_id]]&amp;ufc_fights5[[#This Row],[date]]</f>
        <v>3308/309343890</v>
      </c>
      <c r="E5234">
        <f>COUNTIF(ufc_fights5[duplicitní texty],ufc_fights5[[#This Row],[duplicitní texty]])</f>
        <v>1</v>
      </c>
    </row>
    <row r="5235" spans="1:5">
      <c r="A5235">
        <v>67</v>
      </c>
      <c r="B5235">
        <v>351</v>
      </c>
      <c r="C5235" s="3">
        <v>43890</v>
      </c>
      <c r="D5235" s="5" t="str">
        <f>ufc_fights5[[#This Row],[r_fighter_id]]&amp;"/"&amp;ufc_fights5[[#This Row],[b_fighter_id]]&amp;ufc_fights5[[#This Row],[date]]</f>
        <v>67/35143890</v>
      </c>
      <c r="E5235">
        <f>COUNTIF(ufc_fights5[duplicitní texty],ufc_fights5[[#This Row],[duplicitní texty]])</f>
        <v>1</v>
      </c>
    </row>
    <row r="5236" spans="1:5">
      <c r="A5236">
        <v>2481</v>
      </c>
      <c r="B5236">
        <v>1074</v>
      </c>
      <c r="C5236" s="3">
        <v>43890</v>
      </c>
      <c r="D5236" s="5" t="str">
        <f>ufc_fights5[[#This Row],[r_fighter_id]]&amp;"/"&amp;ufc_fights5[[#This Row],[b_fighter_id]]&amp;ufc_fights5[[#This Row],[date]]</f>
        <v>2481/107443890</v>
      </c>
      <c r="E5236">
        <f>COUNTIF(ufc_fights5[duplicitní texty],ufc_fights5[[#This Row],[duplicitní texty]])</f>
        <v>1</v>
      </c>
    </row>
    <row r="5237" spans="1:5">
      <c r="A5237">
        <v>104</v>
      </c>
      <c r="B5237">
        <v>825</v>
      </c>
      <c r="C5237" s="3">
        <v>43890</v>
      </c>
      <c r="D5237" s="5" t="str">
        <f>ufc_fights5[[#This Row],[r_fighter_id]]&amp;"/"&amp;ufc_fights5[[#This Row],[b_fighter_id]]&amp;ufc_fights5[[#This Row],[date]]</f>
        <v>104/82543890</v>
      </c>
      <c r="E5237">
        <f>COUNTIF(ufc_fights5[duplicitní texty],ufc_fights5[[#This Row],[duplicitní texty]])</f>
        <v>1</v>
      </c>
    </row>
    <row r="5238" spans="1:5">
      <c r="A5238">
        <v>660</v>
      </c>
      <c r="B5238">
        <v>481</v>
      </c>
      <c r="C5238" s="3">
        <v>43890</v>
      </c>
      <c r="D5238" s="5" t="str">
        <f>ufc_fights5[[#This Row],[r_fighter_id]]&amp;"/"&amp;ufc_fights5[[#This Row],[b_fighter_id]]&amp;ufc_fights5[[#This Row],[date]]</f>
        <v>660/48143890</v>
      </c>
      <c r="E5238">
        <f>COUNTIF(ufc_fights5[duplicitní texty],ufc_fights5[[#This Row],[duplicitní texty]])</f>
        <v>1</v>
      </c>
    </row>
    <row r="5239" spans="1:5">
      <c r="A5239">
        <v>1209</v>
      </c>
      <c r="B5239">
        <v>377</v>
      </c>
      <c r="C5239" s="3">
        <v>43890</v>
      </c>
      <c r="D5239" s="5" t="str">
        <f>ufc_fights5[[#This Row],[r_fighter_id]]&amp;"/"&amp;ufc_fights5[[#This Row],[b_fighter_id]]&amp;ufc_fights5[[#This Row],[date]]</f>
        <v>1209/37743890</v>
      </c>
      <c r="E5239">
        <f>COUNTIF(ufc_fights5[duplicitní texty],ufc_fights5[[#This Row],[duplicitní texty]])</f>
        <v>1</v>
      </c>
    </row>
    <row r="5240" spans="1:5">
      <c r="A5240">
        <v>3086</v>
      </c>
      <c r="B5240">
        <v>933</v>
      </c>
      <c r="C5240" s="3">
        <v>43890</v>
      </c>
      <c r="D5240" s="5" t="str">
        <f>ufc_fights5[[#This Row],[r_fighter_id]]&amp;"/"&amp;ufc_fights5[[#This Row],[b_fighter_id]]&amp;ufc_fights5[[#This Row],[date]]</f>
        <v>3086/93343890</v>
      </c>
      <c r="E5240">
        <f>COUNTIF(ufc_fights5[duplicitní texty],ufc_fights5[[#This Row],[duplicitní texty]])</f>
        <v>1</v>
      </c>
    </row>
    <row r="5241" spans="1:5">
      <c r="A5241">
        <v>2069</v>
      </c>
      <c r="B5241">
        <v>3498</v>
      </c>
      <c r="C5241" s="3">
        <v>43897</v>
      </c>
      <c r="D5241" s="5" t="str">
        <f>ufc_fights5[[#This Row],[r_fighter_id]]&amp;"/"&amp;ufc_fights5[[#This Row],[b_fighter_id]]&amp;ufc_fights5[[#This Row],[date]]</f>
        <v>2069/349843897</v>
      </c>
      <c r="E5241">
        <f>COUNTIF(ufc_fights5[duplicitní texty],ufc_fights5[[#This Row],[duplicitní texty]])</f>
        <v>1</v>
      </c>
    </row>
    <row r="5242" spans="1:5">
      <c r="A5242">
        <v>1914</v>
      </c>
      <c r="B5242">
        <v>1818</v>
      </c>
      <c r="C5242" s="3">
        <v>43897</v>
      </c>
      <c r="D5242" s="5" t="str">
        <f>ufc_fights5[[#This Row],[r_fighter_id]]&amp;"/"&amp;ufc_fights5[[#This Row],[b_fighter_id]]&amp;ufc_fights5[[#This Row],[date]]</f>
        <v>1914/181843897</v>
      </c>
      <c r="E5242">
        <f>COUNTIF(ufc_fights5[duplicitní texty],ufc_fights5[[#This Row],[duplicitní texty]])</f>
        <v>1</v>
      </c>
    </row>
    <row r="5243" spans="1:5">
      <c r="A5243">
        <v>2381</v>
      </c>
      <c r="B5243">
        <v>1199</v>
      </c>
      <c r="C5243" s="3">
        <v>43897</v>
      </c>
      <c r="D5243" s="5" t="str">
        <f>ufc_fights5[[#This Row],[r_fighter_id]]&amp;"/"&amp;ufc_fights5[[#This Row],[b_fighter_id]]&amp;ufc_fights5[[#This Row],[date]]</f>
        <v>2381/119943897</v>
      </c>
      <c r="E5243">
        <f>COUNTIF(ufc_fights5[duplicitní texty],ufc_fights5[[#This Row],[duplicitní texty]])</f>
        <v>1</v>
      </c>
    </row>
    <row r="5244" spans="1:5">
      <c r="A5244">
        <v>15</v>
      </c>
      <c r="B5244">
        <v>2750</v>
      </c>
      <c r="C5244" s="3">
        <v>43897</v>
      </c>
      <c r="D5244" s="5" t="str">
        <f>ufc_fights5[[#This Row],[r_fighter_id]]&amp;"/"&amp;ufc_fights5[[#This Row],[b_fighter_id]]&amp;ufc_fights5[[#This Row],[date]]</f>
        <v>15/275043897</v>
      </c>
      <c r="E5244">
        <f>COUNTIF(ufc_fights5[duplicitní texty],ufc_fights5[[#This Row],[duplicitní texty]])</f>
        <v>1</v>
      </c>
    </row>
    <row r="5245" spans="1:5">
      <c r="A5245">
        <v>2355</v>
      </c>
      <c r="B5245">
        <v>2603</v>
      </c>
      <c r="C5245" s="3">
        <v>43897</v>
      </c>
      <c r="D5245" s="5" t="str">
        <f>ufc_fights5[[#This Row],[r_fighter_id]]&amp;"/"&amp;ufc_fights5[[#This Row],[b_fighter_id]]&amp;ufc_fights5[[#This Row],[date]]</f>
        <v>2355/260343897</v>
      </c>
      <c r="E5245">
        <f>COUNTIF(ufc_fights5[duplicitní texty],ufc_fights5[[#This Row],[duplicitní texty]])</f>
        <v>1</v>
      </c>
    </row>
    <row r="5246" spans="1:5">
      <c r="A5246">
        <v>3380</v>
      </c>
      <c r="B5246">
        <v>2795</v>
      </c>
      <c r="C5246" s="3">
        <v>43897</v>
      </c>
      <c r="D5246" s="5" t="str">
        <f>ufc_fights5[[#This Row],[r_fighter_id]]&amp;"/"&amp;ufc_fights5[[#This Row],[b_fighter_id]]&amp;ufc_fights5[[#This Row],[date]]</f>
        <v>3380/279543897</v>
      </c>
      <c r="E5246">
        <f>COUNTIF(ufc_fights5[duplicitní texty],ufc_fights5[[#This Row],[duplicitní texty]])</f>
        <v>1</v>
      </c>
    </row>
    <row r="5247" spans="1:5">
      <c r="A5247">
        <v>700</v>
      </c>
      <c r="B5247">
        <v>1666</v>
      </c>
      <c r="C5247" s="3">
        <v>43897</v>
      </c>
      <c r="D5247" s="5" t="str">
        <f>ufc_fights5[[#This Row],[r_fighter_id]]&amp;"/"&amp;ufc_fights5[[#This Row],[b_fighter_id]]&amp;ufc_fights5[[#This Row],[date]]</f>
        <v>700/166643897</v>
      </c>
      <c r="E5247">
        <f>COUNTIF(ufc_fights5[duplicitní texty],ufc_fights5[[#This Row],[duplicitní texty]])</f>
        <v>1</v>
      </c>
    </row>
    <row r="5248" spans="1:5">
      <c r="A5248">
        <v>539</v>
      </c>
      <c r="B5248">
        <v>885</v>
      </c>
      <c r="C5248" s="3">
        <v>43897</v>
      </c>
      <c r="D5248" s="5" t="str">
        <f>ufc_fights5[[#This Row],[r_fighter_id]]&amp;"/"&amp;ufc_fights5[[#This Row],[b_fighter_id]]&amp;ufc_fights5[[#This Row],[date]]</f>
        <v>539/88543897</v>
      </c>
      <c r="E5248">
        <f>COUNTIF(ufc_fights5[duplicitní texty],ufc_fights5[[#This Row],[duplicitní texty]])</f>
        <v>1</v>
      </c>
    </row>
    <row r="5249" spans="1:5">
      <c r="A5249">
        <v>1903</v>
      </c>
      <c r="B5249">
        <v>1416</v>
      </c>
      <c r="C5249" s="3">
        <v>43897</v>
      </c>
      <c r="D5249" s="5" t="str">
        <f>ufc_fights5[[#This Row],[r_fighter_id]]&amp;"/"&amp;ufc_fights5[[#This Row],[b_fighter_id]]&amp;ufc_fights5[[#This Row],[date]]</f>
        <v>1903/141643897</v>
      </c>
      <c r="E5249">
        <f>COUNTIF(ufc_fights5[duplicitní texty],ufc_fights5[[#This Row],[duplicitní texty]])</f>
        <v>1</v>
      </c>
    </row>
    <row r="5250" spans="1:5">
      <c r="A5250">
        <v>226</v>
      </c>
      <c r="B5250">
        <v>461</v>
      </c>
      <c r="C5250" s="3">
        <v>43897</v>
      </c>
      <c r="D5250" s="5" t="str">
        <f>ufc_fights5[[#This Row],[r_fighter_id]]&amp;"/"&amp;ufc_fights5[[#This Row],[b_fighter_id]]&amp;ufc_fights5[[#This Row],[date]]</f>
        <v>226/46143897</v>
      </c>
      <c r="E5250">
        <f>COUNTIF(ufc_fights5[duplicitní texty],ufc_fights5[[#This Row],[duplicitní texty]])</f>
        <v>1</v>
      </c>
    </row>
    <row r="5251" spans="1:5">
      <c r="A5251">
        <v>2997</v>
      </c>
      <c r="B5251">
        <v>841</v>
      </c>
      <c r="C5251" s="3">
        <v>43904</v>
      </c>
      <c r="D5251" s="5" t="str">
        <f>ufc_fights5[[#This Row],[r_fighter_id]]&amp;"/"&amp;ufc_fights5[[#This Row],[b_fighter_id]]&amp;ufc_fights5[[#This Row],[date]]</f>
        <v>2997/84143904</v>
      </c>
      <c r="E5251">
        <f>COUNTIF(ufc_fights5[duplicitní texty],ufc_fights5[[#This Row],[duplicitní texty]])</f>
        <v>1</v>
      </c>
    </row>
    <row r="5252" spans="1:5">
      <c r="A5252">
        <v>996</v>
      </c>
      <c r="B5252">
        <v>2195</v>
      </c>
      <c r="C5252" s="3">
        <v>43904</v>
      </c>
      <c r="D5252" s="5" t="str">
        <f>ufc_fights5[[#This Row],[r_fighter_id]]&amp;"/"&amp;ufc_fights5[[#This Row],[b_fighter_id]]&amp;ufc_fights5[[#This Row],[date]]</f>
        <v>996/219543904</v>
      </c>
      <c r="E5252">
        <f>COUNTIF(ufc_fights5[duplicitní texty],ufc_fights5[[#This Row],[duplicitní texty]])</f>
        <v>1</v>
      </c>
    </row>
    <row r="5253" spans="1:5">
      <c r="A5253">
        <v>1928</v>
      </c>
      <c r="B5253">
        <v>413</v>
      </c>
      <c r="C5253" s="3">
        <v>43904</v>
      </c>
      <c r="D5253" s="5" t="str">
        <f>ufc_fights5[[#This Row],[r_fighter_id]]&amp;"/"&amp;ufc_fights5[[#This Row],[b_fighter_id]]&amp;ufc_fights5[[#This Row],[date]]</f>
        <v>1928/41343904</v>
      </c>
      <c r="E5253">
        <f>COUNTIF(ufc_fights5[duplicitní texty],ufc_fights5[[#This Row],[duplicitní texty]])</f>
        <v>1</v>
      </c>
    </row>
    <row r="5254" spans="1:5">
      <c r="A5254">
        <v>1785</v>
      </c>
      <c r="B5254">
        <v>2376</v>
      </c>
      <c r="C5254" s="3">
        <v>43904</v>
      </c>
      <c r="D5254" s="5" t="str">
        <f>ufc_fights5[[#This Row],[r_fighter_id]]&amp;"/"&amp;ufc_fights5[[#This Row],[b_fighter_id]]&amp;ufc_fights5[[#This Row],[date]]</f>
        <v>1785/237643904</v>
      </c>
      <c r="E5254">
        <f>COUNTIF(ufc_fights5[duplicitní texty],ufc_fights5[[#This Row],[duplicitní texty]])</f>
        <v>1</v>
      </c>
    </row>
    <row r="5255" spans="1:5">
      <c r="A5255">
        <v>2157</v>
      </c>
      <c r="B5255">
        <v>1244</v>
      </c>
      <c r="C5255" s="3">
        <v>43904</v>
      </c>
      <c r="D5255" s="5" t="str">
        <f>ufc_fights5[[#This Row],[r_fighter_id]]&amp;"/"&amp;ufc_fights5[[#This Row],[b_fighter_id]]&amp;ufc_fights5[[#This Row],[date]]</f>
        <v>2157/124443904</v>
      </c>
      <c r="E5255">
        <f>COUNTIF(ufc_fights5[duplicitní texty],ufc_fights5[[#This Row],[duplicitní texty]])</f>
        <v>1</v>
      </c>
    </row>
    <row r="5256" spans="1:5">
      <c r="A5256">
        <v>2666</v>
      </c>
      <c r="B5256">
        <v>1957</v>
      </c>
      <c r="C5256" s="3">
        <v>43904</v>
      </c>
      <c r="D5256" s="5" t="str">
        <f>ufc_fights5[[#This Row],[r_fighter_id]]&amp;"/"&amp;ufc_fights5[[#This Row],[b_fighter_id]]&amp;ufc_fights5[[#This Row],[date]]</f>
        <v>2666/195743904</v>
      </c>
      <c r="E5256">
        <f>COUNTIF(ufc_fights5[duplicitní texty],ufc_fights5[[#This Row],[duplicitní texty]])</f>
        <v>1</v>
      </c>
    </row>
    <row r="5257" spans="1:5">
      <c r="A5257">
        <v>3289</v>
      </c>
      <c r="B5257">
        <v>1927</v>
      </c>
      <c r="C5257" s="3">
        <v>43904</v>
      </c>
      <c r="D5257" s="5" t="str">
        <f>ufc_fights5[[#This Row],[r_fighter_id]]&amp;"/"&amp;ufc_fights5[[#This Row],[b_fighter_id]]&amp;ufc_fights5[[#This Row],[date]]</f>
        <v>3289/192743904</v>
      </c>
      <c r="E5257">
        <f>COUNTIF(ufc_fights5[duplicitní texty],ufc_fights5[[#This Row],[duplicitní texty]])</f>
        <v>1</v>
      </c>
    </row>
    <row r="5258" spans="1:5">
      <c r="A5258">
        <v>3571</v>
      </c>
      <c r="B5258">
        <v>1702</v>
      </c>
      <c r="C5258" s="3">
        <v>43904</v>
      </c>
      <c r="D5258" s="5" t="str">
        <f>ufc_fights5[[#This Row],[r_fighter_id]]&amp;"/"&amp;ufc_fights5[[#This Row],[b_fighter_id]]&amp;ufc_fights5[[#This Row],[date]]</f>
        <v>3571/170243904</v>
      </c>
      <c r="E5258">
        <f>COUNTIF(ufc_fights5[duplicitní texty],ufc_fights5[[#This Row],[duplicitní texty]])</f>
        <v>1</v>
      </c>
    </row>
    <row r="5259" spans="1:5">
      <c r="A5259">
        <v>3413</v>
      </c>
      <c r="B5259">
        <v>1698</v>
      </c>
      <c r="C5259" s="3">
        <v>43904</v>
      </c>
      <c r="D5259" s="5" t="str">
        <f>ufc_fights5[[#This Row],[r_fighter_id]]&amp;"/"&amp;ufc_fights5[[#This Row],[b_fighter_id]]&amp;ufc_fights5[[#This Row],[date]]</f>
        <v>3413/169843904</v>
      </c>
      <c r="E5259">
        <f>COUNTIF(ufc_fights5[duplicitní texty],ufc_fights5[[#This Row],[duplicitní texty]])</f>
        <v>1</v>
      </c>
    </row>
    <row r="5260" spans="1:5">
      <c r="A5260">
        <v>399</v>
      </c>
      <c r="B5260">
        <v>2201</v>
      </c>
      <c r="C5260" s="3">
        <v>43904</v>
      </c>
      <c r="D5260" s="5" t="str">
        <f>ufc_fights5[[#This Row],[r_fighter_id]]&amp;"/"&amp;ufc_fights5[[#This Row],[b_fighter_id]]&amp;ufc_fights5[[#This Row],[date]]</f>
        <v>399/220143904</v>
      </c>
      <c r="E5260">
        <f>COUNTIF(ufc_fights5[duplicitní texty],ufc_fights5[[#This Row],[duplicitní texty]])</f>
        <v>1</v>
      </c>
    </row>
    <row r="5261" spans="1:5">
      <c r="A5261">
        <v>1894</v>
      </c>
      <c r="B5261">
        <v>1937</v>
      </c>
      <c r="C5261" s="3">
        <v>43904</v>
      </c>
      <c r="D5261" s="5" t="str">
        <f>ufc_fights5[[#This Row],[r_fighter_id]]&amp;"/"&amp;ufc_fights5[[#This Row],[b_fighter_id]]&amp;ufc_fights5[[#This Row],[date]]</f>
        <v>1894/193743904</v>
      </c>
      <c r="E5261">
        <f>COUNTIF(ufc_fights5[duplicitní texty],ufc_fights5[[#This Row],[duplicitní texty]])</f>
        <v>1</v>
      </c>
    </row>
    <row r="5262" spans="1:5">
      <c r="A5262">
        <v>2520</v>
      </c>
      <c r="B5262">
        <v>523</v>
      </c>
      <c r="C5262" s="3">
        <v>43960</v>
      </c>
      <c r="D5262" s="5" t="str">
        <f>ufc_fights5[[#This Row],[r_fighter_id]]&amp;"/"&amp;ufc_fights5[[#This Row],[b_fighter_id]]&amp;ufc_fights5[[#This Row],[date]]</f>
        <v>2520/52343960</v>
      </c>
      <c r="E5262">
        <f>COUNTIF(ufc_fights5[duplicitní texty],ufc_fights5[[#This Row],[duplicitní texty]])</f>
        <v>1</v>
      </c>
    </row>
    <row r="5263" spans="1:5">
      <c r="A5263">
        <v>3081</v>
      </c>
      <c r="B5263">
        <v>90</v>
      </c>
      <c r="C5263" s="3">
        <v>43960</v>
      </c>
      <c r="D5263" s="5" t="str">
        <f>ufc_fights5[[#This Row],[r_fighter_id]]&amp;"/"&amp;ufc_fights5[[#This Row],[b_fighter_id]]&amp;ufc_fights5[[#This Row],[date]]</f>
        <v>3081/9043960</v>
      </c>
      <c r="E5263">
        <f>COUNTIF(ufc_fights5[duplicitní texty],ufc_fights5[[#This Row],[duplicitní texty]])</f>
        <v>1</v>
      </c>
    </row>
    <row r="5264" spans="1:5">
      <c r="A5264">
        <v>2374</v>
      </c>
      <c r="B5264">
        <v>3458</v>
      </c>
      <c r="C5264" s="3">
        <v>43960</v>
      </c>
      <c r="D5264" s="5" t="str">
        <f>ufc_fights5[[#This Row],[r_fighter_id]]&amp;"/"&amp;ufc_fights5[[#This Row],[b_fighter_id]]&amp;ufc_fights5[[#This Row],[date]]</f>
        <v>2374/345843960</v>
      </c>
      <c r="E5264">
        <f>COUNTIF(ufc_fights5[duplicitní texty],ufc_fights5[[#This Row],[duplicitní texty]])</f>
        <v>1</v>
      </c>
    </row>
    <row r="5265" spans="1:5">
      <c r="A5265">
        <v>2141</v>
      </c>
      <c r="B5265">
        <v>2758</v>
      </c>
      <c r="C5265" s="3">
        <v>43960</v>
      </c>
      <c r="D5265" s="5" t="str">
        <f>ufc_fights5[[#This Row],[r_fighter_id]]&amp;"/"&amp;ufc_fights5[[#This Row],[b_fighter_id]]&amp;ufc_fights5[[#This Row],[date]]</f>
        <v>2141/275843960</v>
      </c>
      <c r="E5265">
        <f>COUNTIF(ufc_fights5[duplicitní texty],ufc_fights5[[#This Row],[duplicitní texty]])</f>
        <v>1</v>
      </c>
    </row>
    <row r="5266" spans="1:5">
      <c r="A5266">
        <v>1883</v>
      </c>
      <c r="B5266">
        <v>2576</v>
      </c>
      <c r="C5266" s="3">
        <v>43960</v>
      </c>
      <c r="D5266" s="5" t="str">
        <f>ufc_fights5[[#This Row],[r_fighter_id]]&amp;"/"&amp;ufc_fights5[[#This Row],[b_fighter_id]]&amp;ufc_fights5[[#This Row],[date]]</f>
        <v>1883/257643960</v>
      </c>
      <c r="E5266">
        <f>COUNTIF(ufc_fights5[duplicitní texty],ufc_fights5[[#This Row],[duplicitní texty]])</f>
        <v>1</v>
      </c>
    </row>
    <row r="5267" spans="1:5">
      <c r="A5267">
        <v>1274</v>
      </c>
      <c r="B5267">
        <v>720</v>
      </c>
      <c r="C5267" s="3">
        <v>43960</v>
      </c>
      <c r="D5267" s="5" t="str">
        <f>ufc_fights5[[#This Row],[r_fighter_id]]&amp;"/"&amp;ufc_fights5[[#This Row],[b_fighter_id]]&amp;ufc_fights5[[#This Row],[date]]</f>
        <v>1274/72043960</v>
      </c>
      <c r="E5267">
        <f>COUNTIF(ufc_fights5[duplicitní texty],ufc_fights5[[#This Row],[duplicitní texty]])</f>
        <v>1</v>
      </c>
    </row>
    <row r="5268" spans="1:5">
      <c r="A5268">
        <v>907</v>
      </c>
      <c r="B5268">
        <v>3439</v>
      </c>
      <c r="C5268" s="3">
        <v>43960</v>
      </c>
      <c r="D5268" s="5" t="str">
        <f>ufc_fights5[[#This Row],[r_fighter_id]]&amp;"/"&amp;ufc_fights5[[#This Row],[b_fighter_id]]&amp;ufc_fights5[[#This Row],[date]]</f>
        <v>907/343943960</v>
      </c>
      <c r="E5268">
        <f>COUNTIF(ufc_fights5[duplicitní texty],ufc_fights5[[#This Row],[duplicitní texty]])</f>
        <v>1</v>
      </c>
    </row>
    <row r="5269" spans="1:5">
      <c r="A5269">
        <v>518</v>
      </c>
      <c r="B5269">
        <v>659</v>
      </c>
      <c r="C5269" s="3">
        <v>43960</v>
      </c>
      <c r="D5269" s="5" t="str">
        <f>ufc_fights5[[#This Row],[r_fighter_id]]&amp;"/"&amp;ufc_fights5[[#This Row],[b_fighter_id]]&amp;ufc_fights5[[#This Row],[date]]</f>
        <v>518/65943960</v>
      </c>
      <c r="E5269">
        <f>COUNTIF(ufc_fights5[duplicitní texty],ufc_fights5[[#This Row],[duplicitní texty]])</f>
        <v>1</v>
      </c>
    </row>
    <row r="5270" spans="1:5">
      <c r="A5270">
        <v>3120</v>
      </c>
      <c r="B5270">
        <v>1606</v>
      </c>
      <c r="C5270" s="3">
        <v>43960</v>
      </c>
      <c r="D5270" s="5" t="str">
        <f>ufc_fights5[[#This Row],[r_fighter_id]]&amp;"/"&amp;ufc_fights5[[#This Row],[b_fighter_id]]&amp;ufc_fights5[[#This Row],[date]]</f>
        <v>3120/160643960</v>
      </c>
      <c r="E5270">
        <f>COUNTIF(ufc_fights5[duplicitní texty],ufc_fights5[[#This Row],[duplicitní texty]])</f>
        <v>1</v>
      </c>
    </row>
    <row r="5271" spans="1:5">
      <c r="A5271">
        <v>2303</v>
      </c>
      <c r="B5271">
        <v>2778</v>
      </c>
      <c r="C5271" s="3">
        <v>43960</v>
      </c>
      <c r="D5271" s="5" t="str">
        <f>ufc_fights5[[#This Row],[r_fighter_id]]&amp;"/"&amp;ufc_fights5[[#This Row],[b_fighter_id]]&amp;ufc_fights5[[#This Row],[date]]</f>
        <v>2303/277843960</v>
      </c>
      <c r="E5271">
        <f>COUNTIF(ufc_fights5[duplicitní texty],ufc_fights5[[#This Row],[duplicitní texty]])</f>
        <v>1</v>
      </c>
    </row>
    <row r="5272" spans="1:5">
      <c r="A5272">
        <v>175</v>
      </c>
      <c r="B5272">
        <v>1616</v>
      </c>
      <c r="C5272" s="3">
        <v>43964</v>
      </c>
      <c r="D5272" s="5" t="str">
        <f>ufc_fights5[[#This Row],[r_fighter_id]]&amp;"/"&amp;ufc_fights5[[#This Row],[b_fighter_id]]&amp;ufc_fights5[[#This Row],[date]]</f>
        <v>175/161643964</v>
      </c>
      <c r="E5272">
        <f>COUNTIF(ufc_fights5[duplicitní texty],ufc_fights5[[#This Row],[duplicitní texty]])</f>
        <v>1</v>
      </c>
    </row>
    <row r="5273" spans="1:5">
      <c r="A5273">
        <v>3034</v>
      </c>
      <c r="B5273">
        <v>3224</v>
      </c>
      <c r="C5273" s="3">
        <v>43964</v>
      </c>
      <c r="D5273" s="5" t="str">
        <f>ufc_fights5[[#This Row],[r_fighter_id]]&amp;"/"&amp;ufc_fights5[[#This Row],[b_fighter_id]]&amp;ufc_fights5[[#This Row],[date]]</f>
        <v>3034/322443964</v>
      </c>
      <c r="E5273">
        <f>COUNTIF(ufc_fights5[duplicitní texty],ufc_fights5[[#This Row],[duplicitní texty]])</f>
        <v>1</v>
      </c>
    </row>
    <row r="5274" spans="1:5">
      <c r="A5274">
        <v>1333</v>
      </c>
      <c r="B5274">
        <v>789</v>
      </c>
      <c r="C5274" s="3">
        <v>43964</v>
      </c>
      <c r="D5274" s="5" t="str">
        <f>ufc_fights5[[#This Row],[r_fighter_id]]&amp;"/"&amp;ufc_fights5[[#This Row],[b_fighter_id]]&amp;ufc_fights5[[#This Row],[date]]</f>
        <v>1333/78943964</v>
      </c>
      <c r="E5274">
        <f>COUNTIF(ufc_fights5[duplicitní texty],ufc_fights5[[#This Row],[duplicitní texty]])</f>
        <v>1</v>
      </c>
    </row>
    <row r="5275" spans="1:5">
      <c r="A5275">
        <v>1528</v>
      </c>
      <c r="B5275">
        <v>2155</v>
      </c>
      <c r="C5275" s="3">
        <v>43964</v>
      </c>
      <c r="D5275" s="5" t="str">
        <f>ufc_fights5[[#This Row],[r_fighter_id]]&amp;"/"&amp;ufc_fights5[[#This Row],[b_fighter_id]]&amp;ufc_fights5[[#This Row],[date]]</f>
        <v>1528/215543964</v>
      </c>
      <c r="E5275">
        <f>COUNTIF(ufc_fights5[duplicitní texty],ufc_fights5[[#This Row],[duplicitní texty]])</f>
        <v>1</v>
      </c>
    </row>
    <row r="5276" spans="1:5">
      <c r="A5276">
        <v>134</v>
      </c>
      <c r="B5276">
        <v>1835</v>
      </c>
      <c r="C5276" s="3">
        <v>43964</v>
      </c>
      <c r="D5276" s="5" t="str">
        <f>ufc_fights5[[#This Row],[r_fighter_id]]&amp;"/"&amp;ufc_fights5[[#This Row],[b_fighter_id]]&amp;ufc_fights5[[#This Row],[date]]</f>
        <v>134/183543964</v>
      </c>
      <c r="E5276">
        <f>COUNTIF(ufc_fights5[duplicitní texty],ufc_fights5[[#This Row],[duplicitní texty]])</f>
        <v>1</v>
      </c>
    </row>
    <row r="5277" spans="1:5">
      <c r="A5277">
        <v>914</v>
      </c>
      <c r="B5277">
        <v>2190</v>
      </c>
      <c r="C5277" s="3">
        <v>43964</v>
      </c>
      <c r="D5277" s="5" t="str">
        <f>ufc_fights5[[#This Row],[r_fighter_id]]&amp;"/"&amp;ufc_fights5[[#This Row],[b_fighter_id]]&amp;ufc_fights5[[#This Row],[date]]</f>
        <v>914/219043964</v>
      </c>
      <c r="E5277">
        <f>COUNTIF(ufc_fights5[duplicitní texty],ufc_fights5[[#This Row],[duplicitní texty]])</f>
        <v>1</v>
      </c>
    </row>
    <row r="5278" spans="1:5">
      <c r="A5278">
        <v>3005</v>
      </c>
      <c r="B5278">
        <v>319</v>
      </c>
      <c r="C5278" s="3">
        <v>43964</v>
      </c>
      <c r="D5278" s="5" t="str">
        <f>ufc_fights5[[#This Row],[r_fighter_id]]&amp;"/"&amp;ufc_fights5[[#This Row],[b_fighter_id]]&amp;ufc_fights5[[#This Row],[date]]</f>
        <v>3005/31943964</v>
      </c>
      <c r="E5278">
        <f>COUNTIF(ufc_fights5[duplicitní texty],ufc_fights5[[#This Row],[duplicitní texty]])</f>
        <v>1</v>
      </c>
    </row>
    <row r="5279" spans="1:5">
      <c r="A5279">
        <v>2769</v>
      </c>
      <c r="B5279">
        <v>2800</v>
      </c>
      <c r="C5279" s="3">
        <v>43964</v>
      </c>
      <c r="D5279" s="5" t="str">
        <f>ufc_fights5[[#This Row],[r_fighter_id]]&amp;"/"&amp;ufc_fights5[[#This Row],[b_fighter_id]]&amp;ufc_fights5[[#This Row],[date]]</f>
        <v>2769/280043964</v>
      </c>
      <c r="E5279">
        <f>COUNTIF(ufc_fights5[duplicitní texty],ufc_fights5[[#This Row],[duplicitní texty]])</f>
        <v>1</v>
      </c>
    </row>
    <row r="5280" spans="1:5">
      <c r="A5280">
        <v>250</v>
      </c>
      <c r="B5280">
        <v>2187</v>
      </c>
      <c r="C5280" s="3">
        <v>43964</v>
      </c>
      <c r="D5280" s="5" t="str">
        <f>ufc_fights5[[#This Row],[r_fighter_id]]&amp;"/"&amp;ufc_fights5[[#This Row],[b_fighter_id]]&amp;ufc_fights5[[#This Row],[date]]</f>
        <v>250/218743964</v>
      </c>
      <c r="E5280">
        <f>COUNTIF(ufc_fights5[duplicitní texty],ufc_fights5[[#This Row],[duplicitní texty]])</f>
        <v>1</v>
      </c>
    </row>
    <row r="5281" spans="1:5">
      <c r="A5281">
        <v>2951</v>
      </c>
      <c r="B5281">
        <v>3385</v>
      </c>
      <c r="C5281" s="3">
        <v>43964</v>
      </c>
      <c r="D5281" s="5" t="str">
        <f>ufc_fights5[[#This Row],[r_fighter_id]]&amp;"/"&amp;ufc_fights5[[#This Row],[b_fighter_id]]&amp;ufc_fights5[[#This Row],[date]]</f>
        <v>2951/338543964</v>
      </c>
      <c r="E5281">
        <f>COUNTIF(ufc_fights5[duplicitní texty],ufc_fights5[[#This Row],[duplicitní texty]])</f>
        <v>1</v>
      </c>
    </row>
    <row r="5282" spans="1:5">
      <c r="A5282">
        <v>1334</v>
      </c>
      <c r="B5282">
        <v>1370</v>
      </c>
      <c r="C5282" s="3">
        <v>43967</v>
      </c>
      <c r="D5282" s="5" t="str">
        <f>ufc_fights5[[#This Row],[r_fighter_id]]&amp;"/"&amp;ufc_fights5[[#This Row],[b_fighter_id]]&amp;ufc_fights5[[#This Row],[date]]</f>
        <v>1334/137043967</v>
      </c>
      <c r="E5282">
        <f>COUNTIF(ufc_fights5[duplicitní texty],ufc_fights5[[#This Row],[duplicitní texty]])</f>
        <v>1</v>
      </c>
    </row>
    <row r="5283" spans="1:5">
      <c r="A5283">
        <v>1436</v>
      </c>
      <c r="B5283">
        <v>201</v>
      </c>
      <c r="C5283" s="3">
        <v>43967</v>
      </c>
      <c r="D5283" s="5" t="str">
        <f>ufc_fights5[[#This Row],[r_fighter_id]]&amp;"/"&amp;ufc_fights5[[#This Row],[b_fighter_id]]&amp;ufc_fights5[[#This Row],[date]]</f>
        <v>1436/20143967</v>
      </c>
      <c r="E5283">
        <f>COUNTIF(ufc_fights5[duplicitní texty],ufc_fights5[[#This Row],[duplicitní texty]])</f>
        <v>1</v>
      </c>
    </row>
    <row r="5284" spans="1:5">
      <c r="A5284">
        <v>2411</v>
      </c>
      <c r="B5284">
        <v>1282</v>
      </c>
      <c r="C5284" s="3">
        <v>43967</v>
      </c>
      <c r="D5284" s="5" t="str">
        <f>ufc_fights5[[#This Row],[r_fighter_id]]&amp;"/"&amp;ufc_fights5[[#This Row],[b_fighter_id]]&amp;ufc_fights5[[#This Row],[date]]</f>
        <v>2411/128243967</v>
      </c>
      <c r="E5284">
        <f>COUNTIF(ufc_fights5[duplicitní texty],ufc_fights5[[#This Row],[duplicitní texty]])</f>
        <v>1</v>
      </c>
    </row>
    <row r="5285" spans="1:5">
      <c r="A5285">
        <v>375</v>
      </c>
      <c r="B5285">
        <v>178</v>
      </c>
      <c r="C5285" s="3">
        <v>43967</v>
      </c>
      <c r="D5285" s="5" t="str">
        <f>ufc_fights5[[#This Row],[r_fighter_id]]&amp;"/"&amp;ufc_fights5[[#This Row],[b_fighter_id]]&amp;ufc_fights5[[#This Row],[date]]</f>
        <v>375/17843967</v>
      </c>
      <c r="E5285">
        <f>COUNTIF(ufc_fights5[duplicitní texty],ufc_fights5[[#This Row],[duplicitní texty]])</f>
        <v>1</v>
      </c>
    </row>
    <row r="5286" spans="1:5">
      <c r="A5286">
        <v>1044</v>
      </c>
      <c r="B5286">
        <v>1357</v>
      </c>
      <c r="C5286" s="3">
        <v>43967</v>
      </c>
      <c r="D5286" s="5" t="str">
        <f>ufc_fights5[[#This Row],[r_fighter_id]]&amp;"/"&amp;ufc_fights5[[#This Row],[b_fighter_id]]&amp;ufc_fights5[[#This Row],[date]]</f>
        <v>1044/135743967</v>
      </c>
      <c r="E5286">
        <f>COUNTIF(ufc_fights5[duplicitní texty],ufc_fights5[[#This Row],[duplicitní texty]])</f>
        <v>1</v>
      </c>
    </row>
    <row r="5287" spans="1:5">
      <c r="A5287">
        <v>501</v>
      </c>
      <c r="B5287">
        <v>2752</v>
      </c>
      <c r="C5287" s="3">
        <v>43967</v>
      </c>
      <c r="D5287" s="5" t="str">
        <f>ufc_fights5[[#This Row],[r_fighter_id]]&amp;"/"&amp;ufc_fights5[[#This Row],[b_fighter_id]]&amp;ufc_fights5[[#This Row],[date]]</f>
        <v>501/275243967</v>
      </c>
      <c r="E5287">
        <f>COUNTIF(ufc_fights5[duplicitní texty],ufc_fights5[[#This Row],[duplicitní texty]])</f>
        <v>1</v>
      </c>
    </row>
    <row r="5288" spans="1:5">
      <c r="A5288">
        <v>539</v>
      </c>
      <c r="B5288">
        <v>2695</v>
      </c>
      <c r="C5288" s="3">
        <v>43967</v>
      </c>
      <c r="D5288" s="5" t="str">
        <f>ufc_fights5[[#This Row],[r_fighter_id]]&amp;"/"&amp;ufc_fights5[[#This Row],[b_fighter_id]]&amp;ufc_fights5[[#This Row],[date]]</f>
        <v>539/269543967</v>
      </c>
      <c r="E5288">
        <f>COUNTIF(ufc_fights5[duplicitní texty],ufc_fights5[[#This Row],[duplicitní texty]])</f>
        <v>1</v>
      </c>
    </row>
    <row r="5289" spans="1:5">
      <c r="A5289">
        <v>3058</v>
      </c>
      <c r="B5289">
        <v>3367</v>
      </c>
      <c r="C5289" s="3">
        <v>43967</v>
      </c>
      <c r="D5289" s="5" t="str">
        <f>ufc_fights5[[#This Row],[r_fighter_id]]&amp;"/"&amp;ufc_fights5[[#This Row],[b_fighter_id]]&amp;ufc_fights5[[#This Row],[date]]</f>
        <v>3058/336743967</v>
      </c>
      <c r="E5289">
        <f>COUNTIF(ufc_fights5[duplicitní texty],ufc_fights5[[#This Row],[duplicitní texty]])</f>
        <v>1</v>
      </c>
    </row>
    <row r="5290" spans="1:5">
      <c r="A5290">
        <v>97</v>
      </c>
      <c r="B5290">
        <v>1565</v>
      </c>
      <c r="C5290" s="3">
        <v>43967</v>
      </c>
      <c r="D5290" s="5" t="str">
        <f>ufc_fights5[[#This Row],[r_fighter_id]]&amp;"/"&amp;ufc_fights5[[#This Row],[b_fighter_id]]&amp;ufc_fights5[[#This Row],[date]]</f>
        <v>97/156543967</v>
      </c>
      <c r="E5290">
        <f>COUNTIF(ufc_fights5[duplicitní texty],ufc_fights5[[#This Row],[duplicitní texty]])</f>
        <v>1</v>
      </c>
    </row>
    <row r="5291" spans="1:5">
      <c r="A5291">
        <v>872</v>
      </c>
      <c r="B5291">
        <v>1737</v>
      </c>
      <c r="C5291" s="3">
        <v>43967</v>
      </c>
      <c r="D5291" s="5" t="str">
        <f>ufc_fights5[[#This Row],[r_fighter_id]]&amp;"/"&amp;ufc_fights5[[#This Row],[b_fighter_id]]&amp;ufc_fights5[[#This Row],[date]]</f>
        <v>872/173743967</v>
      </c>
      <c r="E5291">
        <f>COUNTIF(ufc_fights5[duplicitní texty],ufc_fights5[[#This Row],[duplicitní texty]])</f>
        <v>1</v>
      </c>
    </row>
    <row r="5292" spans="1:5">
      <c r="A5292">
        <v>2274</v>
      </c>
      <c r="B5292">
        <v>2013</v>
      </c>
      <c r="C5292" s="3">
        <v>43967</v>
      </c>
      <c r="D5292" s="5" t="str">
        <f>ufc_fights5[[#This Row],[r_fighter_id]]&amp;"/"&amp;ufc_fights5[[#This Row],[b_fighter_id]]&amp;ufc_fights5[[#This Row],[date]]</f>
        <v>2274/201343967</v>
      </c>
      <c r="E5292">
        <f>COUNTIF(ufc_fights5[duplicitní texty],ufc_fights5[[#This Row],[duplicitní texty]])</f>
        <v>1</v>
      </c>
    </row>
    <row r="5293" spans="1:5">
      <c r="A5293">
        <v>553</v>
      </c>
      <c r="B5293">
        <v>2953</v>
      </c>
      <c r="C5293" s="3">
        <v>43981</v>
      </c>
      <c r="D5293" s="5" t="str">
        <f>ufc_fights5[[#This Row],[r_fighter_id]]&amp;"/"&amp;ufc_fights5[[#This Row],[b_fighter_id]]&amp;ufc_fights5[[#This Row],[date]]</f>
        <v>553/295343981</v>
      </c>
      <c r="E5293">
        <f>COUNTIF(ufc_fights5[duplicitní texty],ufc_fights5[[#This Row],[duplicitní texty]])</f>
        <v>1</v>
      </c>
    </row>
    <row r="5294" spans="1:5">
      <c r="A5294">
        <v>3045</v>
      </c>
      <c r="B5294">
        <v>1629</v>
      </c>
      <c r="C5294" s="3">
        <v>43981</v>
      </c>
      <c r="D5294" s="5" t="str">
        <f>ufc_fights5[[#This Row],[r_fighter_id]]&amp;"/"&amp;ufc_fights5[[#This Row],[b_fighter_id]]&amp;ufc_fights5[[#This Row],[date]]</f>
        <v>3045/162943981</v>
      </c>
      <c r="E5294">
        <f>COUNTIF(ufc_fights5[duplicitní texty],ufc_fights5[[#This Row],[duplicitní texty]])</f>
        <v>1</v>
      </c>
    </row>
    <row r="5295" spans="1:5">
      <c r="A5295">
        <v>1238</v>
      </c>
      <c r="B5295">
        <v>2184</v>
      </c>
      <c r="C5295" s="3">
        <v>43981</v>
      </c>
      <c r="D5295" s="5" t="str">
        <f>ufc_fights5[[#This Row],[r_fighter_id]]&amp;"/"&amp;ufc_fights5[[#This Row],[b_fighter_id]]&amp;ufc_fights5[[#This Row],[date]]</f>
        <v>1238/218443981</v>
      </c>
      <c r="E5295">
        <f>COUNTIF(ufc_fights5[duplicitní texty],ufc_fights5[[#This Row],[duplicitní texty]])</f>
        <v>1</v>
      </c>
    </row>
    <row r="5296" spans="1:5">
      <c r="A5296">
        <v>878</v>
      </c>
      <c r="B5296">
        <v>2777</v>
      </c>
      <c r="C5296" s="3">
        <v>43981</v>
      </c>
      <c r="D5296" s="5" t="str">
        <f>ufc_fights5[[#This Row],[r_fighter_id]]&amp;"/"&amp;ufc_fights5[[#This Row],[b_fighter_id]]&amp;ufc_fights5[[#This Row],[date]]</f>
        <v>878/277743981</v>
      </c>
      <c r="E5296">
        <f>COUNTIF(ufc_fights5[duplicitní texty],ufc_fights5[[#This Row],[duplicitní texty]])</f>
        <v>1</v>
      </c>
    </row>
    <row r="5297" spans="1:5">
      <c r="A5297">
        <v>1471</v>
      </c>
      <c r="B5297">
        <v>2804</v>
      </c>
      <c r="C5297" s="3">
        <v>43981</v>
      </c>
      <c r="D5297" s="5" t="str">
        <f>ufc_fights5[[#This Row],[r_fighter_id]]&amp;"/"&amp;ufc_fights5[[#This Row],[b_fighter_id]]&amp;ufc_fights5[[#This Row],[date]]</f>
        <v>1471/280443981</v>
      </c>
      <c r="E5297">
        <f>COUNTIF(ufc_fights5[duplicitní texty],ufc_fights5[[#This Row],[duplicitní texty]])</f>
        <v>1</v>
      </c>
    </row>
    <row r="5298" spans="1:5">
      <c r="A5298">
        <v>756</v>
      </c>
      <c r="B5298">
        <v>560</v>
      </c>
      <c r="C5298" s="3">
        <v>43981</v>
      </c>
      <c r="D5298" s="5" t="str">
        <f>ufc_fights5[[#This Row],[r_fighter_id]]&amp;"/"&amp;ufc_fights5[[#This Row],[b_fighter_id]]&amp;ufc_fights5[[#This Row],[date]]</f>
        <v>756/56043981</v>
      </c>
      <c r="E5298">
        <f>COUNTIF(ufc_fights5[duplicitní texty],ufc_fights5[[#This Row],[duplicitní texty]])</f>
        <v>1</v>
      </c>
    </row>
    <row r="5299" spans="1:5">
      <c r="A5299">
        <v>3509</v>
      </c>
      <c r="B5299">
        <v>413</v>
      </c>
      <c r="C5299" s="3">
        <v>43981</v>
      </c>
      <c r="D5299" s="5" t="str">
        <f>ufc_fights5[[#This Row],[r_fighter_id]]&amp;"/"&amp;ufc_fights5[[#This Row],[b_fighter_id]]&amp;ufc_fights5[[#This Row],[date]]</f>
        <v>3509/41343981</v>
      </c>
      <c r="E5299">
        <f>COUNTIF(ufc_fights5[duplicitní texty],ufc_fights5[[#This Row],[duplicitní texty]])</f>
        <v>1</v>
      </c>
    </row>
    <row r="5300" spans="1:5">
      <c r="A5300">
        <v>2596</v>
      </c>
      <c r="B5300">
        <v>481</v>
      </c>
      <c r="C5300" s="3">
        <v>43981</v>
      </c>
      <c r="D5300" s="5" t="str">
        <f>ufc_fights5[[#This Row],[r_fighter_id]]&amp;"/"&amp;ufc_fights5[[#This Row],[b_fighter_id]]&amp;ufc_fights5[[#This Row],[date]]</f>
        <v>2596/48143981</v>
      </c>
      <c r="E5300">
        <f>COUNTIF(ufc_fights5[duplicitní texty],ufc_fights5[[#This Row],[duplicitní texty]])</f>
        <v>1</v>
      </c>
    </row>
    <row r="5301" spans="1:5">
      <c r="A5301">
        <v>2732</v>
      </c>
      <c r="B5301">
        <v>1201</v>
      </c>
      <c r="C5301" s="3">
        <v>43981</v>
      </c>
      <c r="D5301" s="5" t="str">
        <f>ufc_fights5[[#This Row],[r_fighter_id]]&amp;"/"&amp;ufc_fights5[[#This Row],[b_fighter_id]]&amp;ufc_fights5[[#This Row],[date]]</f>
        <v>2732/120143981</v>
      </c>
      <c r="E5301">
        <f>COUNTIF(ufc_fights5[duplicitní texty],ufc_fights5[[#This Row],[duplicitní texty]])</f>
        <v>1</v>
      </c>
    </row>
    <row r="5302" spans="1:5">
      <c r="A5302">
        <v>2712</v>
      </c>
      <c r="B5302">
        <v>3446</v>
      </c>
      <c r="C5302" s="3">
        <v>43981</v>
      </c>
      <c r="D5302" s="5" t="str">
        <f>ufc_fights5[[#This Row],[r_fighter_id]]&amp;"/"&amp;ufc_fights5[[#This Row],[b_fighter_id]]&amp;ufc_fights5[[#This Row],[date]]</f>
        <v>2712/344643981</v>
      </c>
      <c r="E5302">
        <f>COUNTIF(ufc_fights5[duplicitní texty],ufc_fights5[[#This Row],[duplicitní texty]])</f>
        <v>1</v>
      </c>
    </row>
    <row r="5303" spans="1:5">
      <c r="A5303">
        <v>1313</v>
      </c>
      <c r="B5303">
        <v>2069</v>
      </c>
      <c r="C5303" s="3">
        <v>43988</v>
      </c>
      <c r="D5303" s="5" t="str">
        <f>ufc_fights5[[#This Row],[r_fighter_id]]&amp;"/"&amp;ufc_fights5[[#This Row],[b_fighter_id]]&amp;ufc_fights5[[#This Row],[date]]</f>
        <v>1313/206943988</v>
      </c>
      <c r="E5303">
        <f>COUNTIF(ufc_fights5[duplicitní texty],ufc_fights5[[#This Row],[duplicitní texty]])</f>
        <v>1</v>
      </c>
    </row>
    <row r="5304" spans="1:5">
      <c r="A5304">
        <v>1914</v>
      </c>
      <c r="B5304">
        <v>1977</v>
      </c>
      <c r="C5304" s="3">
        <v>43988</v>
      </c>
      <c r="D5304" s="5" t="str">
        <f>ufc_fights5[[#This Row],[r_fighter_id]]&amp;"/"&amp;ufc_fights5[[#This Row],[b_fighter_id]]&amp;ufc_fights5[[#This Row],[date]]</f>
        <v>1914/197743988</v>
      </c>
      <c r="E5304">
        <f>COUNTIF(ufc_fights5[duplicitní texty],ufc_fights5[[#This Row],[duplicitní texty]])</f>
        <v>1</v>
      </c>
    </row>
    <row r="5305" spans="1:5">
      <c r="A5305">
        <v>3496</v>
      </c>
      <c r="B5305">
        <v>2355</v>
      </c>
      <c r="C5305" s="3">
        <v>43988</v>
      </c>
      <c r="D5305" s="5" t="str">
        <f>ufc_fights5[[#This Row],[r_fighter_id]]&amp;"/"&amp;ufc_fights5[[#This Row],[b_fighter_id]]&amp;ufc_fights5[[#This Row],[date]]</f>
        <v>3496/235543988</v>
      </c>
      <c r="E5305">
        <f>COUNTIF(ufc_fights5[duplicitní texty],ufc_fights5[[#This Row],[duplicitní texty]])</f>
        <v>1</v>
      </c>
    </row>
    <row r="5306" spans="1:5">
      <c r="A5306">
        <v>155</v>
      </c>
      <c r="B5306">
        <v>1068</v>
      </c>
      <c r="C5306" s="3">
        <v>43988</v>
      </c>
      <c r="D5306" s="5" t="str">
        <f>ufc_fights5[[#This Row],[r_fighter_id]]&amp;"/"&amp;ufc_fights5[[#This Row],[b_fighter_id]]&amp;ufc_fights5[[#This Row],[date]]</f>
        <v>155/106843988</v>
      </c>
      <c r="E5306">
        <f>COUNTIF(ufc_fights5[duplicitní texty],ufc_fights5[[#This Row],[duplicitní texty]])</f>
        <v>1</v>
      </c>
    </row>
    <row r="5307" spans="1:5">
      <c r="A5307">
        <v>3119</v>
      </c>
      <c r="B5307">
        <v>2837</v>
      </c>
      <c r="C5307" s="3">
        <v>43988</v>
      </c>
      <c r="D5307" s="5" t="str">
        <f>ufc_fights5[[#This Row],[r_fighter_id]]&amp;"/"&amp;ufc_fights5[[#This Row],[b_fighter_id]]&amp;ufc_fights5[[#This Row],[date]]</f>
        <v>3119/283743988</v>
      </c>
      <c r="E5307">
        <f>COUNTIF(ufc_fights5[duplicitní texty],ufc_fights5[[#This Row],[duplicitní texty]])</f>
        <v>1</v>
      </c>
    </row>
    <row r="5308" spans="1:5">
      <c r="A5308">
        <v>2085</v>
      </c>
      <c r="B5308">
        <v>567</v>
      </c>
      <c r="C5308" s="3">
        <v>43988</v>
      </c>
      <c r="D5308" s="5" t="str">
        <f>ufc_fights5[[#This Row],[r_fighter_id]]&amp;"/"&amp;ufc_fights5[[#This Row],[b_fighter_id]]&amp;ufc_fights5[[#This Row],[date]]</f>
        <v>2085/56743988</v>
      </c>
      <c r="E5308">
        <f>COUNTIF(ufc_fights5[duplicitní texty],ufc_fights5[[#This Row],[duplicitní texty]])</f>
        <v>1</v>
      </c>
    </row>
    <row r="5309" spans="1:5">
      <c r="A5309">
        <v>996</v>
      </c>
      <c r="B5309">
        <v>2505</v>
      </c>
      <c r="C5309" s="3">
        <v>43988</v>
      </c>
      <c r="D5309" s="5" t="str">
        <f>ufc_fights5[[#This Row],[r_fighter_id]]&amp;"/"&amp;ufc_fights5[[#This Row],[b_fighter_id]]&amp;ufc_fights5[[#This Row],[date]]</f>
        <v>996/250543988</v>
      </c>
      <c r="E5309">
        <f>COUNTIF(ufc_fights5[duplicitní texty],ufc_fights5[[#This Row],[duplicitní texty]])</f>
        <v>1</v>
      </c>
    </row>
    <row r="5310" spans="1:5">
      <c r="A5310">
        <v>435</v>
      </c>
      <c r="B5310">
        <v>1392</v>
      </c>
      <c r="C5310" s="3">
        <v>43988</v>
      </c>
      <c r="D5310" s="5" t="str">
        <f>ufc_fights5[[#This Row],[r_fighter_id]]&amp;"/"&amp;ufc_fights5[[#This Row],[b_fighter_id]]&amp;ufc_fights5[[#This Row],[date]]</f>
        <v>435/139243988</v>
      </c>
      <c r="E5310">
        <f>COUNTIF(ufc_fights5[duplicitní texty],ufc_fights5[[#This Row],[duplicitní texty]])</f>
        <v>1</v>
      </c>
    </row>
    <row r="5311" spans="1:5">
      <c r="A5311">
        <v>3102</v>
      </c>
      <c r="B5311">
        <v>1616</v>
      </c>
      <c r="C5311" s="3">
        <v>43988</v>
      </c>
      <c r="D5311" s="5" t="str">
        <f>ufc_fights5[[#This Row],[r_fighter_id]]&amp;"/"&amp;ufc_fights5[[#This Row],[b_fighter_id]]&amp;ufc_fights5[[#This Row],[date]]</f>
        <v>3102/161643988</v>
      </c>
      <c r="E5311">
        <f>COUNTIF(ufc_fights5[duplicitní texty],ufc_fights5[[#This Row],[duplicitní texty]])</f>
        <v>1</v>
      </c>
    </row>
    <row r="5312" spans="1:5">
      <c r="A5312">
        <v>430</v>
      </c>
      <c r="B5312">
        <v>2549</v>
      </c>
      <c r="C5312" s="3">
        <v>43988</v>
      </c>
      <c r="D5312" s="5" t="str">
        <f>ufc_fights5[[#This Row],[r_fighter_id]]&amp;"/"&amp;ufc_fights5[[#This Row],[b_fighter_id]]&amp;ufc_fights5[[#This Row],[date]]</f>
        <v>430/254943988</v>
      </c>
      <c r="E5312">
        <f>COUNTIF(ufc_fights5[duplicitní texty],ufc_fights5[[#This Row],[duplicitní texty]])</f>
        <v>1</v>
      </c>
    </row>
    <row r="5313" spans="1:5">
      <c r="A5313">
        <v>839</v>
      </c>
      <c r="B5313">
        <v>412</v>
      </c>
      <c r="C5313" s="3">
        <v>43988</v>
      </c>
      <c r="D5313" s="5" t="str">
        <f>ufc_fights5[[#This Row],[r_fighter_id]]&amp;"/"&amp;ufc_fights5[[#This Row],[b_fighter_id]]&amp;ufc_fights5[[#This Row],[date]]</f>
        <v>839/41243988</v>
      </c>
      <c r="E5313">
        <f>COUNTIF(ufc_fights5[duplicitní texty],ufc_fights5[[#This Row],[duplicitní texty]])</f>
        <v>1</v>
      </c>
    </row>
    <row r="5314" spans="1:5">
      <c r="A5314">
        <v>843</v>
      </c>
      <c r="B5314">
        <v>1862</v>
      </c>
      <c r="C5314" s="3">
        <v>43995</v>
      </c>
      <c r="D5314" s="5" t="str">
        <f>ufc_fights5[[#This Row],[r_fighter_id]]&amp;"/"&amp;ufc_fights5[[#This Row],[b_fighter_id]]&amp;ufc_fights5[[#This Row],[date]]</f>
        <v>843/186243995</v>
      </c>
      <c r="E5314">
        <f>COUNTIF(ufc_fights5[duplicitní texty],ufc_fights5[[#This Row],[duplicitní texty]])</f>
        <v>1</v>
      </c>
    </row>
    <row r="5315" spans="1:5">
      <c r="A5315">
        <v>2758</v>
      </c>
      <c r="B5315">
        <v>23</v>
      </c>
      <c r="C5315" s="3">
        <v>43995</v>
      </c>
      <c r="D5315" s="5" t="str">
        <f>ufc_fights5[[#This Row],[r_fighter_id]]&amp;"/"&amp;ufc_fights5[[#This Row],[b_fighter_id]]&amp;ufc_fights5[[#This Row],[date]]</f>
        <v>2758/2343995</v>
      </c>
      <c r="E5315">
        <f>COUNTIF(ufc_fights5[duplicitní texty],ufc_fights5[[#This Row],[duplicitní texty]])</f>
        <v>1</v>
      </c>
    </row>
    <row r="5316" spans="1:5">
      <c r="A5316">
        <v>925</v>
      </c>
      <c r="B5316">
        <v>444</v>
      </c>
      <c r="C5316" s="3">
        <v>43995</v>
      </c>
      <c r="D5316" s="5" t="str">
        <f>ufc_fights5[[#This Row],[r_fighter_id]]&amp;"/"&amp;ufc_fights5[[#This Row],[b_fighter_id]]&amp;ufc_fights5[[#This Row],[date]]</f>
        <v>925/44443995</v>
      </c>
      <c r="E5316">
        <f>COUNTIF(ufc_fights5[duplicitní texty],ufc_fights5[[#This Row],[duplicitní texty]])</f>
        <v>1</v>
      </c>
    </row>
    <row r="5317" spans="1:5">
      <c r="A5317">
        <v>910</v>
      </c>
      <c r="B5317">
        <v>725</v>
      </c>
      <c r="C5317" s="3">
        <v>43995</v>
      </c>
      <c r="D5317" s="5" t="str">
        <f>ufc_fights5[[#This Row],[r_fighter_id]]&amp;"/"&amp;ufc_fights5[[#This Row],[b_fighter_id]]&amp;ufc_fights5[[#This Row],[date]]</f>
        <v>910/72543995</v>
      </c>
      <c r="E5317">
        <f>COUNTIF(ufc_fights5[duplicitní texty],ufc_fights5[[#This Row],[duplicitní texty]])</f>
        <v>1</v>
      </c>
    </row>
    <row r="5318" spans="1:5">
      <c r="A5318">
        <v>1470</v>
      </c>
      <c r="B5318">
        <v>24</v>
      </c>
      <c r="C5318" s="3">
        <v>43995</v>
      </c>
      <c r="D5318" s="5" t="str">
        <f>ufc_fights5[[#This Row],[r_fighter_id]]&amp;"/"&amp;ufc_fights5[[#This Row],[b_fighter_id]]&amp;ufc_fights5[[#This Row],[date]]</f>
        <v>1470/2443995</v>
      </c>
      <c r="E5318">
        <f>COUNTIF(ufc_fights5[duplicitní texty],ufc_fights5[[#This Row],[duplicitní texty]])</f>
        <v>1</v>
      </c>
    </row>
    <row r="5319" spans="1:5">
      <c r="A5319">
        <v>19</v>
      </c>
      <c r="B5319">
        <v>560</v>
      </c>
      <c r="C5319" s="3">
        <v>43995</v>
      </c>
      <c r="D5319" s="5" t="str">
        <f>ufc_fights5[[#This Row],[r_fighter_id]]&amp;"/"&amp;ufc_fights5[[#This Row],[b_fighter_id]]&amp;ufc_fights5[[#This Row],[date]]</f>
        <v>19/56043995</v>
      </c>
      <c r="E5319">
        <f>COUNTIF(ufc_fights5[duplicitní texty],ufc_fights5[[#This Row],[duplicitní texty]])</f>
        <v>1</v>
      </c>
    </row>
    <row r="5320" spans="1:5">
      <c r="A5320">
        <v>2264</v>
      </c>
      <c r="B5320">
        <v>16</v>
      </c>
      <c r="C5320" s="3">
        <v>43995</v>
      </c>
      <c r="D5320" s="5" t="str">
        <f>ufc_fights5[[#This Row],[r_fighter_id]]&amp;"/"&amp;ufc_fights5[[#This Row],[b_fighter_id]]&amp;ufc_fights5[[#This Row],[date]]</f>
        <v>2264/1643995</v>
      </c>
      <c r="E5320">
        <f>COUNTIF(ufc_fights5[duplicitní texty],ufc_fights5[[#This Row],[duplicitní texty]])</f>
        <v>1</v>
      </c>
    </row>
    <row r="5321" spans="1:5">
      <c r="A5321">
        <v>166</v>
      </c>
      <c r="B5321">
        <v>2015</v>
      </c>
      <c r="C5321" s="3">
        <v>43995</v>
      </c>
      <c r="D5321" s="5" t="str">
        <f>ufc_fights5[[#This Row],[r_fighter_id]]&amp;"/"&amp;ufc_fights5[[#This Row],[b_fighter_id]]&amp;ufc_fights5[[#This Row],[date]]</f>
        <v>166/201543995</v>
      </c>
      <c r="E5321">
        <f>COUNTIF(ufc_fights5[duplicitní texty],ufc_fights5[[#This Row],[duplicitní texty]])</f>
        <v>1</v>
      </c>
    </row>
    <row r="5322" spans="1:5">
      <c r="A5322">
        <v>2702</v>
      </c>
      <c r="B5322">
        <v>3370</v>
      </c>
      <c r="C5322" s="3">
        <v>43995</v>
      </c>
      <c r="D5322" s="5" t="str">
        <f>ufc_fights5[[#This Row],[r_fighter_id]]&amp;"/"&amp;ufc_fights5[[#This Row],[b_fighter_id]]&amp;ufc_fights5[[#This Row],[date]]</f>
        <v>2702/337043995</v>
      </c>
      <c r="E5322">
        <f>COUNTIF(ufc_fights5[duplicitní texty],ufc_fights5[[#This Row],[duplicitní texty]])</f>
        <v>1</v>
      </c>
    </row>
    <row r="5323" spans="1:5">
      <c r="A5323">
        <v>964</v>
      </c>
      <c r="B5323">
        <v>1567</v>
      </c>
      <c r="C5323" s="3">
        <v>43995</v>
      </c>
      <c r="D5323" s="5" t="str">
        <f>ufc_fights5[[#This Row],[r_fighter_id]]&amp;"/"&amp;ufc_fights5[[#This Row],[b_fighter_id]]&amp;ufc_fights5[[#This Row],[date]]</f>
        <v>964/156743995</v>
      </c>
      <c r="E5323">
        <f>COUNTIF(ufc_fights5[duplicitní texty],ufc_fights5[[#This Row],[duplicitní texty]])</f>
        <v>1</v>
      </c>
    </row>
    <row r="5324" spans="1:5">
      <c r="A5324">
        <v>2489</v>
      </c>
      <c r="B5324">
        <v>2654</v>
      </c>
      <c r="C5324" s="3">
        <v>44002</v>
      </c>
      <c r="D5324" s="5" t="str">
        <f>ufc_fights5[[#This Row],[r_fighter_id]]&amp;"/"&amp;ufc_fights5[[#This Row],[b_fighter_id]]&amp;ufc_fights5[[#This Row],[date]]</f>
        <v>2489/265444002</v>
      </c>
      <c r="E5324">
        <f>COUNTIF(ufc_fights5[duplicitní texty],ufc_fights5[[#This Row],[duplicitní texty]])</f>
        <v>1</v>
      </c>
    </row>
    <row r="5325" spans="1:5">
      <c r="A5325">
        <v>2217</v>
      </c>
      <c r="B5325">
        <v>1152</v>
      </c>
      <c r="C5325" s="3">
        <v>44002</v>
      </c>
      <c r="D5325" s="5" t="str">
        <f>ufc_fights5[[#This Row],[r_fighter_id]]&amp;"/"&amp;ufc_fights5[[#This Row],[b_fighter_id]]&amp;ufc_fights5[[#This Row],[date]]</f>
        <v>2217/115244002</v>
      </c>
      <c r="E5325">
        <f>COUNTIF(ufc_fights5[duplicitní texty],ufc_fights5[[#This Row],[duplicitní texty]])</f>
        <v>1</v>
      </c>
    </row>
    <row r="5326" spans="1:5">
      <c r="A5326">
        <v>501</v>
      </c>
      <c r="B5326">
        <v>2715</v>
      </c>
      <c r="C5326" s="3">
        <v>44002</v>
      </c>
      <c r="D5326" s="5" t="str">
        <f>ufc_fights5[[#This Row],[r_fighter_id]]&amp;"/"&amp;ufc_fights5[[#This Row],[b_fighter_id]]&amp;ufc_fights5[[#This Row],[date]]</f>
        <v>501/271544002</v>
      </c>
      <c r="E5326">
        <f>COUNTIF(ufc_fights5[duplicitní texty],ufc_fights5[[#This Row],[duplicitní texty]])</f>
        <v>1</v>
      </c>
    </row>
    <row r="5327" spans="1:5">
      <c r="A5327">
        <v>3273</v>
      </c>
      <c r="B5327">
        <v>3336</v>
      </c>
      <c r="C5327" s="3">
        <v>44002</v>
      </c>
      <c r="D5327" s="5" t="str">
        <f>ufc_fights5[[#This Row],[r_fighter_id]]&amp;"/"&amp;ufc_fights5[[#This Row],[b_fighter_id]]&amp;ufc_fights5[[#This Row],[date]]</f>
        <v>3273/333644002</v>
      </c>
      <c r="E5327">
        <f>COUNTIF(ufc_fights5[duplicitní texty],ufc_fights5[[#This Row],[duplicitní texty]])</f>
        <v>1</v>
      </c>
    </row>
    <row r="5328" spans="1:5">
      <c r="A5328">
        <v>295</v>
      </c>
      <c r="B5328">
        <v>3397</v>
      </c>
      <c r="C5328" s="3">
        <v>44002</v>
      </c>
      <c r="D5328" s="5" t="str">
        <f>ufc_fights5[[#This Row],[r_fighter_id]]&amp;"/"&amp;ufc_fights5[[#This Row],[b_fighter_id]]&amp;ufc_fights5[[#This Row],[date]]</f>
        <v>295/339744002</v>
      </c>
      <c r="E5328">
        <f>COUNTIF(ufc_fights5[duplicitní texty],ufc_fights5[[#This Row],[duplicitní texty]])</f>
        <v>1</v>
      </c>
    </row>
    <row r="5329" spans="1:5">
      <c r="A5329">
        <v>445</v>
      </c>
      <c r="B5329">
        <v>1497</v>
      </c>
      <c r="C5329" s="3">
        <v>44002</v>
      </c>
      <c r="D5329" s="5" t="str">
        <f>ufc_fights5[[#This Row],[r_fighter_id]]&amp;"/"&amp;ufc_fights5[[#This Row],[b_fighter_id]]&amp;ufc_fights5[[#This Row],[date]]</f>
        <v>445/149744002</v>
      </c>
      <c r="E5329">
        <f>COUNTIF(ufc_fights5[duplicitní texty],ufc_fights5[[#This Row],[duplicitní texty]])</f>
        <v>1</v>
      </c>
    </row>
    <row r="5330" spans="1:5">
      <c r="A5330">
        <v>1226</v>
      </c>
      <c r="B5330">
        <v>1202</v>
      </c>
      <c r="C5330" s="3">
        <v>44002</v>
      </c>
      <c r="D5330" s="5" t="str">
        <f>ufc_fights5[[#This Row],[r_fighter_id]]&amp;"/"&amp;ufc_fights5[[#This Row],[b_fighter_id]]&amp;ufc_fights5[[#This Row],[date]]</f>
        <v>1226/120244002</v>
      </c>
      <c r="E5330">
        <f>COUNTIF(ufc_fights5[duplicitní texty],ufc_fights5[[#This Row],[duplicitní texty]])</f>
        <v>1</v>
      </c>
    </row>
    <row r="5331" spans="1:5">
      <c r="A5331">
        <v>2153</v>
      </c>
      <c r="B5331">
        <v>2237</v>
      </c>
      <c r="C5331" s="3">
        <v>44002</v>
      </c>
      <c r="D5331" s="5" t="str">
        <f>ufc_fights5[[#This Row],[r_fighter_id]]&amp;"/"&amp;ufc_fights5[[#This Row],[b_fighter_id]]&amp;ufc_fights5[[#This Row],[date]]</f>
        <v>2153/223744002</v>
      </c>
      <c r="E5331">
        <f>COUNTIF(ufc_fights5[duplicitní texty],ufc_fights5[[#This Row],[duplicitní texty]])</f>
        <v>1</v>
      </c>
    </row>
    <row r="5332" spans="1:5">
      <c r="A5332">
        <v>2113</v>
      </c>
      <c r="B5332">
        <v>2712</v>
      </c>
      <c r="C5332" s="3">
        <v>44002</v>
      </c>
      <c r="D5332" s="5" t="str">
        <f>ufc_fights5[[#This Row],[r_fighter_id]]&amp;"/"&amp;ufc_fights5[[#This Row],[b_fighter_id]]&amp;ufc_fights5[[#This Row],[date]]</f>
        <v>2113/271244002</v>
      </c>
      <c r="E5332">
        <f>COUNTIF(ufc_fights5[duplicitní texty],ufc_fights5[[#This Row],[duplicitní texty]])</f>
        <v>1</v>
      </c>
    </row>
    <row r="5333" spans="1:5">
      <c r="A5333">
        <v>884</v>
      </c>
      <c r="B5333">
        <v>406</v>
      </c>
      <c r="C5333" s="3">
        <v>44002</v>
      </c>
      <c r="D5333" s="5" t="str">
        <f>ufc_fights5[[#This Row],[r_fighter_id]]&amp;"/"&amp;ufc_fights5[[#This Row],[b_fighter_id]]&amp;ufc_fights5[[#This Row],[date]]</f>
        <v>884/40644002</v>
      </c>
      <c r="E5333">
        <f>COUNTIF(ufc_fights5[duplicitní texty],ufc_fights5[[#This Row],[duplicitní texty]])</f>
        <v>1</v>
      </c>
    </row>
    <row r="5334" spans="1:5">
      <c r="A5334">
        <v>1416</v>
      </c>
      <c r="B5334">
        <v>2740</v>
      </c>
      <c r="C5334" s="3">
        <v>44002</v>
      </c>
      <c r="D5334" s="5" t="str">
        <f>ufc_fights5[[#This Row],[r_fighter_id]]&amp;"/"&amp;ufc_fights5[[#This Row],[b_fighter_id]]&amp;ufc_fights5[[#This Row],[date]]</f>
        <v>1416/274044002</v>
      </c>
      <c r="E5334">
        <f>COUNTIF(ufc_fights5[duplicitní texty],ufc_fights5[[#This Row],[duplicitní texty]])</f>
        <v>1</v>
      </c>
    </row>
    <row r="5335" spans="1:5">
      <c r="A5335">
        <v>2880</v>
      </c>
      <c r="B5335">
        <v>3500</v>
      </c>
      <c r="C5335" s="3">
        <v>44009</v>
      </c>
      <c r="D5335" s="5" t="str">
        <f>ufc_fights5[[#This Row],[r_fighter_id]]&amp;"/"&amp;ufc_fights5[[#This Row],[b_fighter_id]]&amp;ufc_fights5[[#This Row],[date]]</f>
        <v>2880/350044009</v>
      </c>
      <c r="E5335">
        <f>COUNTIF(ufc_fights5[duplicitní texty],ufc_fights5[[#This Row],[duplicitní texty]])</f>
        <v>1</v>
      </c>
    </row>
    <row r="5336" spans="1:5">
      <c r="A5336">
        <v>1268</v>
      </c>
      <c r="B5336">
        <v>1023</v>
      </c>
      <c r="C5336" s="3">
        <v>44009</v>
      </c>
      <c r="D5336" s="5" t="str">
        <f>ufc_fights5[[#This Row],[r_fighter_id]]&amp;"/"&amp;ufc_fights5[[#This Row],[b_fighter_id]]&amp;ufc_fights5[[#This Row],[date]]</f>
        <v>1268/102344009</v>
      </c>
      <c r="E5336">
        <f>COUNTIF(ufc_fights5[duplicitní texty],ufc_fights5[[#This Row],[duplicitní texty]])</f>
        <v>1</v>
      </c>
    </row>
    <row r="5337" spans="1:5">
      <c r="A5337">
        <v>3384</v>
      </c>
      <c r="B5337">
        <v>1204</v>
      </c>
      <c r="C5337" s="3">
        <v>44009</v>
      </c>
      <c r="D5337" s="5" t="str">
        <f>ufc_fights5[[#This Row],[r_fighter_id]]&amp;"/"&amp;ufc_fights5[[#This Row],[b_fighter_id]]&amp;ufc_fights5[[#This Row],[date]]</f>
        <v>3384/120444009</v>
      </c>
      <c r="E5337">
        <f>COUNTIF(ufc_fights5[duplicitní texty],ufc_fights5[[#This Row],[duplicitní texty]])</f>
        <v>1</v>
      </c>
    </row>
    <row r="5338" spans="1:5">
      <c r="A5338">
        <v>1835</v>
      </c>
      <c r="B5338">
        <v>321</v>
      </c>
      <c r="C5338" s="3">
        <v>44009</v>
      </c>
      <c r="D5338" s="5" t="str">
        <f>ufc_fights5[[#This Row],[r_fighter_id]]&amp;"/"&amp;ufc_fights5[[#This Row],[b_fighter_id]]&amp;ufc_fights5[[#This Row],[date]]</f>
        <v>1835/32144009</v>
      </c>
      <c r="E5338">
        <f>COUNTIF(ufc_fights5[duplicitní texty],ufc_fights5[[#This Row],[duplicitní texty]])</f>
        <v>1</v>
      </c>
    </row>
    <row r="5339" spans="1:5">
      <c r="A5339">
        <v>3510</v>
      </c>
      <c r="B5339">
        <v>898</v>
      </c>
      <c r="C5339" s="3">
        <v>44009</v>
      </c>
      <c r="D5339" s="5" t="str">
        <f>ufc_fights5[[#This Row],[r_fighter_id]]&amp;"/"&amp;ufc_fights5[[#This Row],[b_fighter_id]]&amp;ufc_fights5[[#This Row],[date]]</f>
        <v>3510/89844009</v>
      </c>
      <c r="E5339">
        <f>COUNTIF(ufc_fights5[duplicitní texty],ufc_fights5[[#This Row],[duplicitní texty]])</f>
        <v>1</v>
      </c>
    </row>
    <row r="5340" spans="1:5">
      <c r="A5340">
        <v>2481</v>
      </c>
      <c r="B5340">
        <v>3513</v>
      </c>
      <c r="C5340" s="3">
        <v>44009</v>
      </c>
      <c r="D5340" s="5" t="str">
        <f>ufc_fights5[[#This Row],[r_fighter_id]]&amp;"/"&amp;ufc_fights5[[#This Row],[b_fighter_id]]&amp;ufc_fights5[[#This Row],[date]]</f>
        <v>2481/351344009</v>
      </c>
      <c r="E5340">
        <f>COUNTIF(ufc_fights5[duplicitní texty],ufc_fights5[[#This Row],[duplicitní texty]])</f>
        <v>1</v>
      </c>
    </row>
    <row r="5341" spans="1:5">
      <c r="A5341">
        <v>1209</v>
      </c>
      <c r="B5341">
        <v>3572</v>
      </c>
      <c r="C5341" s="3">
        <v>44009</v>
      </c>
      <c r="D5341" s="5" t="str">
        <f>ufc_fights5[[#This Row],[r_fighter_id]]&amp;"/"&amp;ufc_fights5[[#This Row],[b_fighter_id]]&amp;ufc_fights5[[#This Row],[date]]</f>
        <v>1209/357244009</v>
      </c>
      <c r="E5341">
        <f>COUNTIF(ufc_fights5[duplicitní texty],ufc_fights5[[#This Row],[duplicitní texty]])</f>
        <v>1</v>
      </c>
    </row>
    <row r="5342" spans="1:5">
      <c r="A5342">
        <v>2556</v>
      </c>
      <c r="B5342">
        <v>1393</v>
      </c>
      <c r="C5342" s="3">
        <v>44009</v>
      </c>
      <c r="D5342" s="5" t="str">
        <f>ufc_fights5[[#This Row],[r_fighter_id]]&amp;"/"&amp;ufc_fights5[[#This Row],[b_fighter_id]]&amp;ufc_fights5[[#This Row],[date]]</f>
        <v>2556/139344009</v>
      </c>
      <c r="E5342">
        <f>COUNTIF(ufc_fights5[duplicitní texty],ufc_fights5[[#This Row],[duplicitní texty]])</f>
        <v>1</v>
      </c>
    </row>
    <row r="5343" spans="1:5">
      <c r="A5343">
        <v>2515</v>
      </c>
      <c r="B5343">
        <v>1050</v>
      </c>
      <c r="C5343" s="3">
        <v>44009</v>
      </c>
      <c r="D5343" s="5" t="str">
        <f>ufc_fights5[[#This Row],[r_fighter_id]]&amp;"/"&amp;ufc_fights5[[#This Row],[b_fighter_id]]&amp;ufc_fights5[[#This Row],[date]]</f>
        <v>2515/105044009</v>
      </c>
      <c r="E5343">
        <f>COUNTIF(ufc_fights5[duplicitní texty],ufc_fights5[[#This Row],[duplicitní texty]])</f>
        <v>1</v>
      </c>
    </row>
    <row r="5344" spans="1:5">
      <c r="A5344">
        <v>67</v>
      </c>
      <c r="B5344">
        <v>702</v>
      </c>
      <c r="C5344" s="3">
        <v>44009</v>
      </c>
      <c r="D5344" s="5" t="str">
        <f>ufc_fights5[[#This Row],[r_fighter_id]]&amp;"/"&amp;ufc_fights5[[#This Row],[b_fighter_id]]&amp;ufc_fights5[[#This Row],[date]]</f>
        <v>67/70244009</v>
      </c>
      <c r="E5344">
        <f>COUNTIF(ufc_fights5[duplicitní texty],ufc_fights5[[#This Row],[duplicitní texty]])</f>
        <v>1</v>
      </c>
    </row>
    <row r="5345" spans="1:5">
      <c r="A5345">
        <v>2862</v>
      </c>
      <c r="B5345">
        <v>307</v>
      </c>
      <c r="C5345" s="3">
        <v>44023</v>
      </c>
      <c r="D5345" s="5" t="str">
        <f>ufc_fights5[[#This Row],[r_fighter_id]]&amp;"/"&amp;ufc_fights5[[#This Row],[b_fighter_id]]&amp;ufc_fights5[[#This Row],[date]]</f>
        <v>2862/30744023</v>
      </c>
      <c r="E5345">
        <f>COUNTIF(ufc_fights5[duplicitní texty],ufc_fights5[[#This Row],[duplicitní texty]])</f>
        <v>1</v>
      </c>
    </row>
    <row r="5346" spans="1:5">
      <c r="A5346">
        <v>718</v>
      </c>
      <c r="B5346">
        <v>1189</v>
      </c>
      <c r="C5346" s="3">
        <v>44023</v>
      </c>
      <c r="D5346" s="5" t="str">
        <f>ufc_fights5[[#This Row],[r_fighter_id]]&amp;"/"&amp;ufc_fights5[[#This Row],[b_fighter_id]]&amp;ufc_fights5[[#This Row],[date]]</f>
        <v>718/118944023</v>
      </c>
      <c r="E5346">
        <f>COUNTIF(ufc_fights5[duplicitní texty],ufc_fights5[[#This Row],[duplicitní texty]])</f>
        <v>1</v>
      </c>
    </row>
    <row r="5347" spans="1:5">
      <c r="A5347">
        <v>3536</v>
      </c>
      <c r="B5347">
        <v>50</v>
      </c>
      <c r="C5347" s="3">
        <v>44023</v>
      </c>
      <c r="D5347" s="5" t="str">
        <f>ufc_fights5[[#This Row],[r_fighter_id]]&amp;"/"&amp;ufc_fights5[[#This Row],[b_fighter_id]]&amp;ufc_fights5[[#This Row],[date]]</f>
        <v>3536/5044023</v>
      </c>
      <c r="E5347">
        <f>COUNTIF(ufc_fights5[duplicitní texty],ufc_fights5[[#This Row],[duplicitní texty]])</f>
        <v>1</v>
      </c>
    </row>
    <row r="5348" spans="1:5">
      <c r="A5348">
        <v>3324</v>
      </c>
      <c r="B5348">
        <v>1995</v>
      </c>
      <c r="C5348" s="3">
        <v>44023</v>
      </c>
      <c r="D5348" s="5" t="str">
        <f>ufc_fights5[[#This Row],[r_fighter_id]]&amp;"/"&amp;ufc_fights5[[#This Row],[b_fighter_id]]&amp;ufc_fights5[[#This Row],[date]]</f>
        <v>3324/199544023</v>
      </c>
      <c r="E5348">
        <f>COUNTIF(ufc_fights5[duplicitní texty],ufc_fights5[[#This Row],[duplicitní texty]])</f>
        <v>1</v>
      </c>
    </row>
    <row r="5349" spans="1:5">
      <c r="A5349">
        <v>2759</v>
      </c>
      <c r="B5349">
        <v>2077</v>
      </c>
      <c r="C5349" s="3">
        <v>44023</v>
      </c>
      <c r="D5349" s="5" t="str">
        <f>ufc_fights5[[#This Row],[r_fighter_id]]&amp;"/"&amp;ufc_fights5[[#This Row],[b_fighter_id]]&amp;ufc_fights5[[#This Row],[date]]</f>
        <v>2759/207744023</v>
      </c>
      <c r="E5349">
        <f>COUNTIF(ufc_fights5[duplicitní texty],ufc_fights5[[#This Row],[duplicitní texty]])</f>
        <v>1</v>
      </c>
    </row>
    <row r="5350" spans="1:5">
      <c r="A5350">
        <v>3395</v>
      </c>
      <c r="B5350">
        <v>1377</v>
      </c>
      <c r="C5350" s="3">
        <v>44023</v>
      </c>
      <c r="D5350" s="5" t="str">
        <f>ufc_fights5[[#This Row],[r_fighter_id]]&amp;"/"&amp;ufc_fights5[[#This Row],[b_fighter_id]]&amp;ufc_fights5[[#This Row],[date]]</f>
        <v>3395/137744023</v>
      </c>
      <c r="E5350">
        <f>COUNTIF(ufc_fights5[duplicitní texty],ufc_fights5[[#This Row],[duplicitní texty]])</f>
        <v>1</v>
      </c>
    </row>
    <row r="5351" spans="1:5">
      <c r="A5351">
        <v>3308</v>
      </c>
      <c r="B5351">
        <v>1211</v>
      </c>
      <c r="C5351" s="3">
        <v>44023</v>
      </c>
      <c r="D5351" s="5" t="str">
        <f>ufc_fights5[[#This Row],[r_fighter_id]]&amp;"/"&amp;ufc_fights5[[#This Row],[b_fighter_id]]&amp;ufc_fights5[[#This Row],[date]]</f>
        <v>3308/121144023</v>
      </c>
      <c r="E5351">
        <f>COUNTIF(ufc_fights5[duplicitní texty],ufc_fights5[[#This Row],[duplicitní texty]])</f>
        <v>1</v>
      </c>
    </row>
    <row r="5352" spans="1:5">
      <c r="A5352">
        <v>108</v>
      </c>
      <c r="B5352">
        <v>2269</v>
      </c>
      <c r="C5352" s="3">
        <v>44023</v>
      </c>
      <c r="D5352" s="5" t="str">
        <f>ufc_fights5[[#This Row],[r_fighter_id]]&amp;"/"&amp;ufc_fights5[[#This Row],[b_fighter_id]]&amp;ufc_fights5[[#This Row],[date]]</f>
        <v>108/226944023</v>
      </c>
      <c r="E5352">
        <f>COUNTIF(ufc_fights5[duplicitní texty],ufc_fights5[[#This Row],[duplicitní texty]])</f>
        <v>1</v>
      </c>
    </row>
    <row r="5353" spans="1:5">
      <c r="A5353">
        <v>2427</v>
      </c>
      <c r="B5353">
        <v>3582</v>
      </c>
      <c r="C5353" s="3">
        <v>44023</v>
      </c>
      <c r="D5353" s="5" t="str">
        <f>ufc_fights5[[#This Row],[r_fighter_id]]&amp;"/"&amp;ufc_fights5[[#This Row],[b_fighter_id]]&amp;ufc_fights5[[#This Row],[date]]</f>
        <v>2427/358244023</v>
      </c>
      <c r="E5353">
        <f>COUNTIF(ufc_fights5[duplicitní texty],ufc_fights5[[#This Row],[duplicitní texty]])</f>
        <v>1</v>
      </c>
    </row>
    <row r="5354" spans="1:5">
      <c r="A5354">
        <v>2666</v>
      </c>
      <c r="B5354">
        <v>3344</v>
      </c>
      <c r="C5354" s="3">
        <v>44023</v>
      </c>
      <c r="D5354" s="5" t="str">
        <f>ufc_fights5[[#This Row],[r_fighter_id]]&amp;"/"&amp;ufc_fights5[[#This Row],[b_fighter_id]]&amp;ufc_fights5[[#This Row],[date]]</f>
        <v>2666/334444023</v>
      </c>
      <c r="E5354">
        <f>COUNTIF(ufc_fights5[duplicitní texty],ufc_fights5[[#This Row],[duplicitní texty]])</f>
        <v>1</v>
      </c>
    </row>
    <row r="5355" spans="1:5">
      <c r="A5355">
        <v>95</v>
      </c>
      <c r="B5355">
        <v>1324</v>
      </c>
      <c r="C5355" s="3">
        <v>44023</v>
      </c>
      <c r="D5355" s="5" t="str">
        <f>ufc_fights5[[#This Row],[r_fighter_id]]&amp;"/"&amp;ufc_fights5[[#This Row],[b_fighter_id]]&amp;ufc_fights5[[#This Row],[date]]</f>
        <v>95/132444023</v>
      </c>
      <c r="E5355">
        <f>COUNTIF(ufc_fights5[duplicitní texty],ufc_fights5[[#This Row],[duplicitní texty]])</f>
        <v>1</v>
      </c>
    </row>
    <row r="5356" spans="1:5">
      <c r="A5356">
        <v>2364</v>
      </c>
      <c r="B5356">
        <v>2580</v>
      </c>
      <c r="C5356" s="3">
        <v>44023</v>
      </c>
      <c r="D5356" s="5" t="str">
        <f>ufc_fights5[[#This Row],[r_fighter_id]]&amp;"/"&amp;ufc_fights5[[#This Row],[b_fighter_id]]&amp;ufc_fights5[[#This Row],[date]]</f>
        <v>2364/258044023</v>
      </c>
      <c r="E5356">
        <f>COUNTIF(ufc_fights5[duplicitní texty],ufc_fights5[[#This Row],[duplicitní texty]])</f>
        <v>1</v>
      </c>
    </row>
    <row r="5357" spans="1:5">
      <c r="A5357">
        <v>3571</v>
      </c>
      <c r="B5357">
        <v>2816</v>
      </c>
      <c r="C5357" s="3">
        <v>44023</v>
      </c>
      <c r="D5357" s="5" t="str">
        <f>ufc_fights5[[#This Row],[r_fighter_id]]&amp;"/"&amp;ufc_fights5[[#This Row],[b_fighter_id]]&amp;ufc_fights5[[#This Row],[date]]</f>
        <v>3571/281644023</v>
      </c>
      <c r="E5357">
        <f>COUNTIF(ufc_fights5[duplicitní texty],ufc_fights5[[#This Row],[duplicitní texty]])</f>
        <v>1</v>
      </c>
    </row>
    <row r="5358" spans="1:5">
      <c r="A5358">
        <v>2530</v>
      </c>
      <c r="B5358">
        <v>541</v>
      </c>
      <c r="C5358" s="3">
        <v>44027</v>
      </c>
      <c r="D5358" s="5" t="str">
        <f>ufc_fights5[[#This Row],[r_fighter_id]]&amp;"/"&amp;ufc_fights5[[#This Row],[b_fighter_id]]&amp;ufc_fights5[[#This Row],[date]]</f>
        <v>2530/54144027</v>
      </c>
      <c r="E5358">
        <f>COUNTIF(ufc_fights5[duplicitní texty],ufc_fights5[[#This Row],[duplicitní texty]])</f>
        <v>1</v>
      </c>
    </row>
    <row r="5359" spans="1:5">
      <c r="A5359">
        <v>878</v>
      </c>
      <c r="B5359">
        <v>257</v>
      </c>
      <c r="C5359" s="3">
        <v>44027</v>
      </c>
      <c r="D5359" s="5" t="str">
        <f>ufc_fights5[[#This Row],[r_fighter_id]]&amp;"/"&amp;ufc_fights5[[#This Row],[b_fighter_id]]&amp;ufc_fights5[[#This Row],[date]]</f>
        <v>878/25744027</v>
      </c>
      <c r="E5359">
        <f>COUNTIF(ufc_fights5[duplicitní texty],ufc_fights5[[#This Row],[duplicitní texty]])</f>
        <v>1</v>
      </c>
    </row>
    <row r="5360" spans="1:5">
      <c r="A5360">
        <v>1160</v>
      </c>
      <c r="B5360">
        <v>973</v>
      </c>
      <c r="C5360" s="3">
        <v>44027</v>
      </c>
      <c r="D5360" s="5" t="str">
        <f>ufc_fights5[[#This Row],[r_fighter_id]]&amp;"/"&amp;ufc_fights5[[#This Row],[b_fighter_id]]&amp;ufc_fights5[[#This Row],[date]]</f>
        <v>1160/97344027</v>
      </c>
      <c r="E5360">
        <f>COUNTIF(ufc_fights5[duplicitní texty],ufc_fights5[[#This Row],[duplicitní texty]])</f>
        <v>1</v>
      </c>
    </row>
    <row r="5361" spans="1:5">
      <c r="A5361">
        <v>2022</v>
      </c>
      <c r="B5361">
        <v>2866</v>
      </c>
      <c r="C5361" s="3">
        <v>44027</v>
      </c>
      <c r="D5361" s="5" t="str">
        <f>ufc_fights5[[#This Row],[r_fighter_id]]&amp;"/"&amp;ufc_fights5[[#This Row],[b_fighter_id]]&amp;ufc_fights5[[#This Row],[date]]</f>
        <v>2022/286644027</v>
      </c>
      <c r="E5361">
        <f>COUNTIF(ufc_fights5[duplicitní texty],ufc_fights5[[#This Row],[duplicitní texty]])</f>
        <v>1</v>
      </c>
    </row>
    <row r="5362" spans="1:5">
      <c r="A5362">
        <v>2636</v>
      </c>
      <c r="B5362">
        <v>1765</v>
      </c>
      <c r="C5362" s="3">
        <v>44027</v>
      </c>
      <c r="D5362" s="5" t="str">
        <f>ufc_fights5[[#This Row],[r_fighter_id]]&amp;"/"&amp;ufc_fights5[[#This Row],[b_fighter_id]]&amp;ufc_fights5[[#This Row],[date]]</f>
        <v>2636/176544027</v>
      </c>
      <c r="E5362">
        <f>COUNTIF(ufc_fights5[duplicitní texty],ufc_fights5[[#This Row],[duplicitní texty]])</f>
        <v>1</v>
      </c>
    </row>
    <row r="5363" spans="1:5">
      <c r="A5363">
        <v>2622</v>
      </c>
      <c r="B5363">
        <v>2239</v>
      </c>
      <c r="C5363" s="3">
        <v>44027</v>
      </c>
      <c r="D5363" s="5" t="str">
        <f>ufc_fights5[[#This Row],[r_fighter_id]]&amp;"/"&amp;ufc_fights5[[#This Row],[b_fighter_id]]&amp;ufc_fights5[[#This Row],[date]]</f>
        <v>2622/223944027</v>
      </c>
      <c r="E5363">
        <f>COUNTIF(ufc_fights5[duplicitní texty],ufc_fights5[[#This Row],[duplicitní texty]])</f>
        <v>1</v>
      </c>
    </row>
    <row r="5364" spans="1:5">
      <c r="A5364">
        <v>1606</v>
      </c>
      <c r="B5364">
        <v>1436</v>
      </c>
      <c r="C5364" s="3">
        <v>44027</v>
      </c>
      <c r="D5364" s="5" t="str">
        <f>ufc_fights5[[#This Row],[r_fighter_id]]&amp;"/"&amp;ufc_fights5[[#This Row],[b_fighter_id]]&amp;ufc_fights5[[#This Row],[date]]</f>
        <v>1606/143644027</v>
      </c>
      <c r="E5364">
        <f>COUNTIF(ufc_fights5[duplicitní texty],ufc_fights5[[#This Row],[duplicitní texty]])</f>
        <v>1</v>
      </c>
    </row>
    <row r="5365" spans="1:5">
      <c r="A5365">
        <v>401</v>
      </c>
      <c r="B5365">
        <v>2098</v>
      </c>
      <c r="C5365" s="3">
        <v>44027</v>
      </c>
      <c r="D5365" s="5" t="str">
        <f>ufc_fights5[[#This Row],[r_fighter_id]]&amp;"/"&amp;ufc_fights5[[#This Row],[b_fighter_id]]&amp;ufc_fights5[[#This Row],[date]]</f>
        <v>401/209844027</v>
      </c>
      <c r="E5365">
        <f>COUNTIF(ufc_fights5[duplicitní texty],ufc_fights5[[#This Row],[duplicitní texty]])</f>
        <v>1</v>
      </c>
    </row>
    <row r="5366" spans="1:5">
      <c r="A5366">
        <v>2696</v>
      </c>
      <c r="B5366">
        <v>3102</v>
      </c>
      <c r="C5366" s="3">
        <v>44027</v>
      </c>
      <c r="D5366" s="5" t="str">
        <f>ufc_fights5[[#This Row],[r_fighter_id]]&amp;"/"&amp;ufc_fights5[[#This Row],[b_fighter_id]]&amp;ufc_fights5[[#This Row],[date]]</f>
        <v>2696/310244027</v>
      </c>
      <c r="E5366">
        <f>COUNTIF(ufc_fights5[duplicitní texty],ufc_fights5[[#This Row],[duplicitní texty]])</f>
        <v>1</v>
      </c>
    </row>
    <row r="5367" spans="1:5">
      <c r="A5367">
        <v>240</v>
      </c>
      <c r="B5367">
        <v>1538</v>
      </c>
      <c r="C5367" s="3">
        <v>44027</v>
      </c>
      <c r="D5367" s="5" t="str">
        <f>ufc_fights5[[#This Row],[r_fighter_id]]&amp;"/"&amp;ufc_fights5[[#This Row],[b_fighter_id]]&amp;ufc_fights5[[#This Row],[date]]</f>
        <v>240/153844027</v>
      </c>
      <c r="E5367">
        <f>COUNTIF(ufc_fights5[duplicitní texty],ufc_fights5[[#This Row],[duplicitní texty]])</f>
        <v>1</v>
      </c>
    </row>
    <row r="5368" spans="1:5">
      <c r="A5368">
        <v>2965</v>
      </c>
      <c r="B5368">
        <v>2528</v>
      </c>
      <c r="C5368" s="3">
        <v>44027</v>
      </c>
      <c r="D5368" s="5" t="str">
        <f>ufc_fights5[[#This Row],[r_fighter_id]]&amp;"/"&amp;ufc_fights5[[#This Row],[b_fighter_id]]&amp;ufc_fights5[[#This Row],[date]]</f>
        <v>2965/252844027</v>
      </c>
      <c r="E5368">
        <f>COUNTIF(ufc_fights5[duplicitní texty],ufc_fights5[[#This Row],[duplicitní texty]])</f>
        <v>1</v>
      </c>
    </row>
    <row r="5369" spans="1:5">
      <c r="A5369">
        <v>716</v>
      </c>
      <c r="B5369">
        <v>2270</v>
      </c>
      <c r="C5369" s="3">
        <v>44030</v>
      </c>
      <c r="D5369" s="5" t="str">
        <f>ufc_fights5[[#This Row],[r_fighter_id]]&amp;"/"&amp;ufc_fights5[[#This Row],[b_fighter_id]]&amp;ufc_fights5[[#This Row],[date]]</f>
        <v>716/227044030</v>
      </c>
      <c r="E5369">
        <f>COUNTIF(ufc_fights5[duplicitní texty],ufc_fights5[[#This Row],[duplicitní texty]])</f>
        <v>1</v>
      </c>
    </row>
    <row r="5370" spans="1:5">
      <c r="A5370">
        <v>2440</v>
      </c>
      <c r="B5370">
        <v>147</v>
      </c>
      <c r="C5370" s="3">
        <v>44030</v>
      </c>
      <c r="D5370" s="5" t="str">
        <f>ufc_fights5[[#This Row],[r_fighter_id]]&amp;"/"&amp;ufc_fights5[[#This Row],[b_fighter_id]]&amp;ufc_fights5[[#This Row],[date]]</f>
        <v>2440/14744030</v>
      </c>
      <c r="E5370">
        <f>COUNTIF(ufc_fights5[duplicitní texty],ufc_fights5[[#This Row],[duplicitní texty]])</f>
        <v>1</v>
      </c>
    </row>
    <row r="5371" spans="1:5">
      <c r="A5371">
        <v>959</v>
      </c>
      <c r="B5371">
        <v>247</v>
      </c>
      <c r="C5371" s="3">
        <v>44030</v>
      </c>
      <c r="D5371" s="5" t="str">
        <f>ufc_fights5[[#This Row],[r_fighter_id]]&amp;"/"&amp;ufc_fights5[[#This Row],[b_fighter_id]]&amp;ufc_fights5[[#This Row],[date]]</f>
        <v>959/24744030</v>
      </c>
      <c r="E5371">
        <f>COUNTIF(ufc_fights5[duplicitní texty],ufc_fights5[[#This Row],[duplicitní texty]])</f>
        <v>1</v>
      </c>
    </row>
    <row r="5372" spans="1:5">
      <c r="A5372">
        <v>1516</v>
      </c>
      <c r="B5372">
        <v>1484</v>
      </c>
      <c r="C5372" s="3">
        <v>44030</v>
      </c>
      <c r="D5372" s="5" t="str">
        <f>ufc_fights5[[#This Row],[r_fighter_id]]&amp;"/"&amp;ufc_fights5[[#This Row],[b_fighter_id]]&amp;ufc_fights5[[#This Row],[date]]</f>
        <v>1516/148444030</v>
      </c>
      <c r="E5372">
        <f>COUNTIF(ufc_fights5[duplicitní texty],ufc_fights5[[#This Row],[duplicitní texty]])</f>
        <v>1</v>
      </c>
    </row>
    <row r="5373" spans="1:5">
      <c r="A5373">
        <v>942</v>
      </c>
      <c r="B5373">
        <v>3093</v>
      </c>
      <c r="C5373" s="3">
        <v>44030</v>
      </c>
      <c r="D5373" s="5" t="str">
        <f>ufc_fights5[[#This Row],[r_fighter_id]]&amp;"/"&amp;ufc_fights5[[#This Row],[b_fighter_id]]&amp;ufc_fights5[[#This Row],[date]]</f>
        <v>942/309344030</v>
      </c>
      <c r="E5373">
        <f>COUNTIF(ufc_fights5[duplicitní texty],ufc_fights5[[#This Row],[duplicitní texty]])</f>
        <v>1</v>
      </c>
    </row>
    <row r="5374" spans="1:5">
      <c r="A5374">
        <v>801</v>
      </c>
      <c r="B5374">
        <v>1430</v>
      </c>
      <c r="C5374" s="3">
        <v>44030</v>
      </c>
      <c r="D5374" s="5" t="str">
        <f>ufc_fights5[[#This Row],[r_fighter_id]]&amp;"/"&amp;ufc_fights5[[#This Row],[b_fighter_id]]&amp;ufc_fights5[[#This Row],[date]]</f>
        <v>801/143044030</v>
      </c>
      <c r="E5374">
        <f>COUNTIF(ufc_fights5[duplicitní texty],ufc_fights5[[#This Row],[duplicitní texty]])</f>
        <v>1</v>
      </c>
    </row>
    <row r="5375" spans="1:5">
      <c r="A5375">
        <v>767</v>
      </c>
      <c r="B5375">
        <v>980</v>
      </c>
      <c r="C5375" s="3">
        <v>44030</v>
      </c>
      <c r="D5375" s="5" t="str">
        <f>ufc_fights5[[#This Row],[r_fighter_id]]&amp;"/"&amp;ufc_fights5[[#This Row],[b_fighter_id]]&amp;ufc_fights5[[#This Row],[date]]</f>
        <v>767/98044030</v>
      </c>
      <c r="E5375">
        <f>COUNTIF(ufc_fights5[duplicitní texty],ufc_fights5[[#This Row],[duplicitní texty]])</f>
        <v>1</v>
      </c>
    </row>
    <row r="5376" spans="1:5">
      <c r="A5376">
        <v>2621</v>
      </c>
      <c r="B5376">
        <v>3292</v>
      </c>
      <c r="C5376" s="3">
        <v>44030</v>
      </c>
      <c r="D5376" s="5" t="str">
        <f>ufc_fights5[[#This Row],[r_fighter_id]]&amp;"/"&amp;ufc_fights5[[#This Row],[b_fighter_id]]&amp;ufc_fights5[[#This Row],[date]]</f>
        <v>2621/329244030</v>
      </c>
      <c r="E5376">
        <f>COUNTIF(ufc_fights5[duplicitní texty],ufc_fights5[[#This Row],[duplicitní texty]])</f>
        <v>1</v>
      </c>
    </row>
    <row r="5377" spans="1:5">
      <c r="A5377">
        <v>828</v>
      </c>
      <c r="B5377">
        <v>80</v>
      </c>
      <c r="C5377" s="3">
        <v>44030</v>
      </c>
      <c r="D5377" s="5" t="str">
        <f>ufc_fights5[[#This Row],[r_fighter_id]]&amp;"/"&amp;ufc_fights5[[#This Row],[b_fighter_id]]&amp;ufc_fights5[[#This Row],[date]]</f>
        <v>828/8044030</v>
      </c>
      <c r="E5377">
        <f>COUNTIF(ufc_fights5[duplicitní texty],ufc_fights5[[#This Row],[duplicitní texty]])</f>
        <v>1</v>
      </c>
    </row>
    <row r="5378" spans="1:5">
      <c r="A5378">
        <v>1159</v>
      </c>
      <c r="B5378">
        <v>36</v>
      </c>
      <c r="C5378" s="3">
        <v>44030</v>
      </c>
      <c r="D5378" s="5" t="str">
        <f>ufc_fights5[[#This Row],[r_fighter_id]]&amp;"/"&amp;ufc_fights5[[#This Row],[b_fighter_id]]&amp;ufc_fights5[[#This Row],[date]]</f>
        <v>1159/3644030</v>
      </c>
      <c r="E5378">
        <f>COUNTIF(ufc_fights5[duplicitní texty],ufc_fights5[[#This Row],[duplicitní texty]])</f>
        <v>1</v>
      </c>
    </row>
    <row r="5379" spans="1:5">
      <c r="A5379">
        <v>1330</v>
      </c>
      <c r="B5379">
        <v>1083</v>
      </c>
      <c r="C5379" s="3">
        <v>44030</v>
      </c>
      <c r="D5379" s="5" t="str">
        <f>ufc_fights5[[#This Row],[r_fighter_id]]&amp;"/"&amp;ufc_fights5[[#This Row],[b_fighter_id]]&amp;ufc_fights5[[#This Row],[date]]</f>
        <v>1330/108344030</v>
      </c>
      <c r="E5379">
        <f>COUNTIF(ufc_fights5[duplicitní texty],ufc_fights5[[#This Row],[duplicitní texty]])</f>
        <v>1</v>
      </c>
    </row>
    <row r="5380" spans="1:5">
      <c r="A5380">
        <v>1838</v>
      </c>
      <c r="B5380">
        <v>486</v>
      </c>
      <c r="C5380" s="3">
        <v>44030</v>
      </c>
      <c r="D5380" s="5" t="str">
        <f>ufc_fights5[[#This Row],[r_fighter_id]]&amp;"/"&amp;ufc_fights5[[#This Row],[b_fighter_id]]&amp;ufc_fights5[[#This Row],[date]]</f>
        <v>1838/48644030</v>
      </c>
      <c r="E5380">
        <f>COUNTIF(ufc_fights5[duplicitní texty],ufc_fights5[[#This Row],[duplicitní texty]])</f>
        <v>1</v>
      </c>
    </row>
    <row r="5381" spans="1:5">
      <c r="A5381">
        <v>541</v>
      </c>
      <c r="B5381">
        <v>2046</v>
      </c>
      <c r="C5381" s="3">
        <v>44037</v>
      </c>
      <c r="D5381" s="5" t="str">
        <f>ufc_fights5[[#This Row],[r_fighter_id]]&amp;"/"&amp;ufc_fights5[[#This Row],[b_fighter_id]]&amp;ufc_fights5[[#This Row],[date]]</f>
        <v>541/204644037</v>
      </c>
      <c r="E5381">
        <f>COUNTIF(ufc_fights5[duplicitní texty],ufc_fights5[[#This Row],[duplicitní texty]])</f>
        <v>1</v>
      </c>
    </row>
    <row r="5382" spans="1:5">
      <c r="A5382">
        <v>2381</v>
      </c>
      <c r="B5382">
        <v>3050</v>
      </c>
      <c r="C5382" s="3">
        <v>44037</v>
      </c>
      <c r="D5382" s="5" t="str">
        <f>ufc_fights5[[#This Row],[r_fighter_id]]&amp;"/"&amp;ufc_fights5[[#This Row],[b_fighter_id]]&amp;ufc_fights5[[#This Row],[date]]</f>
        <v>2381/305044037</v>
      </c>
      <c r="E5382">
        <f>COUNTIF(ufc_fights5[duplicitní texty],ufc_fights5[[#This Row],[duplicitní texty]])</f>
        <v>1</v>
      </c>
    </row>
    <row r="5383" spans="1:5">
      <c r="A5383">
        <v>645</v>
      </c>
      <c r="B5383">
        <v>118</v>
      </c>
      <c r="C5383" s="3">
        <v>44037</v>
      </c>
      <c r="D5383" s="5" t="str">
        <f>ufc_fights5[[#This Row],[r_fighter_id]]&amp;"/"&amp;ufc_fights5[[#This Row],[b_fighter_id]]&amp;ufc_fights5[[#This Row],[date]]</f>
        <v>645/11844037</v>
      </c>
      <c r="E5383">
        <f>COUNTIF(ufc_fights5[duplicitní texty],ufc_fights5[[#This Row],[duplicitní texty]])</f>
        <v>1</v>
      </c>
    </row>
    <row r="5384" spans="1:5">
      <c r="A5384">
        <v>3458</v>
      </c>
      <c r="B5384">
        <v>1235</v>
      </c>
      <c r="C5384" s="3">
        <v>44037</v>
      </c>
      <c r="D5384" s="5" t="str">
        <f>ufc_fights5[[#This Row],[r_fighter_id]]&amp;"/"&amp;ufc_fights5[[#This Row],[b_fighter_id]]&amp;ufc_fights5[[#This Row],[date]]</f>
        <v>3458/123544037</v>
      </c>
      <c r="E5384">
        <f>COUNTIF(ufc_fights5[duplicitní texty],ufc_fights5[[#This Row],[duplicitní texty]])</f>
        <v>1</v>
      </c>
    </row>
    <row r="5385" spans="1:5">
      <c r="A5385">
        <v>152</v>
      </c>
      <c r="B5385">
        <v>593</v>
      </c>
      <c r="C5385" s="3">
        <v>44037</v>
      </c>
      <c r="D5385" s="5" t="str">
        <f>ufc_fights5[[#This Row],[r_fighter_id]]&amp;"/"&amp;ufc_fights5[[#This Row],[b_fighter_id]]&amp;ufc_fights5[[#This Row],[date]]</f>
        <v>152/59344037</v>
      </c>
      <c r="E5385">
        <f>COUNTIF(ufc_fights5[duplicitní texty],ufc_fights5[[#This Row],[duplicitní texty]])</f>
        <v>1</v>
      </c>
    </row>
    <row r="5386" spans="1:5">
      <c r="A5386">
        <v>321</v>
      </c>
      <c r="B5386">
        <v>2512</v>
      </c>
      <c r="C5386" s="3">
        <v>44037</v>
      </c>
      <c r="D5386" s="5" t="str">
        <f>ufc_fights5[[#This Row],[r_fighter_id]]&amp;"/"&amp;ufc_fights5[[#This Row],[b_fighter_id]]&amp;ufc_fights5[[#This Row],[date]]</f>
        <v>321/251244037</v>
      </c>
      <c r="E5386">
        <f>COUNTIF(ufc_fights5[duplicitní texty],ufc_fights5[[#This Row],[duplicitní texty]])</f>
        <v>1</v>
      </c>
    </row>
    <row r="5387" spans="1:5">
      <c r="A5387">
        <v>3471</v>
      </c>
      <c r="B5387">
        <v>3256</v>
      </c>
      <c r="C5387" s="3">
        <v>44037</v>
      </c>
      <c r="D5387" s="5" t="str">
        <f>ufc_fights5[[#This Row],[r_fighter_id]]&amp;"/"&amp;ufc_fights5[[#This Row],[b_fighter_id]]&amp;ufc_fights5[[#This Row],[date]]</f>
        <v>3471/325644037</v>
      </c>
      <c r="E5387">
        <f>COUNTIF(ufc_fights5[duplicitní texty],ufc_fights5[[#This Row],[duplicitní texty]])</f>
        <v>1</v>
      </c>
    </row>
    <row r="5388" spans="1:5">
      <c r="A5388">
        <v>622</v>
      </c>
      <c r="B5388">
        <v>1642</v>
      </c>
      <c r="C5388" s="3">
        <v>44037</v>
      </c>
      <c r="D5388" s="5" t="str">
        <f>ufc_fights5[[#This Row],[r_fighter_id]]&amp;"/"&amp;ufc_fights5[[#This Row],[b_fighter_id]]&amp;ufc_fights5[[#This Row],[date]]</f>
        <v>622/164244037</v>
      </c>
      <c r="E5388">
        <f>COUNTIF(ufc_fights5[duplicitní texty],ufc_fights5[[#This Row],[duplicitní texty]])</f>
        <v>1</v>
      </c>
    </row>
    <row r="5389" spans="1:5">
      <c r="A5389">
        <v>907</v>
      </c>
      <c r="B5389">
        <v>2731</v>
      </c>
      <c r="C5389" s="3">
        <v>44037</v>
      </c>
      <c r="D5389" s="5" t="str">
        <f>ufc_fights5[[#This Row],[r_fighter_id]]&amp;"/"&amp;ufc_fights5[[#This Row],[b_fighter_id]]&amp;ufc_fights5[[#This Row],[date]]</f>
        <v>907/273144037</v>
      </c>
      <c r="E5389">
        <f>COUNTIF(ufc_fights5[duplicitní texty],ufc_fights5[[#This Row],[duplicitní texty]])</f>
        <v>1</v>
      </c>
    </row>
    <row r="5390" spans="1:5">
      <c r="A5390">
        <v>2783</v>
      </c>
      <c r="B5390">
        <v>2328</v>
      </c>
      <c r="C5390" s="3">
        <v>44037</v>
      </c>
      <c r="D5390" s="5" t="str">
        <f>ufc_fights5[[#This Row],[r_fighter_id]]&amp;"/"&amp;ufc_fights5[[#This Row],[b_fighter_id]]&amp;ufc_fights5[[#This Row],[date]]</f>
        <v>2783/232844037</v>
      </c>
      <c r="E5390">
        <f>COUNTIF(ufc_fights5[duplicitní texty],ufc_fights5[[#This Row],[duplicitní texty]])</f>
        <v>1</v>
      </c>
    </row>
    <row r="5391" spans="1:5">
      <c r="A5391">
        <v>3507</v>
      </c>
      <c r="B5391">
        <v>506</v>
      </c>
      <c r="C5391" s="3">
        <v>44037</v>
      </c>
      <c r="D5391" s="5" t="str">
        <f>ufc_fights5[[#This Row],[r_fighter_id]]&amp;"/"&amp;ufc_fights5[[#This Row],[b_fighter_id]]&amp;ufc_fights5[[#This Row],[date]]</f>
        <v>3507/50644037</v>
      </c>
      <c r="E5391">
        <f>COUNTIF(ufc_fights5[duplicitní texty],ufc_fights5[[#This Row],[duplicitní texty]])</f>
        <v>1</v>
      </c>
    </row>
    <row r="5392" spans="1:5">
      <c r="A5392">
        <v>922</v>
      </c>
      <c r="B5392">
        <v>1219</v>
      </c>
      <c r="C5392" s="3">
        <v>44037</v>
      </c>
      <c r="D5392" s="5" t="str">
        <f>ufc_fights5[[#This Row],[r_fighter_id]]&amp;"/"&amp;ufc_fights5[[#This Row],[b_fighter_id]]&amp;ufc_fights5[[#This Row],[date]]</f>
        <v>922/121944037</v>
      </c>
      <c r="E5392">
        <f>COUNTIF(ufc_fights5[duplicitní texty],ufc_fights5[[#This Row],[duplicitní texty]])</f>
        <v>1</v>
      </c>
    </row>
    <row r="5393" spans="1:5">
      <c r="A5393">
        <v>883</v>
      </c>
      <c r="B5393">
        <v>3133</v>
      </c>
      <c r="C5393" s="3">
        <v>44037</v>
      </c>
      <c r="D5393" s="5" t="str">
        <f>ufc_fights5[[#This Row],[r_fighter_id]]&amp;"/"&amp;ufc_fights5[[#This Row],[b_fighter_id]]&amp;ufc_fights5[[#This Row],[date]]</f>
        <v>883/313344037</v>
      </c>
      <c r="E5393">
        <f>COUNTIF(ufc_fights5[duplicitní texty],ufc_fights5[[#This Row],[duplicitní texty]])</f>
        <v>1</v>
      </c>
    </row>
    <row r="5394" spans="1:5">
      <c r="A5394">
        <v>3289</v>
      </c>
      <c r="B5394">
        <v>1326</v>
      </c>
      <c r="C5394" s="3">
        <v>44037</v>
      </c>
      <c r="D5394" s="5" t="str">
        <f>ufc_fights5[[#This Row],[r_fighter_id]]&amp;"/"&amp;ufc_fights5[[#This Row],[b_fighter_id]]&amp;ufc_fights5[[#This Row],[date]]</f>
        <v>3289/132644037</v>
      </c>
      <c r="E5394">
        <f>COUNTIF(ufc_fights5[duplicitní texty],ufc_fights5[[#This Row],[duplicitní texty]])</f>
        <v>1</v>
      </c>
    </row>
    <row r="5395" spans="1:5">
      <c r="A5395">
        <v>389</v>
      </c>
      <c r="B5395">
        <v>2944</v>
      </c>
      <c r="C5395" s="3">
        <v>44044</v>
      </c>
      <c r="D5395" s="5" t="str">
        <f>ufc_fights5[[#This Row],[r_fighter_id]]&amp;"/"&amp;ufc_fights5[[#This Row],[b_fighter_id]]&amp;ufc_fights5[[#This Row],[date]]</f>
        <v>389/294444044</v>
      </c>
      <c r="E5395">
        <f>COUNTIF(ufc_fights5[duplicitní texty],ufc_fights5[[#This Row],[duplicitní texty]])</f>
        <v>1</v>
      </c>
    </row>
    <row r="5396" spans="1:5">
      <c r="A5396">
        <v>441</v>
      </c>
      <c r="B5396">
        <v>1925</v>
      </c>
      <c r="C5396" s="3">
        <v>44044</v>
      </c>
      <c r="D5396" s="5" t="str">
        <f>ufc_fights5[[#This Row],[r_fighter_id]]&amp;"/"&amp;ufc_fights5[[#This Row],[b_fighter_id]]&amp;ufc_fights5[[#This Row],[date]]</f>
        <v>441/192544044</v>
      </c>
      <c r="E5396">
        <f>COUNTIF(ufc_fights5[duplicitní texty],ufc_fights5[[#This Row],[duplicitní texty]])</f>
        <v>1</v>
      </c>
    </row>
    <row r="5397" spans="1:5">
      <c r="A5397">
        <v>2796</v>
      </c>
      <c r="B5397">
        <v>1981</v>
      </c>
      <c r="C5397" s="3">
        <v>44044</v>
      </c>
      <c r="D5397" s="5" t="str">
        <f>ufc_fights5[[#This Row],[r_fighter_id]]&amp;"/"&amp;ufc_fights5[[#This Row],[b_fighter_id]]&amp;ufc_fights5[[#This Row],[date]]</f>
        <v>2796/198144044</v>
      </c>
      <c r="E5397">
        <f>COUNTIF(ufc_fights5[duplicitní texty],ufc_fights5[[#This Row],[duplicitní texty]])</f>
        <v>1</v>
      </c>
    </row>
    <row r="5398" spans="1:5">
      <c r="A5398">
        <v>3342</v>
      </c>
      <c r="B5398">
        <v>1202</v>
      </c>
      <c r="C5398" s="3">
        <v>44044</v>
      </c>
      <c r="D5398" s="5" t="str">
        <f>ufc_fights5[[#This Row],[r_fighter_id]]&amp;"/"&amp;ufc_fights5[[#This Row],[b_fighter_id]]&amp;ufc_fights5[[#This Row],[date]]</f>
        <v>3342/120244044</v>
      </c>
      <c r="E5398">
        <f>COUNTIF(ufc_fights5[duplicitní texty],ufc_fights5[[#This Row],[duplicitní texty]])</f>
        <v>1</v>
      </c>
    </row>
    <row r="5399" spans="1:5">
      <c r="A5399">
        <v>1883</v>
      </c>
      <c r="B5399">
        <v>379</v>
      </c>
      <c r="C5399" s="3">
        <v>44044</v>
      </c>
      <c r="D5399" s="5" t="str">
        <f>ufc_fights5[[#This Row],[r_fighter_id]]&amp;"/"&amp;ufc_fights5[[#This Row],[b_fighter_id]]&amp;ufc_fights5[[#This Row],[date]]</f>
        <v>1883/37944044</v>
      </c>
      <c r="E5399">
        <f>COUNTIF(ufc_fights5[duplicitní texty],ufc_fights5[[#This Row],[duplicitní texty]])</f>
        <v>1</v>
      </c>
    </row>
    <row r="5400" spans="1:5">
      <c r="A5400">
        <v>2228</v>
      </c>
      <c r="B5400">
        <v>1939</v>
      </c>
      <c r="C5400" s="3">
        <v>44044</v>
      </c>
      <c r="D5400" s="5" t="str">
        <f>ufc_fights5[[#This Row],[r_fighter_id]]&amp;"/"&amp;ufc_fights5[[#This Row],[b_fighter_id]]&amp;ufc_fights5[[#This Row],[date]]</f>
        <v>2228/193944044</v>
      </c>
      <c r="E5400">
        <f>COUNTIF(ufc_fights5[duplicitní texty],ufc_fights5[[#This Row],[duplicitní texty]])</f>
        <v>1</v>
      </c>
    </row>
    <row r="5401" spans="1:5">
      <c r="A5401">
        <v>885</v>
      </c>
      <c r="B5401">
        <v>436</v>
      </c>
      <c r="C5401" s="3">
        <v>44044</v>
      </c>
      <c r="D5401" s="5" t="str">
        <f>ufc_fights5[[#This Row],[r_fighter_id]]&amp;"/"&amp;ufc_fights5[[#This Row],[b_fighter_id]]&amp;ufc_fights5[[#This Row],[date]]</f>
        <v>885/43644044</v>
      </c>
      <c r="E5401">
        <f>COUNTIF(ufc_fights5[duplicitní texty],ufc_fights5[[#This Row],[duplicitní texty]])</f>
        <v>1</v>
      </c>
    </row>
    <row r="5402" spans="1:5">
      <c r="A5402">
        <v>1709</v>
      </c>
      <c r="B5402">
        <v>3131</v>
      </c>
      <c r="C5402" s="3">
        <v>44051</v>
      </c>
      <c r="D5402" s="5" t="str">
        <f>ufc_fights5[[#This Row],[r_fighter_id]]&amp;"/"&amp;ufc_fights5[[#This Row],[b_fighter_id]]&amp;ufc_fights5[[#This Row],[date]]</f>
        <v>1709/313144051</v>
      </c>
      <c r="E5402">
        <f>COUNTIF(ufc_fights5[duplicitní texty],ufc_fights5[[#This Row],[duplicitní texty]])</f>
        <v>1</v>
      </c>
    </row>
    <row r="5403" spans="1:5">
      <c r="A5403">
        <v>28</v>
      </c>
      <c r="B5403">
        <v>3452</v>
      </c>
      <c r="C5403" s="3">
        <v>44051</v>
      </c>
      <c r="D5403" s="5" t="str">
        <f>ufc_fights5[[#This Row],[r_fighter_id]]&amp;"/"&amp;ufc_fights5[[#This Row],[b_fighter_id]]&amp;ufc_fights5[[#This Row],[date]]</f>
        <v>28/345244051</v>
      </c>
      <c r="E5403">
        <f>COUNTIF(ufc_fights5[duplicitní texty],ufc_fights5[[#This Row],[duplicitní texty]])</f>
        <v>1</v>
      </c>
    </row>
    <row r="5404" spans="1:5">
      <c r="A5404">
        <v>2549</v>
      </c>
      <c r="B5404">
        <v>3124</v>
      </c>
      <c r="C5404" s="3">
        <v>44051</v>
      </c>
      <c r="D5404" s="5" t="str">
        <f>ufc_fights5[[#This Row],[r_fighter_id]]&amp;"/"&amp;ufc_fights5[[#This Row],[b_fighter_id]]&amp;ufc_fights5[[#This Row],[date]]</f>
        <v>2549/312444051</v>
      </c>
      <c r="E5404">
        <f>COUNTIF(ufc_fights5[duplicitní texty],ufc_fights5[[#This Row],[duplicitní texty]])</f>
        <v>1</v>
      </c>
    </row>
    <row r="5405" spans="1:5">
      <c r="A5405">
        <v>1370</v>
      </c>
      <c r="B5405">
        <v>396</v>
      </c>
      <c r="C5405" s="3">
        <v>44051</v>
      </c>
      <c r="D5405" s="5" t="str">
        <f>ufc_fights5[[#This Row],[r_fighter_id]]&amp;"/"&amp;ufc_fights5[[#This Row],[b_fighter_id]]&amp;ufc_fights5[[#This Row],[date]]</f>
        <v>1370/39644051</v>
      </c>
      <c r="E5405">
        <f>COUNTIF(ufc_fights5[duplicitní texty],ufc_fights5[[#This Row],[duplicitní texty]])</f>
        <v>1</v>
      </c>
    </row>
    <row r="5406" spans="1:5">
      <c r="A5406">
        <v>2834</v>
      </c>
      <c r="B5406">
        <v>3304</v>
      </c>
      <c r="C5406" s="3">
        <v>44051</v>
      </c>
      <c r="D5406" s="5" t="str">
        <f>ufc_fights5[[#This Row],[r_fighter_id]]&amp;"/"&amp;ufc_fights5[[#This Row],[b_fighter_id]]&amp;ufc_fights5[[#This Row],[date]]</f>
        <v>2834/330444051</v>
      </c>
      <c r="E5406">
        <f>COUNTIF(ufc_fights5[duplicitní texty],ufc_fights5[[#This Row],[duplicitní texty]])</f>
        <v>1</v>
      </c>
    </row>
    <row r="5407" spans="1:5">
      <c r="A5407">
        <v>1266</v>
      </c>
      <c r="B5407">
        <v>2225</v>
      </c>
      <c r="C5407" s="3">
        <v>44051</v>
      </c>
      <c r="D5407" s="5" t="str">
        <f>ufc_fights5[[#This Row],[r_fighter_id]]&amp;"/"&amp;ufc_fights5[[#This Row],[b_fighter_id]]&amp;ufc_fights5[[#This Row],[date]]</f>
        <v>1266/222544051</v>
      </c>
      <c r="E5407">
        <f>COUNTIF(ufc_fights5[duplicitní texty],ufc_fights5[[#This Row],[duplicitní texty]])</f>
        <v>1</v>
      </c>
    </row>
    <row r="5408" spans="1:5">
      <c r="A5408">
        <v>1816</v>
      </c>
      <c r="B5408">
        <v>2374</v>
      </c>
      <c r="C5408" s="3">
        <v>44051</v>
      </c>
      <c r="D5408" s="5" t="str">
        <f>ufc_fights5[[#This Row],[r_fighter_id]]&amp;"/"&amp;ufc_fights5[[#This Row],[b_fighter_id]]&amp;ufc_fights5[[#This Row],[date]]</f>
        <v>1816/237444051</v>
      </c>
      <c r="E5408">
        <f>COUNTIF(ufc_fights5[duplicitní texty],ufc_fights5[[#This Row],[duplicitní texty]])</f>
        <v>1</v>
      </c>
    </row>
    <row r="5409" spans="1:5">
      <c r="A5409">
        <v>3295</v>
      </c>
      <c r="B5409">
        <v>1497</v>
      </c>
      <c r="C5409" s="3">
        <v>44051</v>
      </c>
      <c r="D5409" s="5" t="str">
        <f>ufc_fights5[[#This Row],[r_fighter_id]]&amp;"/"&amp;ufc_fights5[[#This Row],[b_fighter_id]]&amp;ufc_fights5[[#This Row],[date]]</f>
        <v>3295/149744051</v>
      </c>
      <c r="E5409">
        <f>COUNTIF(ufc_fights5[duplicitní texty],ufc_fights5[[#This Row],[duplicitní texty]])</f>
        <v>1</v>
      </c>
    </row>
    <row r="5410" spans="1:5">
      <c r="A5410">
        <v>700</v>
      </c>
      <c r="B5410">
        <v>1384</v>
      </c>
      <c r="C5410" s="3">
        <v>44051</v>
      </c>
      <c r="D5410" s="5" t="str">
        <f>ufc_fights5[[#This Row],[r_fighter_id]]&amp;"/"&amp;ufc_fights5[[#This Row],[b_fighter_id]]&amp;ufc_fights5[[#This Row],[date]]</f>
        <v>700/138444051</v>
      </c>
      <c r="E5410">
        <f>COUNTIF(ufc_fights5[duplicitní texty],ufc_fights5[[#This Row],[duplicitní texty]])</f>
        <v>1</v>
      </c>
    </row>
    <row r="5411" spans="1:5">
      <c r="A5411">
        <v>3572</v>
      </c>
      <c r="B5411">
        <v>213</v>
      </c>
      <c r="C5411" s="3">
        <v>44051</v>
      </c>
      <c r="D5411" s="5" t="str">
        <f>ufc_fights5[[#This Row],[r_fighter_id]]&amp;"/"&amp;ufc_fights5[[#This Row],[b_fighter_id]]&amp;ufc_fights5[[#This Row],[date]]</f>
        <v>3572/21344051</v>
      </c>
      <c r="E5411">
        <f>COUNTIF(ufc_fights5[duplicitní texty],ufc_fights5[[#This Row],[duplicitní texty]])</f>
        <v>1</v>
      </c>
    </row>
    <row r="5412" spans="1:5">
      <c r="A5412">
        <v>2058</v>
      </c>
      <c r="B5412">
        <v>3111</v>
      </c>
      <c r="C5412" s="3">
        <v>44051</v>
      </c>
      <c r="D5412" s="5" t="str">
        <f>ufc_fights5[[#This Row],[r_fighter_id]]&amp;"/"&amp;ufc_fights5[[#This Row],[b_fighter_id]]&amp;ufc_fights5[[#This Row],[date]]</f>
        <v>2058/311144051</v>
      </c>
      <c r="E5412">
        <f>COUNTIF(ufc_fights5[duplicitní texty],ufc_fights5[[#This Row],[duplicitní texty]])</f>
        <v>1</v>
      </c>
    </row>
    <row r="5413" spans="1:5">
      <c r="A5413">
        <v>2695</v>
      </c>
      <c r="B5413">
        <v>76</v>
      </c>
      <c r="C5413" s="3">
        <v>44051</v>
      </c>
      <c r="D5413" s="5" t="str">
        <f>ufc_fights5[[#This Row],[r_fighter_id]]&amp;"/"&amp;ufc_fights5[[#This Row],[b_fighter_id]]&amp;ufc_fights5[[#This Row],[date]]</f>
        <v>2695/7644051</v>
      </c>
      <c r="E5413">
        <f>COUNTIF(ufc_fights5[duplicitní texty],ufc_fights5[[#This Row],[duplicitní texty]])</f>
        <v>1</v>
      </c>
    </row>
    <row r="5414" spans="1:5">
      <c r="A5414">
        <v>793</v>
      </c>
      <c r="B5414">
        <v>843</v>
      </c>
      <c r="C5414" s="3">
        <v>44058</v>
      </c>
      <c r="D5414" s="5" t="str">
        <f>ufc_fights5[[#This Row],[r_fighter_id]]&amp;"/"&amp;ufc_fights5[[#This Row],[b_fighter_id]]&amp;ufc_fights5[[#This Row],[date]]</f>
        <v>793/84344058</v>
      </c>
      <c r="E5414">
        <f>COUNTIF(ufc_fights5[duplicitní texty],ufc_fights5[[#This Row],[duplicitní texty]])</f>
        <v>1</v>
      </c>
    </row>
    <row r="5415" spans="1:5">
      <c r="A5415">
        <v>2355</v>
      </c>
      <c r="B5415">
        <v>3367</v>
      </c>
      <c r="C5415" s="3">
        <v>44058</v>
      </c>
      <c r="D5415" s="5" t="str">
        <f>ufc_fights5[[#This Row],[r_fighter_id]]&amp;"/"&amp;ufc_fights5[[#This Row],[b_fighter_id]]&amp;ufc_fights5[[#This Row],[date]]</f>
        <v>2355/336744058</v>
      </c>
      <c r="E5415">
        <f>COUNTIF(ufc_fights5[duplicitní texty],ufc_fights5[[#This Row],[duplicitní texty]])</f>
        <v>1</v>
      </c>
    </row>
    <row r="5416" spans="1:5">
      <c r="A5416">
        <v>703</v>
      </c>
      <c r="B5416">
        <v>2562</v>
      </c>
      <c r="C5416" s="3">
        <v>44058</v>
      </c>
      <c r="D5416" s="5" t="str">
        <f>ufc_fights5[[#This Row],[r_fighter_id]]&amp;"/"&amp;ufc_fights5[[#This Row],[b_fighter_id]]&amp;ufc_fights5[[#This Row],[date]]</f>
        <v>703/256244058</v>
      </c>
      <c r="E5416">
        <f>COUNTIF(ufc_fights5[duplicitní texty],ufc_fights5[[#This Row],[duplicitní texty]])</f>
        <v>1</v>
      </c>
    </row>
    <row r="5417" spans="1:5">
      <c r="A5417">
        <v>807</v>
      </c>
      <c r="B5417">
        <v>2778</v>
      </c>
      <c r="C5417" s="3">
        <v>44058</v>
      </c>
      <c r="D5417" s="5" t="str">
        <f>ufc_fights5[[#This Row],[r_fighter_id]]&amp;"/"&amp;ufc_fights5[[#This Row],[b_fighter_id]]&amp;ufc_fights5[[#This Row],[date]]</f>
        <v>807/277844058</v>
      </c>
      <c r="E5417">
        <f>COUNTIF(ufc_fights5[duplicitní texty],ufc_fights5[[#This Row],[duplicitní texty]])</f>
        <v>1</v>
      </c>
    </row>
    <row r="5418" spans="1:5">
      <c r="A5418">
        <v>377</v>
      </c>
      <c r="B5418">
        <v>532</v>
      </c>
      <c r="C5418" s="3">
        <v>44058</v>
      </c>
      <c r="D5418" s="5" t="str">
        <f>ufc_fights5[[#This Row],[r_fighter_id]]&amp;"/"&amp;ufc_fights5[[#This Row],[b_fighter_id]]&amp;ufc_fights5[[#This Row],[date]]</f>
        <v>377/53244058</v>
      </c>
      <c r="E5418">
        <f>COUNTIF(ufc_fights5[duplicitní texty],ufc_fights5[[#This Row],[duplicitní texty]])</f>
        <v>1</v>
      </c>
    </row>
    <row r="5419" spans="1:5">
      <c r="A5419">
        <v>2121</v>
      </c>
      <c r="B5419">
        <v>618</v>
      </c>
      <c r="C5419" s="3">
        <v>44058</v>
      </c>
      <c r="D5419" s="5" t="str">
        <f>ufc_fights5[[#This Row],[r_fighter_id]]&amp;"/"&amp;ufc_fights5[[#This Row],[b_fighter_id]]&amp;ufc_fights5[[#This Row],[date]]</f>
        <v>2121/61844058</v>
      </c>
      <c r="E5419">
        <f>COUNTIF(ufc_fights5[duplicitní texty],ufc_fights5[[#This Row],[duplicitní texty]])</f>
        <v>1</v>
      </c>
    </row>
    <row r="5420" spans="1:5">
      <c r="A5420">
        <v>1341</v>
      </c>
      <c r="B5420">
        <v>1489</v>
      </c>
      <c r="C5420" s="3">
        <v>44058</v>
      </c>
      <c r="D5420" s="5" t="str">
        <f>ufc_fights5[[#This Row],[r_fighter_id]]&amp;"/"&amp;ufc_fights5[[#This Row],[b_fighter_id]]&amp;ufc_fights5[[#This Row],[date]]</f>
        <v>1341/148944058</v>
      </c>
      <c r="E5420">
        <f>COUNTIF(ufc_fights5[duplicitní texty],ufc_fights5[[#This Row],[duplicitní texty]])</f>
        <v>1</v>
      </c>
    </row>
    <row r="5421" spans="1:5">
      <c r="A5421">
        <v>412</v>
      </c>
      <c r="B5421">
        <v>2544</v>
      </c>
      <c r="C5421" s="3">
        <v>44058</v>
      </c>
      <c r="D5421" s="5" t="str">
        <f>ufc_fights5[[#This Row],[r_fighter_id]]&amp;"/"&amp;ufc_fights5[[#This Row],[b_fighter_id]]&amp;ufc_fights5[[#This Row],[date]]</f>
        <v>412/254444058</v>
      </c>
      <c r="E5421">
        <f>COUNTIF(ufc_fights5[duplicitní texty],ufc_fights5[[#This Row],[duplicitní texty]])</f>
        <v>1</v>
      </c>
    </row>
    <row r="5422" spans="1:5">
      <c r="A5422">
        <v>3549</v>
      </c>
      <c r="B5422">
        <v>3077</v>
      </c>
      <c r="C5422" s="3">
        <v>44058</v>
      </c>
      <c r="D5422" s="5" t="str">
        <f>ufc_fights5[[#This Row],[r_fighter_id]]&amp;"/"&amp;ufc_fights5[[#This Row],[b_fighter_id]]&amp;ufc_fights5[[#This Row],[date]]</f>
        <v>3549/307744058</v>
      </c>
      <c r="E5422">
        <f>COUNTIF(ufc_fights5[duplicitní texty],ufc_fights5[[#This Row],[duplicitní texty]])</f>
        <v>1</v>
      </c>
    </row>
    <row r="5423" spans="1:5">
      <c r="A5423">
        <v>1587</v>
      </c>
      <c r="B5423">
        <v>1622</v>
      </c>
      <c r="C5423" s="3">
        <v>44058</v>
      </c>
      <c r="D5423" s="5" t="str">
        <f>ufc_fights5[[#This Row],[r_fighter_id]]&amp;"/"&amp;ufc_fights5[[#This Row],[b_fighter_id]]&amp;ufc_fights5[[#This Row],[date]]</f>
        <v>1587/162244058</v>
      </c>
      <c r="E5423">
        <f>COUNTIF(ufc_fights5[duplicitní texty],ufc_fights5[[#This Row],[duplicitní texty]])</f>
        <v>1</v>
      </c>
    </row>
    <row r="5424" spans="1:5">
      <c r="A5424">
        <v>2113</v>
      </c>
      <c r="B5424">
        <v>2533</v>
      </c>
      <c r="C5424" s="3">
        <v>44058</v>
      </c>
      <c r="D5424" s="5" t="str">
        <f>ufc_fights5[[#This Row],[r_fighter_id]]&amp;"/"&amp;ufc_fights5[[#This Row],[b_fighter_id]]&amp;ufc_fights5[[#This Row],[date]]</f>
        <v>2113/253344058</v>
      </c>
      <c r="E5424">
        <f>COUNTIF(ufc_fights5[duplicitní texty],ufc_fights5[[#This Row],[duplicitní texty]])</f>
        <v>1</v>
      </c>
    </row>
    <row r="5425" spans="1:5">
      <c r="A5425">
        <v>2125</v>
      </c>
      <c r="B5425">
        <v>2928</v>
      </c>
      <c r="C5425" s="3">
        <v>44065</v>
      </c>
      <c r="D5425" s="5" t="str">
        <f>ufc_fights5[[#This Row],[r_fighter_id]]&amp;"/"&amp;ufc_fights5[[#This Row],[b_fighter_id]]&amp;ufc_fights5[[#This Row],[date]]</f>
        <v>2125/292844065</v>
      </c>
      <c r="E5425">
        <f>COUNTIF(ufc_fights5[duplicitní texty],ufc_fights5[[#This Row],[duplicitní texty]])</f>
        <v>1</v>
      </c>
    </row>
    <row r="5426" spans="1:5">
      <c r="A5426">
        <v>1795</v>
      </c>
      <c r="B5426">
        <v>1454</v>
      </c>
      <c r="C5426" s="3">
        <v>44065</v>
      </c>
      <c r="D5426" s="5" t="str">
        <f>ufc_fights5[[#This Row],[r_fighter_id]]&amp;"/"&amp;ufc_fights5[[#This Row],[b_fighter_id]]&amp;ufc_fights5[[#This Row],[date]]</f>
        <v>1795/145444065</v>
      </c>
      <c r="E5426">
        <f>COUNTIF(ufc_fights5[duplicitní texty],ufc_fights5[[#This Row],[duplicitní texty]])</f>
        <v>1</v>
      </c>
    </row>
    <row r="5427" spans="1:5">
      <c r="A5427">
        <v>2223</v>
      </c>
      <c r="B5427">
        <v>856</v>
      </c>
      <c r="C5427" s="3">
        <v>44065</v>
      </c>
      <c r="D5427" s="5" t="str">
        <f>ufc_fights5[[#This Row],[r_fighter_id]]&amp;"/"&amp;ufc_fights5[[#This Row],[b_fighter_id]]&amp;ufc_fights5[[#This Row],[date]]</f>
        <v>2223/85644065</v>
      </c>
      <c r="E5427">
        <f>COUNTIF(ufc_fights5[duplicitní texty],ufc_fights5[[#This Row],[duplicitní texty]])</f>
        <v>1</v>
      </c>
    </row>
    <row r="5428" spans="1:5">
      <c r="A5428">
        <v>3385</v>
      </c>
      <c r="B5428">
        <v>3519</v>
      </c>
      <c r="C5428" s="3">
        <v>44065</v>
      </c>
      <c r="D5428" s="5" t="str">
        <f>ufc_fights5[[#This Row],[r_fighter_id]]&amp;"/"&amp;ufc_fights5[[#This Row],[b_fighter_id]]&amp;ufc_fights5[[#This Row],[date]]</f>
        <v>3385/351944065</v>
      </c>
      <c r="E5428">
        <f>COUNTIF(ufc_fights5[duplicitní texty],ufc_fights5[[#This Row],[duplicitní texty]])</f>
        <v>1</v>
      </c>
    </row>
    <row r="5429" spans="1:5">
      <c r="A5429">
        <v>2732</v>
      </c>
      <c r="B5429">
        <v>1196</v>
      </c>
      <c r="C5429" s="3">
        <v>44065</v>
      </c>
      <c r="D5429" s="5" t="str">
        <f>ufc_fights5[[#This Row],[r_fighter_id]]&amp;"/"&amp;ufc_fights5[[#This Row],[b_fighter_id]]&amp;ufc_fights5[[#This Row],[date]]</f>
        <v>2732/119644065</v>
      </c>
      <c r="E5429">
        <f>COUNTIF(ufc_fights5[duplicitní texty],ufc_fights5[[#This Row],[duplicitní texty]])</f>
        <v>1</v>
      </c>
    </row>
    <row r="5430" spans="1:5">
      <c r="A5430">
        <v>2566</v>
      </c>
      <c r="B5430">
        <v>2733</v>
      </c>
      <c r="C5430" s="3">
        <v>44065</v>
      </c>
      <c r="D5430" s="5" t="str">
        <f>ufc_fights5[[#This Row],[r_fighter_id]]&amp;"/"&amp;ufc_fights5[[#This Row],[b_fighter_id]]&amp;ufc_fights5[[#This Row],[date]]</f>
        <v>2566/273344065</v>
      </c>
      <c r="E5430">
        <f>COUNTIF(ufc_fights5[duplicitní texty],ufc_fights5[[#This Row],[duplicitní texty]])</f>
        <v>1</v>
      </c>
    </row>
    <row r="5431" spans="1:5">
      <c r="A5431">
        <v>19</v>
      </c>
      <c r="B5431">
        <v>790</v>
      </c>
      <c r="C5431" s="3">
        <v>44065</v>
      </c>
      <c r="D5431" s="5" t="str">
        <f>ufc_fights5[[#This Row],[r_fighter_id]]&amp;"/"&amp;ufc_fights5[[#This Row],[b_fighter_id]]&amp;ufc_fights5[[#This Row],[date]]</f>
        <v>19/79044065</v>
      </c>
      <c r="E5431">
        <f>COUNTIF(ufc_fights5[duplicitní texty],ufc_fights5[[#This Row],[duplicitní texty]])</f>
        <v>1</v>
      </c>
    </row>
    <row r="5432" spans="1:5">
      <c r="A5432">
        <v>1416</v>
      </c>
      <c r="B5432">
        <v>3052</v>
      </c>
      <c r="C5432" s="3">
        <v>44065</v>
      </c>
      <c r="D5432" s="5" t="str">
        <f>ufc_fights5[[#This Row],[r_fighter_id]]&amp;"/"&amp;ufc_fights5[[#This Row],[b_fighter_id]]&amp;ufc_fights5[[#This Row],[date]]</f>
        <v>1416/305244065</v>
      </c>
      <c r="E5432">
        <f>COUNTIF(ufc_fights5[duplicitní texty],ufc_fights5[[#This Row],[duplicitní texty]])</f>
        <v>1</v>
      </c>
    </row>
    <row r="5433" spans="1:5">
      <c r="A5433">
        <v>1760</v>
      </c>
      <c r="B5433">
        <v>1914</v>
      </c>
      <c r="C5433" s="3">
        <v>44072</v>
      </c>
      <c r="D5433" s="5" t="str">
        <f>ufc_fights5[[#This Row],[r_fighter_id]]&amp;"/"&amp;ufc_fights5[[#This Row],[b_fighter_id]]&amp;ufc_fights5[[#This Row],[date]]</f>
        <v>1760/191444072</v>
      </c>
      <c r="E5433">
        <f>COUNTIF(ufc_fights5[duplicitní texty],ufc_fights5[[#This Row],[duplicitní texty]])</f>
        <v>1</v>
      </c>
    </row>
    <row r="5434" spans="1:5">
      <c r="A5434">
        <v>3034</v>
      </c>
      <c r="B5434">
        <v>2611</v>
      </c>
      <c r="C5434" s="3">
        <v>44072</v>
      </c>
      <c r="D5434" s="5" t="str">
        <f>ufc_fights5[[#This Row],[r_fighter_id]]&amp;"/"&amp;ufc_fights5[[#This Row],[b_fighter_id]]&amp;ufc_fights5[[#This Row],[date]]</f>
        <v>3034/261144072</v>
      </c>
      <c r="E5434">
        <f>COUNTIF(ufc_fights5[duplicitní texty],ufc_fights5[[#This Row],[duplicitní texty]])</f>
        <v>1</v>
      </c>
    </row>
    <row r="5435" spans="1:5">
      <c r="A5435">
        <v>343</v>
      </c>
      <c r="B5435">
        <v>24</v>
      </c>
      <c r="C5435" s="3">
        <v>44072</v>
      </c>
      <c r="D5435" s="5" t="str">
        <f>ufc_fights5[[#This Row],[r_fighter_id]]&amp;"/"&amp;ufc_fights5[[#This Row],[b_fighter_id]]&amp;ufc_fights5[[#This Row],[date]]</f>
        <v>343/2444072</v>
      </c>
      <c r="E5435">
        <f>COUNTIF(ufc_fights5[duplicitní texty],ufc_fights5[[#This Row],[duplicitní texty]])</f>
        <v>1</v>
      </c>
    </row>
    <row r="5436" spans="1:5">
      <c r="A5436">
        <v>435</v>
      </c>
      <c r="B5436">
        <v>3096</v>
      </c>
      <c r="C5436" s="3">
        <v>44072</v>
      </c>
      <c r="D5436" s="5" t="str">
        <f>ufc_fights5[[#This Row],[r_fighter_id]]&amp;"/"&amp;ufc_fights5[[#This Row],[b_fighter_id]]&amp;ufc_fights5[[#This Row],[date]]</f>
        <v>435/309644072</v>
      </c>
      <c r="E5436">
        <f>COUNTIF(ufc_fights5[duplicitní texty],ufc_fights5[[#This Row],[duplicitní texty]])</f>
        <v>1</v>
      </c>
    </row>
    <row r="5437" spans="1:5">
      <c r="A5437">
        <v>1650</v>
      </c>
      <c r="B5437">
        <v>1192</v>
      </c>
      <c r="C5437" s="3">
        <v>44072</v>
      </c>
      <c r="D5437" s="5" t="str">
        <f>ufc_fights5[[#This Row],[r_fighter_id]]&amp;"/"&amp;ufc_fights5[[#This Row],[b_fighter_id]]&amp;ufc_fights5[[#This Row],[date]]</f>
        <v>1650/119244072</v>
      </c>
      <c r="E5437">
        <f>COUNTIF(ufc_fights5[duplicitní texty],ufc_fights5[[#This Row],[duplicitní texty]])</f>
        <v>1</v>
      </c>
    </row>
    <row r="5438" spans="1:5">
      <c r="A5438">
        <v>1975</v>
      </c>
      <c r="B5438">
        <v>560</v>
      </c>
      <c r="C5438" s="3">
        <v>44072</v>
      </c>
      <c r="D5438" s="5" t="str">
        <f>ufc_fights5[[#This Row],[r_fighter_id]]&amp;"/"&amp;ufc_fights5[[#This Row],[b_fighter_id]]&amp;ufc_fights5[[#This Row],[date]]</f>
        <v>1975/56044072</v>
      </c>
      <c r="E5438">
        <f>COUNTIF(ufc_fights5[duplicitní texty],ufc_fights5[[#This Row],[duplicitní texty]])</f>
        <v>1</v>
      </c>
    </row>
    <row r="5439" spans="1:5">
      <c r="A5439">
        <v>2549</v>
      </c>
      <c r="B5439">
        <v>1600</v>
      </c>
      <c r="C5439" s="3">
        <v>44072</v>
      </c>
      <c r="D5439" s="5" t="str">
        <f>ufc_fights5[[#This Row],[r_fighter_id]]&amp;"/"&amp;ufc_fights5[[#This Row],[b_fighter_id]]&amp;ufc_fights5[[#This Row],[date]]</f>
        <v>2549/160044072</v>
      </c>
      <c r="E5439">
        <f>COUNTIF(ufc_fights5[duplicitní texty],ufc_fights5[[#This Row],[duplicitní texty]])</f>
        <v>1</v>
      </c>
    </row>
    <row r="5440" spans="1:5">
      <c r="A5440">
        <v>3374</v>
      </c>
      <c r="B5440">
        <v>3470</v>
      </c>
      <c r="C5440" s="3">
        <v>44072</v>
      </c>
      <c r="D5440" s="5" t="str">
        <f>ufc_fights5[[#This Row],[r_fighter_id]]&amp;"/"&amp;ufc_fights5[[#This Row],[b_fighter_id]]&amp;ufc_fights5[[#This Row],[date]]</f>
        <v>3374/347044072</v>
      </c>
      <c r="E5440">
        <f>COUNTIF(ufc_fights5[duplicitní texty],ufc_fights5[[#This Row],[duplicitní texty]])</f>
        <v>1</v>
      </c>
    </row>
    <row r="5441" spans="1:5">
      <c r="A5441">
        <v>758</v>
      </c>
      <c r="B5441">
        <v>682</v>
      </c>
      <c r="C5441" s="3">
        <v>44072</v>
      </c>
      <c r="D5441" s="5" t="str">
        <f>ufc_fights5[[#This Row],[r_fighter_id]]&amp;"/"&amp;ufc_fights5[[#This Row],[b_fighter_id]]&amp;ufc_fights5[[#This Row],[date]]</f>
        <v>758/68244072</v>
      </c>
      <c r="E5441">
        <f>COUNTIF(ufc_fights5[duplicitní texty],ufc_fights5[[#This Row],[duplicitní texty]])</f>
        <v>1</v>
      </c>
    </row>
    <row r="5442" spans="1:5">
      <c r="A5442">
        <v>1735</v>
      </c>
      <c r="B5442">
        <v>59</v>
      </c>
      <c r="C5442" s="3">
        <v>44072</v>
      </c>
      <c r="D5442" s="5" t="str">
        <f>ufc_fights5[[#This Row],[r_fighter_id]]&amp;"/"&amp;ufc_fights5[[#This Row],[b_fighter_id]]&amp;ufc_fights5[[#This Row],[date]]</f>
        <v>1735/5944072</v>
      </c>
      <c r="E5442">
        <f>COUNTIF(ufc_fights5[duplicitní texty],ufc_fights5[[#This Row],[duplicitní texty]])</f>
        <v>1</v>
      </c>
    </row>
    <row r="5443" spans="1:5">
      <c r="A5443">
        <v>1616</v>
      </c>
      <c r="B5443">
        <v>2734</v>
      </c>
      <c r="C5443" s="3">
        <v>44079</v>
      </c>
      <c r="D5443" s="5" t="str">
        <f>ufc_fights5[[#This Row],[r_fighter_id]]&amp;"/"&amp;ufc_fights5[[#This Row],[b_fighter_id]]&amp;ufc_fights5[[#This Row],[date]]</f>
        <v>1616/273444079</v>
      </c>
      <c r="E5443">
        <f>COUNTIF(ufc_fights5[duplicitní texty],ufc_fights5[[#This Row],[duplicitní texty]])</f>
        <v>1</v>
      </c>
    </row>
    <row r="5444" spans="1:5">
      <c r="A5444">
        <v>2411</v>
      </c>
      <c r="B5444">
        <v>2804</v>
      </c>
      <c r="C5444" s="3">
        <v>44079</v>
      </c>
      <c r="D5444" s="5" t="str">
        <f>ufc_fights5[[#This Row],[r_fighter_id]]&amp;"/"&amp;ufc_fights5[[#This Row],[b_fighter_id]]&amp;ufc_fights5[[#This Row],[date]]</f>
        <v>2411/280444079</v>
      </c>
      <c r="E5444">
        <f>COUNTIF(ufc_fights5[duplicitní texty],ufc_fights5[[#This Row],[duplicitní texty]])</f>
        <v>1</v>
      </c>
    </row>
    <row r="5445" spans="1:5">
      <c r="A5445">
        <v>2493</v>
      </c>
      <c r="B5445">
        <v>1440</v>
      </c>
      <c r="C5445" s="3">
        <v>44079</v>
      </c>
      <c r="D5445" s="5" t="str">
        <f>ufc_fights5[[#This Row],[r_fighter_id]]&amp;"/"&amp;ufc_fights5[[#This Row],[b_fighter_id]]&amp;ufc_fights5[[#This Row],[date]]</f>
        <v>2493/144044079</v>
      </c>
      <c r="E5445">
        <f>COUNTIF(ufc_fights5[duplicitní texty],ufc_fights5[[#This Row],[duplicitní texty]])</f>
        <v>1</v>
      </c>
    </row>
    <row r="5446" spans="1:5">
      <c r="A5446">
        <v>2800</v>
      </c>
      <c r="B5446">
        <v>2085</v>
      </c>
      <c r="C5446" s="3">
        <v>44079</v>
      </c>
      <c r="D5446" s="5" t="str">
        <f>ufc_fights5[[#This Row],[r_fighter_id]]&amp;"/"&amp;ufc_fights5[[#This Row],[b_fighter_id]]&amp;ufc_fights5[[#This Row],[date]]</f>
        <v>2800/208544079</v>
      </c>
      <c r="E5446">
        <f>COUNTIF(ufc_fights5[duplicitní texty],ufc_fights5[[#This Row],[duplicitní texty]])</f>
        <v>1</v>
      </c>
    </row>
    <row r="5447" spans="1:5">
      <c r="A5447">
        <v>130</v>
      </c>
      <c r="B5447">
        <v>724</v>
      </c>
      <c r="C5447" s="3">
        <v>44079</v>
      </c>
      <c r="D5447" s="5" t="str">
        <f>ufc_fights5[[#This Row],[r_fighter_id]]&amp;"/"&amp;ufc_fights5[[#This Row],[b_fighter_id]]&amp;ufc_fights5[[#This Row],[date]]</f>
        <v>130/72444079</v>
      </c>
      <c r="E5447">
        <f>COUNTIF(ufc_fights5[duplicitní texty],ufc_fights5[[#This Row],[duplicitní texty]])</f>
        <v>1</v>
      </c>
    </row>
    <row r="5448" spans="1:5">
      <c r="A5448">
        <v>2224</v>
      </c>
      <c r="B5448">
        <v>931</v>
      </c>
      <c r="C5448" s="3">
        <v>44079</v>
      </c>
      <c r="D5448" s="5" t="str">
        <f>ufc_fights5[[#This Row],[r_fighter_id]]&amp;"/"&amp;ufc_fights5[[#This Row],[b_fighter_id]]&amp;ufc_fights5[[#This Row],[date]]</f>
        <v>2224/93144079</v>
      </c>
      <c r="E5448">
        <f>COUNTIF(ufc_fights5[duplicitní texty],ufc_fights5[[#This Row],[duplicitní texty]])</f>
        <v>1</v>
      </c>
    </row>
    <row r="5449" spans="1:5">
      <c r="A5449">
        <v>3040</v>
      </c>
      <c r="B5449">
        <v>175</v>
      </c>
      <c r="C5449" s="3">
        <v>44079</v>
      </c>
      <c r="D5449" s="5" t="str">
        <f>ufc_fights5[[#This Row],[r_fighter_id]]&amp;"/"&amp;ufc_fights5[[#This Row],[b_fighter_id]]&amp;ufc_fights5[[#This Row],[date]]</f>
        <v>3040/17544079</v>
      </c>
      <c r="E5449">
        <f>COUNTIF(ufc_fights5[duplicitní texty],ufc_fights5[[#This Row],[duplicitní texty]])</f>
        <v>1</v>
      </c>
    </row>
    <row r="5450" spans="1:5">
      <c r="A5450">
        <v>2018</v>
      </c>
      <c r="B5450">
        <v>1659</v>
      </c>
      <c r="C5450" s="3">
        <v>44086</v>
      </c>
      <c r="D5450" s="5" t="str">
        <f>ufc_fights5[[#This Row],[r_fighter_id]]&amp;"/"&amp;ufc_fights5[[#This Row],[b_fighter_id]]&amp;ufc_fights5[[#This Row],[date]]</f>
        <v>2018/165944086</v>
      </c>
      <c r="E5450">
        <f>COUNTIF(ufc_fights5[duplicitní texty],ufc_fights5[[#This Row],[duplicitní texty]])</f>
        <v>1</v>
      </c>
    </row>
    <row r="5451" spans="1:5">
      <c r="A5451">
        <v>3439</v>
      </c>
      <c r="B5451">
        <v>1357</v>
      </c>
      <c r="C5451" s="3">
        <v>44086</v>
      </c>
      <c r="D5451" s="5" t="str">
        <f>ufc_fights5[[#This Row],[r_fighter_id]]&amp;"/"&amp;ufc_fights5[[#This Row],[b_fighter_id]]&amp;ufc_fights5[[#This Row],[date]]</f>
        <v>3439/135744086</v>
      </c>
      <c r="E5451">
        <f>COUNTIF(ufc_fights5[duplicitní texty],ufc_fights5[[#This Row],[duplicitní texty]])</f>
        <v>1</v>
      </c>
    </row>
    <row r="5452" spans="1:5">
      <c r="A5452">
        <v>1327</v>
      </c>
      <c r="B5452">
        <v>2733</v>
      </c>
      <c r="C5452" s="3">
        <v>44086</v>
      </c>
      <c r="D5452" s="5" t="str">
        <f>ufc_fights5[[#This Row],[r_fighter_id]]&amp;"/"&amp;ufc_fights5[[#This Row],[b_fighter_id]]&amp;ufc_fights5[[#This Row],[date]]</f>
        <v>1327/273344086</v>
      </c>
      <c r="E5452">
        <f>COUNTIF(ufc_fights5[duplicitní texty],ufc_fights5[[#This Row],[duplicitní texty]])</f>
        <v>1</v>
      </c>
    </row>
    <row r="5453" spans="1:5">
      <c r="A5453">
        <v>166</v>
      </c>
      <c r="B5453">
        <v>914</v>
      </c>
      <c r="C5453" s="3">
        <v>44086</v>
      </c>
      <c r="D5453" s="5" t="str">
        <f>ufc_fights5[[#This Row],[r_fighter_id]]&amp;"/"&amp;ufc_fights5[[#This Row],[b_fighter_id]]&amp;ufc_fights5[[#This Row],[date]]</f>
        <v>166/91444086</v>
      </c>
      <c r="E5453">
        <f>COUNTIF(ufc_fights5[duplicitní texty],ufc_fights5[[#This Row],[duplicitní texty]])</f>
        <v>1</v>
      </c>
    </row>
    <row r="5454" spans="1:5">
      <c r="A5454">
        <v>173</v>
      </c>
      <c r="B5454">
        <v>3513</v>
      </c>
      <c r="C5454" s="3">
        <v>44086</v>
      </c>
      <c r="D5454" s="5" t="str">
        <f>ufc_fights5[[#This Row],[r_fighter_id]]&amp;"/"&amp;ufc_fights5[[#This Row],[b_fighter_id]]&amp;ufc_fights5[[#This Row],[date]]</f>
        <v>173/351344086</v>
      </c>
      <c r="E5454">
        <f>COUNTIF(ufc_fights5[duplicitní texty],ufc_fights5[[#This Row],[duplicitní texty]])</f>
        <v>1</v>
      </c>
    </row>
    <row r="5455" spans="1:5">
      <c r="A5455">
        <v>2596</v>
      </c>
      <c r="B5455">
        <v>2292</v>
      </c>
      <c r="C5455" s="3">
        <v>44086</v>
      </c>
      <c r="D5455" s="5" t="str">
        <f>ufc_fights5[[#This Row],[r_fighter_id]]&amp;"/"&amp;ufc_fights5[[#This Row],[b_fighter_id]]&amp;ufc_fights5[[#This Row],[date]]</f>
        <v>2596/229244086</v>
      </c>
      <c r="E5455">
        <f>COUNTIF(ufc_fights5[duplicitní texty],ufc_fights5[[#This Row],[duplicitní texty]])</f>
        <v>1</v>
      </c>
    </row>
    <row r="5456" spans="1:5">
      <c r="A5456">
        <v>1202</v>
      </c>
      <c r="B5456">
        <v>2460</v>
      </c>
      <c r="C5456" s="3">
        <v>44086</v>
      </c>
      <c r="D5456" s="5" t="str">
        <f>ufc_fights5[[#This Row],[r_fighter_id]]&amp;"/"&amp;ufc_fights5[[#This Row],[b_fighter_id]]&amp;ufc_fights5[[#This Row],[date]]</f>
        <v>1202/246044086</v>
      </c>
      <c r="E5456">
        <f>COUNTIF(ufc_fights5[duplicitní texty],ufc_fights5[[#This Row],[duplicitní texty]])</f>
        <v>1</v>
      </c>
    </row>
    <row r="5457" spans="1:5">
      <c r="A5457">
        <v>2153</v>
      </c>
      <c r="B5457">
        <v>1784</v>
      </c>
      <c r="C5457" s="3">
        <v>44086</v>
      </c>
      <c r="D5457" s="5" t="str">
        <f>ufc_fights5[[#This Row],[r_fighter_id]]&amp;"/"&amp;ufc_fights5[[#This Row],[b_fighter_id]]&amp;ufc_fights5[[#This Row],[date]]</f>
        <v>2153/178444086</v>
      </c>
      <c r="E5457">
        <f>COUNTIF(ufc_fights5[duplicitní texty],ufc_fights5[[#This Row],[duplicitní texty]])</f>
        <v>1</v>
      </c>
    </row>
    <row r="5458" spans="1:5">
      <c r="A5458">
        <v>2748</v>
      </c>
      <c r="B5458">
        <v>1984</v>
      </c>
      <c r="C5458" s="3">
        <v>44086</v>
      </c>
      <c r="D5458" s="5" t="str">
        <f>ufc_fights5[[#This Row],[r_fighter_id]]&amp;"/"&amp;ufc_fights5[[#This Row],[b_fighter_id]]&amp;ufc_fights5[[#This Row],[date]]</f>
        <v>2748/198444086</v>
      </c>
      <c r="E5458">
        <f>COUNTIF(ufc_fights5[duplicitní texty],ufc_fights5[[#This Row],[duplicitní texty]])</f>
        <v>1</v>
      </c>
    </row>
    <row r="5459" spans="1:5">
      <c r="A5459">
        <v>3446</v>
      </c>
      <c r="B5459">
        <v>3305</v>
      </c>
      <c r="C5459" s="3">
        <v>44086</v>
      </c>
      <c r="D5459" s="5" t="str">
        <f>ufc_fights5[[#This Row],[r_fighter_id]]&amp;"/"&amp;ufc_fights5[[#This Row],[b_fighter_id]]&amp;ufc_fights5[[#This Row],[date]]</f>
        <v>3446/330544086</v>
      </c>
      <c r="E5459">
        <f>COUNTIF(ufc_fights5[duplicitní texty],ufc_fights5[[#This Row],[duplicitní texty]])</f>
        <v>1</v>
      </c>
    </row>
    <row r="5460" spans="1:5">
      <c r="A5460">
        <v>199</v>
      </c>
      <c r="B5460">
        <v>1470</v>
      </c>
      <c r="C5460" s="3">
        <v>44086</v>
      </c>
      <c r="D5460" s="5" t="str">
        <f>ufc_fights5[[#This Row],[r_fighter_id]]&amp;"/"&amp;ufc_fights5[[#This Row],[b_fighter_id]]&amp;ufc_fights5[[#This Row],[date]]</f>
        <v>199/147044086</v>
      </c>
      <c r="E5460">
        <f>COUNTIF(ufc_fights5[duplicitní texty],ufc_fights5[[#This Row],[duplicitní texty]])</f>
        <v>1</v>
      </c>
    </row>
    <row r="5461" spans="1:5">
      <c r="A5461">
        <v>541</v>
      </c>
      <c r="B5461">
        <v>2069</v>
      </c>
      <c r="C5461" s="3">
        <v>44093</v>
      </c>
      <c r="D5461" s="5" t="str">
        <f>ufc_fights5[[#This Row],[r_fighter_id]]&amp;"/"&amp;ufc_fights5[[#This Row],[b_fighter_id]]&amp;ufc_fights5[[#This Row],[date]]</f>
        <v>541/206944093</v>
      </c>
      <c r="E5461">
        <f>COUNTIF(ufc_fights5[duplicitní texty],ufc_fights5[[#This Row],[duplicitní texty]])</f>
        <v>1</v>
      </c>
    </row>
    <row r="5462" spans="1:5">
      <c r="A5462">
        <v>641</v>
      </c>
      <c r="B5462">
        <v>3509</v>
      </c>
      <c r="C5462" s="3">
        <v>44093</v>
      </c>
      <c r="D5462" s="5" t="str">
        <f>ufc_fights5[[#This Row],[r_fighter_id]]&amp;"/"&amp;ufc_fights5[[#This Row],[b_fighter_id]]&amp;ufc_fights5[[#This Row],[date]]</f>
        <v>641/350944093</v>
      </c>
      <c r="E5462">
        <f>COUNTIF(ufc_fights5[duplicitní texty],ufc_fights5[[#This Row],[duplicitní texty]])</f>
        <v>1</v>
      </c>
    </row>
    <row r="5463" spans="1:5">
      <c r="A5463">
        <v>910</v>
      </c>
      <c r="B5463">
        <v>841</v>
      </c>
      <c r="C5463" s="3">
        <v>44093</v>
      </c>
      <c r="D5463" s="5" t="str">
        <f>ufc_fights5[[#This Row],[r_fighter_id]]&amp;"/"&amp;ufc_fights5[[#This Row],[b_fighter_id]]&amp;ufc_fights5[[#This Row],[date]]</f>
        <v>910/84144093</v>
      </c>
      <c r="E5463">
        <f>COUNTIF(ufc_fights5[duplicitní texty],ufc_fights5[[#This Row],[duplicitní texty]])</f>
        <v>1</v>
      </c>
    </row>
    <row r="5464" spans="1:5">
      <c r="A5464">
        <v>3413</v>
      </c>
      <c r="B5464">
        <v>3081</v>
      </c>
      <c r="C5464" s="3">
        <v>44093</v>
      </c>
      <c r="D5464" s="5" t="str">
        <f>ufc_fights5[[#This Row],[r_fighter_id]]&amp;"/"&amp;ufc_fights5[[#This Row],[b_fighter_id]]&amp;ufc_fights5[[#This Row],[date]]</f>
        <v>3413/308144093</v>
      </c>
      <c r="E5464">
        <f>COUNTIF(ufc_fights5[duplicitní texty],ufc_fights5[[#This Row],[duplicitní texty]])</f>
        <v>1</v>
      </c>
    </row>
    <row r="5465" spans="1:5">
      <c r="A5465">
        <v>1370</v>
      </c>
      <c r="B5465">
        <v>3124</v>
      </c>
      <c r="C5465" s="3">
        <v>44093</v>
      </c>
      <c r="D5465" s="5" t="str">
        <f>ufc_fights5[[#This Row],[r_fighter_id]]&amp;"/"&amp;ufc_fights5[[#This Row],[b_fighter_id]]&amp;ufc_fights5[[#This Row],[date]]</f>
        <v>1370/312444093</v>
      </c>
      <c r="E5465">
        <f>COUNTIF(ufc_fights5[duplicitní texty],ufc_fights5[[#This Row],[duplicitní texty]])</f>
        <v>1</v>
      </c>
    </row>
    <row r="5466" spans="1:5">
      <c r="A5466">
        <v>399</v>
      </c>
      <c r="B5466">
        <v>2752</v>
      </c>
      <c r="C5466" s="3">
        <v>44093</v>
      </c>
      <c r="D5466" s="5" t="str">
        <f>ufc_fights5[[#This Row],[r_fighter_id]]&amp;"/"&amp;ufc_fights5[[#This Row],[b_fighter_id]]&amp;ufc_fights5[[#This Row],[date]]</f>
        <v>399/275244093</v>
      </c>
      <c r="E5466">
        <f>COUNTIF(ufc_fights5[duplicitní texty],ufc_fights5[[#This Row],[duplicitní texty]])</f>
        <v>1</v>
      </c>
    </row>
    <row r="5467" spans="1:5">
      <c r="A5467">
        <v>2123</v>
      </c>
      <c r="B5467">
        <v>1744</v>
      </c>
      <c r="C5467" s="3">
        <v>44093</v>
      </c>
      <c r="D5467" s="5" t="str">
        <f>ufc_fights5[[#This Row],[r_fighter_id]]&amp;"/"&amp;ufc_fights5[[#This Row],[b_fighter_id]]&amp;ufc_fights5[[#This Row],[date]]</f>
        <v>2123/174444093</v>
      </c>
      <c r="E5467">
        <f>COUNTIF(ufc_fights5[duplicitní texty],ufc_fights5[[#This Row],[duplicitní texty]])</f>
        <v>1</v>
      </c>
    </row>
    <row r="5468" spans="1:5">
      <c r="A5468">
        <v>756</v>
      </c>
      <c r="B5468">
        <v>1957</v>
      </c>
      <c r="C5468" s="3">
        <v>44093</v>
      </c>
      <c r="D5468" s="5" t="str">
        <f>ufc_fights5[[#This Row],[r_fighter_id]]&amp;"/"&amp;ufc_fights5[[#This Row],[b_fighter_id]]&amp;ufc_fights5[[#This Row],[date]]</f>
        <v>756/195744093</v>
      </c>
      <c r="E5468">
        <f>COUNTIF(ufc_fights5[duplicitní texty],ufc_fights5[[#This Row],[duplicitní texty]])</f>
        <v>1</v>
      </c>
    </row>
    <row r="5469" spans="1:5">
      <c r="A5469">
        <v>921</v>
      </c>
      <c r="B5469">
        <v>2695</v>
      </c>
      <c r="C5469" s="3">
        <v>44093</v>
      </c>
      <c r="D5469" s="5" t="str">
        <f>ufc_fights5[[#This Row],[r_fighter_id]]&amp;"/"&amp;ufc_fights5[[#This Row],[b_fighter_id]]&amp;ufc_fights5[[#This Row],[date]]</f>
        <v>921/269544093</v>
      </c>
      <c r="E5469">
        <f>COUNTIF(ufc_fights5[duplicitní texty],ufc_fights5[[#This Row],[duplicitní texty]])</f>
        <v>1</v>
      </c>
    </row>
    <row r="5470" spans="1:5">
      <c r="A5470">
        <v>2264</v>
      </c>
      <c r="B5470">
        <v>2697</v>
      </c>
      <c r="C5470" s="3">
        <v>44093</v>
      </c>
      <c r="D5470" s="5" t="str">
        <f>ufc_fights5[[#This Row],[r_fighter_id]]&amp;"/"&amp;ufc_fights5[[#This Row],[b_fighter_id]]&amp;ufc_fights5[[#This Row],[date]]</f>
        <v>2264/269744093</v>
      </c>
      <c r="E5470">
        <f>COUNTIF(ufc_fights5[duplicitní texty],ufc_fights5[[#This Row],[duplicitní texty]])</f>
        <v>1</v>
      </c>
    </row>
    <row r="5471" spans="1:5">
      <c r="A5471">
        <v>239</v>
      </c>
      <c r="B5471">
        <v>1482</v>
      </c>
      <c r="C5471" s="3">
        <v>44093</v>
      </c>
      <c r="D5471" s="5" t="str">
        <f>ufc_fights5[[#This Row],[r_fighter_id]]&amp;"/"&amp;ufc_fights5[[#This Row],[b_fighter_id]]&amp;ufc_fights5[[#This Row],[date]]</f>
        <v>239/148244093</v>
      </c>
      <c r="E5471">
        <f>COUNTIF(ufc_fights5[duplicitní texty],ufc_fights5[[#This Row],[duplicitní texty]])</f>
        <v>1</v>
      </c>
    </row>
    <row r="5472" spans="1:5">
      <c r="A5472">
        <v>568</v>
      </c>
      <c r="B5472">
        <v>74</v>
      </c>
      <c r="C5472" s="3">
        <v>44093</v>
      </c>
      <c r="D5472" s="5" t="str">
        <f>ufc_fights5[[#This Row],[r_fighter_id]]&amp;"/"&amp;ufc_fights5[[#This Row],[b_fighter_id]]&amp;ufc_fights5[[#This Row],[date]]</f>
        <v>568/7444093</v>
      </c>
      <c r="E5472">
        <f>COUNTIF(ufc_fights5[duplicitní texty],ufc_fights5[[#This Row],[duplicitní texty]])</f>
        <v>1</v>
      </c>
    </row>
    <row r="5473" spans="1:5">
      <c r="A5473">
        <v>2300</v>
      </c>
      <c r="B5473">
        <v>630</v>
      </c>
      <c r="C5473" s="3">
        <v>44093</v>
      </c>
      <c r="D5473" s="5" t="str">
        <f>ufc_fights5[[#This Row],[r_fighter_id]]&amp;"/"&amp;ufc_fights5[[#This Row],[b_fighter_id]]&amp;ufc_fights5[[#This Row],[date]]</f>
        <v>2300/63044093</v>
      </c>
      <c r="E5473">
        <f>COUNTIF(ufc_fights5[duplicitní texty],ufc_fights5[[#This Row],[duplicitní texty]])</f>
        <v>1</v>
      </c>
    </row>
    <row r="5474" spans="1:5">
      <c r="A5474">
        <v>15</v>
      </c>
      <c r="B5474">
        <v>631</v>
      </c>
      <c r="C5474" s="3">
        <v>44100</v>
      </c>
      <c r="D5474" s="5" t="str">
        <f>ufc_fights5[[#This Row],[r_fighter_id]]&amp;"/"&amp;ufc_fights5[[#This Row],[b_fighter_id]]&amp;ufc_fights5[[#This Row],[date]]</f>
        <v>15/63144100</v>
      </c>
      <c r="E5474">
        <f>COUNTIF(ufc_fights5[duplicitní texty],ufc_fights5[[#This Row],[duplicitní texty]])</f>
        <v>1</v>
      </c>
    </row>
    <row r="5475" spans="1:5">
      <c r="A5475">
        <v>1601</v>
      </c>
      <c r="B5475">
        <v>2777</v>
      </c>
      <c r="C5475" s="3">
        <v>44100</v>
      </c>
      <c r="D5475" s="5" t="str">
        <f>ufc_fights5[[#This Row],[r_fighter_id]]&amp;"/"&amp;ufc_fights5[[#This Row],[b_fighter_id]]&amp;ufc_fights5[[#This Row],[date]]</f>
        <v>1601/277744100</v>
      </c>
      <c r="E5475">
        <f>COUNTIF(ufc_fights5[duplicitní texty],ufc_fights5[[#This Row],[duplicitní texty]])</f>
        <v>1</v>
      </c>
    </row>
    <row r="5476" spans="1:5">
      <c r="A5476">
        <v>1430</v>
      </c>
      <c r="B5476">
        <v>1959</v>
      </c>
      <c r="C5476" s="3">
        <v>44100</v>
      </c>
      <c r="D5476" s="5" t="str">
        <f>ufc_fights5[[#This Row],[r_fighter_id]]&amp;"/"&amp;ufc_fights5[[#This Row],[b_fighter_id]]&amp;ufc_fights5[[#This Row],[date]]</f>
        <v>1430/195944100</v>
      </c>
      <c r="E5476">
        <f>COUNTIF(ufc_fights5[duplicitní texty],ufc_fights5[[#This Row],[duplicitní texty]])</f>
        <v>1</v>
      </c>
    </row>
    <row r="5477" spans="1:5">
      <c r="A5477">
        <v>3376</v>
      </c>
      <c r="B5477">
        <v>914</v>
      </c>
      <c r="C5477" s="3">
        <v>44100</v>
      </c>
      <c r="D5477" s="5" t="str">
        <f>ufc_fights5[[#This Row],[r_fighter_id]]&amp;"/"&amp;ufc_fights5[[#This Row],[b_fighter_id]]&amp;ufc_fights5[[#This Row],[date]]</f>
        <v>3376/91444100</v>
      </c>
      <c r="E5477">
        <f>COUNTIF(ufc_fights5[duplicitní texty],ufc_fights5[[#This Row],[duplicitní texty]])</f>
        <v>1</v>
      </c>
    </row>
    <row r="5478" spans="1:5">
      <c r="A5478">
        <v>908</v>
      </c>
      <c r="B5478">
        <v>1417</v>
      </c>
      <c r="C5478" s="3">
        <v>44100</v>
      </c>
      <c r="D5478" s="5" t="str">
        <f>ufc_fights5[[#This Row],[r_fighter_id]]&amp;"/"&amp;ufc_fights5[[#This Row],[b_fighter_id]]&amp;ufc_fights5[[#This Row],[date]]</f>
        <v>908/141744100</v>
      </c>
      <c r="E5478">
        <f>COUNTIF(ufc_fights5[duplicitní texty],ufc_fights5[[#This Row],[duplicitní texty]])</f>
        <v>1</v>
      </c>
    </row>
    <row r="5479" spans="1:5">
      <c r="A5479">
        <v>2829</v>
      </c>
      <c r="B5479">
        <v>2002</v>
      </c>
      <c r="C5479" s="3">
        <v>44100</v>
      </c>
      <c r="D5479" s="5" t="str">
        <f>ufc_fights5[[#This Row],[r_fighter_id]]&amp;"/"&amp;ufc_fights5[[#This Row],[b_fighter_id]]&amp;ufc_fights5[[#This Row],[date]]</f>
        <v>2829/200244100</v>
      </c>
      <c r="E5479">
        <f>COUNTIF(ufc_fights5[duplicitní texty],ufc_fights5[[#This Row],[duplicitní texty]])</f>
        <v>1</v>
      </c>
    </row>
    <row r="5480" spans="1:5">
      <c r="A5480">
        <v>714</v>
      </c>
      <c r="B5480">
        <v>3301</v>
      </c>
      <c r="C5480" s="3">
        <v>44100</v>
      </c>
      <c r="D5480" s="5" t="str">
        <f>ufc_fights5[[#This Row],[r_fighter_id]]&amp;"/"&amp;ufc_fights5[[#This Row],[b_fighter_id]]&amp;ufc_fights5[[#This Row],[date]]</f>
        <v>714/330144100</v>
      </c>
      <c r="E5480">
        <f>COUNTIF(ufc_fights5[duplicitní texty],ufc_fights5[[#This Row],[duplicitní texty]])</f>
        <v>1</v>
      </c>
    </row>
    <row r="5481" spans="1:5">
      <c r="A5481">
        <v>3559</v>
      </c>
      <c r="B5481">
        <v>1660</v>
      </c>
      <c r="C5481" s="3">
        <v>44100</v>
      </c>
      <c r="D5481" s="5" t="str">
        <f>ufc_fights5[[#This Row],[r_fighter_id]]&amp;"/"&amp;ufc_fights5[[#This Row],[b_fighter_id]]&amp;ufc_fights5[[#This Row],[date]]</f>
        <v>3559/166044100</v>
      </c>
      <c r="E5481">
        <f>COUNTIF(ufc_fights5[duplicitní texty],ufc_fights5[[#This Row],[duplicitní texty]])</f>
        <v>1</v>
      </c>
    </row>
    <row r="5482" spans="1:5">
      <c r="A5482">
        <v>2675</v>
      </c>
      <c r="B5482">
        <v>681</v>
      </c>
      <c r="C5482" s="3">
        <v>44100</v>
      </c>
      <c r="D5482" s="5" t="str">
        <f>ufc_fights5[[#This Row],[r_fighter_id]]&amp;"/"&amp;ufc_fights5[[#This Row],[b_fighter_id]]&amp;ufc_fights5[[#This Row],[date]]</f>
        <v>2675/68144100</v>
      </c>
      <c r="E5482">
        <f>COUNTIF(ufc_fights5[duplicitní texty],ufc_fights5[[#This Row],[duplicitní texty]])</f>
        <v>1</v>
      </c>
    </row>
    <row r="5483" spans="1:5">
      <c r="A5483">
        <v>1670</v>
      </c>
      <c r="B5483">
        <v>458</v>
      </c>
      <c r="C5483" s="3">
        <v>44100</v>
      </c>
      <c r="D5483" s="5" t="str">
        <f>ufc_fights5[[#This Row],[r_fighter_id]]&amp;"/"&amp;ufc_fights5[[#This Row],[b_fighter_id]]&amp;ufc_fights5[[#This Row],[date]]</f>
        <v>1670/45844100</v>
      </c>
      <c r="E5483">
        <f>COUNTIF(ufc_fights5[duplicitní texty],ufc_fights5[[#This Row],[duplicitní texty]])</f>
        <v>1</v>
      </c>
    </row>
    <row r="5484" spans="1:5">
      <c r="A5484">
        <v>1629</v>
      </c>
      <c r="B5484">
        <v>34</v>
      </c>
      <c r="C5484" s="3">
        <v>44107</v>
      </c>
      <c r="D5484" s="5" t="str">
        <f>ufc_fights5[[#This Row],[r_fighter_id]]&amp;"/"&amp;ufc_fights5[[#This Row],[b_fighter_id]]&amp;ufc_fights5[[#This Row],[date]]</f>
        <v>1629/3444107</v>
      </c>
      <c r="E5484">
        <f>COUNTIF(ufc_fights5[duplicitní texty],ufc_fights5[[#This Row],[duplicitní texty]])</f>
        <v>1</v>
      </c>
    </row>
    <row r="5485" spans="1:5">
      <c r="A5485">
        <v>2532</v>
      </c>
      <c r="B5485">
        <v>875</v>
      </c>
      <c r="C5485" s="3">
        <v>44107</v>
      </c>
      <c r="D5485" s="5" t="str">
        <f>ufc_fights5[[#This Row],[r_fighter_id]]&amp;"/"&amp;ufc_fights5[[#This Row],[b_fighter_id]]&amp;ufc_fights5[[#This Row],[date]]</f>
        <v>2532/87544107</v>
      </c>
      <c r="E5485">
        <f>COUNTIF(ufc_fights5[duplicitní texty],ufc_fights5[[#This Row],[duplicitní texty]])</f>
        <v>1</v>
      </c>
    </row>
    <row r="5486" spans="1:5">
      <c r="A5486">
        <v>1378</v>
      </c>
      <c r="B5486">
        <v>48</v>
      </c>
      <c r="C5486" s="3">
        <v>44107</v>
      </c>
      <c r="D5486" s="5" t="str">
        <f>ufc_fights5[[#This Row],[r_fighter_id]]&amp;"/"&amp;ufc_fights5[[#This Row],[b_fighter_id]]&amp;ufc_fights5[[#This Row],[date]]</f>
        <v>1378/4844107</v>
      </c>
      <c r="E5486">
        <f>COUNTIF(ufc_fights5[duplicitní texty],ufc_fights5[[#This Row],[duplicitní texty]])</f>
        <v>1</v>
      </c>
    </row>
    <row r="5487" spans="1:5">
      <c r="A5487">
        <v>596</v>
      </c>
      <c r="B5487">
        <v>2038</v>
      </c>
      <c r="C5487" s="3">
        <v>44107</v>
      </c>
      <c r="D5487" s="5" t="str">
        <f>ufc_fights5[[#This Row],[r_fighter_id]]&amp;"/"&amp;ufc_fights5[[#This Row],[b_fighter_id]]&amp;ufc_fights5[[#This Row],[date]]</f>
        <v>596/203844107</v>
      </c>
      <c r="E5487">
        <f>COUNTIF(ufc_fights5[duplicitní texty],ufc_fights5[[#This Row],[duplicitní texty]])</f>
        <v>1</v>
      </c>
    </row>
    <row r="5488" spans="1:5">
      <c r="A5488">
        <v>1854</v>
      </c>
      <c r="B5488">
        <v>1023</v>
      </c>
      <c r="C5488" s="3">
        <v>44107</v>
      </c>
      <c r="D5488" s="5" t="str">
        <f>ufc_fights5[[#This Row],[r_fighter_id]]&amp;"/"&amp;ufc_fights5[[#This Row],[b_fighter_id]]&amp;ufc_fights5[[#This Row],[date]]</f>
        <v>1854/102344107</v>
      </c>
      <c r="E5488">
        <f>COUNTIF(ufc_fights5[duplicitní texty],ufc_fights5[[#This Row],[duplicitní texty]])</f>
        <v>1</v>
      </c>
    </row>
    <row r="5489" spans="1:5">
      <c r="A5489">
        <v>3486</v>
      </c>
      <c r="B5489">
        <v>1443</v>
      </c>
      <c r="C5489" s="3">
        <v>44107</v>
      </c>
      <c r="D5489" s="5" t="str">
        <f>ufc_fights5[[#This Row],[r_fighter_id]]&amp;"/"&amp;ufc_fights5[[#This Row],[b_fighter_id]]&amp;ufc_fights5[[#This Row],[date]]</f>
        <v>3486/144344107</v>
      </c>
      <c r="E5489">
        <f>COUNTIF(ufc_fights5[duplicitní texty],ufc_fights5[[#This Row],[duplicitní texty]])</f>
        <v>1</v>
      </c>
    </row>
    <row r="5490" spans="1:5">
      <c r="A5490">
        <v>732</v>
      </c>
      <c r="B5490">
        <v>2479</v>
      </c>
      <c r="C5490" s="3">
        <v>44107</v>
      </c>
      <c r="D5490" s="5" t="str">
        <f>ufc_fights5[[#This Row],[r_fighter_id]]&amp;"/"&amp;ufc_fights5[[#This Row],[b_fighter_id]]&amp;ufc_fights5[[#This Row],[date]]</f>
        <v>732/247944107</v>
      </c>
      <c r="E5490">
        <f>COUNTIF(ufc_fights5[duplicitní texty],ufc_fights5[[#This Row],[duplicitní texty]])</f>
        <v>1</v>
      </c>
    </row>
    <row r="5491" spans="1:5">
      <c r="A5491">
        <v>3279</v>
      </c>
      <c r="B5491">
        <v>3257</v>
      </c>
      <c r="C5491" s="3">
        <v>44107</v>
      </c>
      <c r="D5491" s="5" t="str">
        <f>ufc_fights5[[#This Row],[r_fighter_id]]&amp;"/"&amp;ufc_fights5[[#This Row],[b_fighter_id]]&amp;ufc_fights5[[#This Row],[date]]</f>
        <v>3279/325744107</v>
      </c>
      <c r="E5491">
        <f>COUNTIF(ufc_fights5[duplicitní texty],ufc_fights5[[#This Row],[duplicitní texty]])</f>
        <v>1</v>
      </c>
    </row>
    <row r="5492" spans="1:5">
      <c r="A5492">
        <v>720</v>
      </c>
      <c r="B5492">
        <v>942</v>
      </c>
      <c r="C5492" s="3">
        <v>44107</v>
      </c>
      <c r="D5492" s="5" t="str">
        <f>ufc_fights5[[#This Row],[r_fighter_id]]&amp;"/"&amp;ufc_fights5[[#This Row],[b_fighter_id]]&amp;ufc_fights5[[#This Row],[date]]</f>
        <v>720/94244107</v>
      </c>
      <c r="E5492">
        <f>COUNTIF(ufc_fights5[duplicitní texty],ufc_fights5[[#This Row],[duplicitní texty]])</f>
        <v>1</v>
      </c>
    </row>
    <row r="5493" spans="1:5">
      <c r="A5493">
        <v>3357</v>
      </c>
      <c r="B5493">
        <v>171</v>
      </c>
      <c r="C5493" s="3">
        <v>44107</v>
      </c>
      <c r="D5493" s="5" t="str">
        <f>ufc_fights5[[#This Row],[r_fighter_id]]&amp;"/"&amp;ufc_fights5[[#This Row],[b_fighter_id]]&amp;ufc_fights5[[#This Row],[date]]</f>
        <v>3357/17144107</v>
      </c>
      <c r="E5493">
        <f>COUNTIF(ufc_fights5[duplicitní texty],ufc_fights5[[#This Row],[duplicitní texty]])</f>
        <v>1</v>
      </c>
    </row>
    <row r="5494" spans="1:5">
      <c r="A5494">
        <v>201</v>
      </c>
      <c r="B5494">
        <v>95</v>
      </c>
      <c r="C5494" s="3">
        <v>44114</v>
      </c>
      <c r="D5494" s="5" t="str">
        <f>ufc_fights5[[#This Row],[r_fighter_id]]&amp;"/"&amp;ufc_fights5[[#This Row],[b_fighter_id]]&amp;ufc_fights5[[#This Row],[date]]</f>
        <v>201/9544114</v>
      </c>
      <c r="E5494">
        <f>COUNTIF(ufc_fights5[duplicitní texty],ufc_fights5[[#This Row],[duplicitní texty]])</f>
        <v>1</v>
      </c>
    </row>
    <row r="5495" spans="1:5">
      <c r="A5495">
        <v>2180</v>
      </c>
      <c r="B5495">
        <v>2837</v>
      </c>
      <c r="C5495" s="3">
        <v>44114</v>
      </c>
      <c r="D5495" s="5" t="str">
        <f>ufc_fights5[[#This Row],[r_fighter_id]]&amp;"/"&amp;ufc_fights5[[#This Row],[b_fighter_id]]&amp;ufc_fights5[[#This Row],[date]]</f>
        <v>2180/283744114</v>
      </c>
      <c r="E5495">
        <f>COUNTIF(ufc_fights5[duplicitní texty],ufc_fights5[[#This Row],[duplicitní texty]])</f>
        <v>1</v>
      </c>
    </row>
    <row r="5496" spans="1:5">
      <c r="A5496">
        <v>703</v>
      </c>
      <c r="B5496">
        <v>2274</v>
      </c>
      <c r="C5496" s="3">
        <v>44114</v>
      </c>
      <c r="D5496" s="5" t="str">
        <f>ufc_fights5[[#This Row],[r_fighter_id]]&amp;"/"&amp;ufc_fights5[[#This Row],[b_fighter_id]]&amp;ufc_fights5[[#This Row],[date]]</f>
        <v>703/227444114</v>
      </c>
      <c r="E5496">
        <f>COUNTIF(ufc_fights5[duplicitní texty],ufc_fights5[[#This Row],[duplicitní texty]])</f>
        <v>1</v>
      </c>
    </row>
    <row r="5497" spans="1:5">
      <c r="A5497">
        <v>152</v>
      </c>
      <c r="B5497">
        <v>228</v>
      </c>
      <c r="C5497" s="3">
        <v>44114</v>
      </c>
      <c r="D5497" s="5" t="str">
        <f>ufc_fights5[[#This Row],[r_fighter_id]]&amp;"/"&amp;ufc_fights5[[#This Row],[b_fighter_id]]&amp;ufc_fights5[[#This Row],[date]]</f>
        <v>152/22844114</v>
      </c>
      <c r="E5497">
        <f>COUNTIF(ufc_fights5[duplicitní texty],ufc_fights5[[#This Row],[duplicitní texty]])</f>
        <v>1</v>
      </c>
    </row>
    <row r="5498" spans="1:5">
      <c r="A5498">
        <v>1600</v>
      </c>
      <c r="B5498">
        <v>396</v>
      </c>
      <c r="C5498" s="3">
        <v>44114</v>
      </c>
      <c r="D5498" s="5" t="str">
        <f>ufc_fights5[[#This Row],[r_fighter_id]]&amp;"/"&amp;ufc_fights5[[#This Row],[b_fighter_id]]&amp;ufc_fights5[[#This Row],[date]]</f>
        <v>1600/39644114</v>
      </c>
      <c r="E5498">
        <f>COUNTIF(ufc_fights5[duplicitní texty],ufc_fights5[[#This Row],[duplicitní texty]])</f>
        <v>1</v>
      </c>
    </row>
    <row r="5499" spans="1:5">
      <c r="A5499">
        <v>2769</v>
      </c>
      <c r="B5499">
        <v>3308</v>
      </c>
      <c r="C5499" s="3">
        <v>44114</v>
      </c>
      <c r="D5499" s="5" t="str">
        <f>ufc_fights5[[#This Row],[r_fighter_id]]&amp;"/"&amp;ufc_fights5[[#This Row],[b_fighter_id]]&amp;ufc_fights5[[#This Row],[date]]</f>
        <v>2769/330844114</v>
      </c>
      <c r="E5499">
        <f>COUNTIF(ufc_fights5[duplicitní texty],ufc_fights5[[#This Row],[duplicitní texty]])</f>
        <v>1</v>
      </c>
    </row>
    <row r="5500" spans="1:5">
      <c r="A5500">
        <v>3572</v>
      </c>
      <c r="B5500">
        <v>3264</v>
      </c>
      <c r="C5500" s="3">
        <v>44114</v>
      </c>
      <c r="D5500" s="5" t="str">
        <f>ufc_fights5[[#This Row],[r_fighter_id]]&amp;"/"&amp;ufc_fights5[[#This Row],[b_fighter_id]]&amp;ufc_fights5[[#This Row],[date]]</f>
        <v>3572/326444114</v>
      </c>
      <c r="E5500">
        <f>COUNTIF(ufc_fights5[duplicitní texty],ufc_fights5[[#This Row],[duplicitní texty]])</f>
        <v>1</v>
      </c>
    </row>
    <row r="5501" spans="1:5">
      <c r="A5501">
        <v>539</v>
      </c>
      <c r="B5501">
        <v>2187</v>
      </c>
      <c r="C5501" s="3">
        <v>44114</v>
      </c>
      <c r="D5501" s="5" t="str">
        <f>ufc_fights5[[#This Row],[r_fighter_id]]&amp;"/"&amp;ufc_fights5[[#This Row],[b_fighter_id]]&amp;ufc_fights5[[#This Row],[date]]</f>
        <v>539/218744114</v>
      </c>
      <c r="E5501">
        <f>COUNTIF(ufc_fights5[duplicitní texty],ufc_fights5[[#This Row],[duplicitní texty]])</f>
        <v>1</v>
      </c>
    </row>
    <row r="5502" spans="1:5">
      <c r="A5502">
        <v>2997</v>
      </c>
      <c r="B5502">
        <v>3314</v>
      </c>
      <c r="C5502" s="3">
        <v>44114</v>
      </c>
      <c r="D5502" s="5" t="str">
        <f>ufc_fights5[[#This Row],[r_fighter_id]]&amp;"/"&amp;ufc_fights5[[#This Row],[b_fighter_id]]&amp;ufc_fights5[[#This Row],[date]]</f>
        <v>2997/331444114</v>
      </c>
      <c r="E5502">
        <f>COUNTIF(ufc_fights5[duplicitní texty],ufc_fights5[[#This Row],[duplicitní texty]])</f>
        <v>1</v>
      </c>
    </row>
    <row r="5503" spans="1:5">
      <c r="A5503">
        <v>351</v>
      </c>
      <c r="B5503">
        <v>278</v>
      </c>
      <c r="C5503" s="3">
        <v>44114</v>
      </c>
      <c r="D5503" s="5" t="str">
        <f>ufc_fights5[[#This Row],[r_fighter_id]]&amp;"/"&amp;ufc_fights5[[#This Row],[b_fighter_id]]&amp;ufc_fights5[[#This Row],[date]]</f>
        <v>351/27844114</v>
      </c>
      <c r="E5503">
        <f>COUNTIF(ufc_fights5[duplicitní texty],ufc_fights5[[#This Row],[duplicitní texty]])</f>
        <v>1</v>
      </c>
    </row>
    <row r="5504" spans="1:5">
      <c r="A5504">
        <v>2503</v>
      </c>
      <c r="B5504">
        <v>822</v>
      </c>
      <c r="C5504" s="3">
        <v>44114</v>
      </c>
      <c r="D5504" s="5" t="str">
        <f>ufc_fights5[[#This Row],[r_fighter_id]]&amp;"/"&amp;ufc_fights5[[#This Row],[b_fighter_id]]&amp;ufc_fights5[[#This Row],[date]]</f>
        <v>2503/82244114</v>
      </c>
      <c r="E5504">
        <f>COUNTIF(ufc_fights5[duplicitní texty],ufc_fights5[[#This Row],[duplicitní texty]])</f>
        <v>1</v>
      </c>
    </row>
    <row r="5505" spans="1:5">
      <c r="A5505">
        <v>76</v>
      </c>
      <c r="B5505">
        <v>1622</v>
      </c>
      <c r="C5505" s="3">
        <v>44114</v>
      </c>
      <c r="D5505" s="5" t="str">
        <f>ufc_fights5[[#This Row],[r_fighter_id]]&amp;"/"&amp;ufc_fights5[[#This Row],[b_fighter_id]]&amp;ufc_fights5[[#This Row],[date]]</f>
        <v>76/162244114</v>
      </c>
      <c r="E5505">
        <f>COUNTIF(ufc_fights5[duplicitní texty],ufc_fights5[[#This Row],[duplicitní texty]])</f>
        <v>1</v>
      </c>
    </row>
    <row r="5506" spans="1:5">
      <c r="A5506">
        <v>625</v>
      </c>
      <c r="B5506">
        <v>858</v>
      </c>
      <c r="C5506" s="3">
        <v>44114</v>
      </c>
      <c r="D5506" s="5" t="str">
        <f>ufc_fights5[[#This Row],[r_fighter_id]]&amp;"/"&amp;ufc_fights5[[#This Row],[b_fighter_id]]&amp;ufc_fights5[[#This Row],[date]]</f>
        <v>625/85844114</v>
      </c>
      <c r="E5506">
        <f>COUNTIF(ufc_fights5[duplicitní texty],ufc_fights5[[#This Row],[duplicitní texty]])</f>
        <v>1</v>
      </c>
    </row>
    <row r="5507" spans="1:5">
      <c r="A5507">
        <v>2987</v>
      </c>
      <c r="B5507">
        <v>1695</v>
      </c>
      <c r="C5507" s="3">
        <v>44121</v>
      </c>
      <c r="D5507" s="5" t="str">
        <f>ufc_fights5[[#This Row],[r_fighter_id]]&amp;"/"&amp;ufc_fights5[[#This Row],[b_fighter_id]]&amp;ufc_fights5[[#This Row],[date]]</f>
        <v>2987/169544121</v>
      </c>
      <c r="E5507">
        <f>COUNTIF(ufc_fights5[duplicitní texty],ufc_fights5[[#This Row],[duplicitní texty]])</f>
        <v>1</v>
      </c>
    </row>
    <row r="5508" spans="1:5">
      <c r="A5508">
        <v>2715</v>
      </c>
      <c r="B5508">
        <v>326</v>
      </c>
      <c r="C5508" s="3">
        <v>44121</v>
      </c>
      <c r="D5508" s="5" t="str">
        <f>ufc_fights5[[#This Row],[r_fighter_id]]&amp;"/"&amp;ufc_fights5[[#This Row],[b_fighter_id]]&amp;ufc_fights5[[#This Row],[date]]</f>
        <v>2715/32644121</v>
      </c>
      <c r="E5508">
        <f>COUNTIF(ufc_fights5[duplicitní texty],ufc_fights5[[#This Row],[duplicitní texty]])</f>
        <v>1</v>
      </c>
    </row>
    <row r="5509" spans="1:5">
      <c r="A5509">
        <v>70</v>
      </c>
      <c r="B5509">
        <v>1981</v>
      </c>
      <c r="C5509" s="3">
        <v>44121</v>
      </c>
      <c r="D5509" s="5" t="str">
        <f>ufc_fights5[[#This Row],[r_fighter_id]]&amp;"/"&amp;ufc_fights5[[#This Row],[b_fighter_id]]&amp;ufc_fights5[[#This Row],[date]]</f>
        <v>70/198144121</v>
      </c>
      <c r="E5509">
        <f>COUNTIF(ufc_fights5[duplicitní texty],ufc_fights5[[#This Row],[duplicitní texty]])</f>
        <v>1</v>
      </c>
    </row>
    <row r="5510" spans="1:5">
      <c r="A5510">
        <v>2394</v>
      </c>
      <c r="B5510">
        <v>1576</v>
      </c>
      <c r="C5510" s="3">
        <v>44121</v>
      </c>
      <c r="D5510" s="5" t="str">
        <f>ufc_fights5[[#This Row],[r_fighter_id]]&amp;"/"&amp;ufc_fights5[[#This Row],[b_fighter_id]]&amp;ufc_fights5[[#This Row],[date]]</f>
        <v>2394/157644121</v>
      </c>
      <c r="E5510">
        <f>COUNTIF(ufc_fights5[duplicitní texty],ufc_fights5[[#This Row],[duplicitní texty]])</f>
        <v>1</v>
      </c>
    </row>
    <row r="5511" spans="1:5">
      <c r="A5511">
        <v>553</v>
      </c>
      <c r="B5511">
        <v>108</v>
      </c>
      <c r="C5511" s="3">
        <v>44121</v>
      </c>
      <c r="D5511" s="5" t="str">
        <f>ufc_fights5[[#This Row],[r_fighter_id]]&amp;"/"&amp;ufc_fights5[[#This Row],[b_fighter_id]]&amp;ufc_fights5[[#This Row],[date]]</f>
        <v>553/10844121</v>
      </c>
      <c r="E5511">
        <f>COUNTIF(ufc_fights5[duplicitní texty],ufc_fights5[[#This Row],[duplicitní texty]])</f>
        <v>1</v>
      </c>
    </row>
    <row r="5512" spans="1:5">
      <c r="A5512">
        <v>118</v>
      </c>
      <c r="B5512">
        <v>1211</v>
      </c>
      <c r="C5512" s="3">
        <v>44121</v>
      </c>
      <c r="D5512" s="5" t="str">
        <f>ufc_fights5[[#This Row],[r_fighter_id]]&amp;"/"&amp;ufc_fights5[[#This Row],[b_fighter_id]]&amp;ufc_fights5[[#This Row],[date]]</f>
        <v>118/121144121</v>
      </c>
      <c r="E5512">
        <f>COUNTIF(ufc_fights5[duplicitní texty],ufc_fights5[[#This Row],[duplicitní texty]])</f>
        <v>1</v>
      </c>
    </row>
    <row r="5513" spans="1:5">
      <c r="A5513">
        <v>2447</v>
      </c>
      <c r="B5513">
        <v>2530</v>
      </c>
      <c r="C5513" s="3">
        <v>44121</v>
      </c>
      <c r="D5513" s="5" t="str">
        <f>ufc_fights5[[#This Row],[r_fighter_id]]&amp;"/"&amp;ufc_fights5[[#This Row],[b_fighter_id]]&amp;ufc_fights5[[#This Row],[date]]</f>
        <v>2447/253044121</v>
      </c>
      <c r="E5513">
        <f>COUNTIF(ufc_fights5[duplicitní texty],ufc_fights5[[#This Row],[duplicitní texty]])</f>
        <v>1</v>
      </c>
    </row>
    <row r="5514" spans="1:5">
      <c r="A5514">
        <v>658</v>
      </c>
      <c r="B5514">
        <v>401</v>
      </c>
      <c r="C5514" s="3">
        <v>44121</v>
      </c>
      <c r="D5514" s="5" t="str">
        <f>ufc_fights5[[#This Row],[r_fighter_id]]&amp;"/"&amp;ufc_fights5[[#This Row],[b_fighter_id]]&amp;ufc_fights5[[#This Row],[date]]</f>
        <v>658/40144121</v>
      </c>
      <c r="E5514">
        <f>COUNTIF(ufc_fights5[duplicitní texty],ufc_fights5[[#This Row],[duplicitní texty]])</f>
        <v>1</v>
      </c>
    </row>
    <row r="5515" spans="1:5">
      <c r="A5515">
        <v>1061</v>
      </c>
      <c r="B5515">
        <v>1715</v>
      </c>
      <c r="C5515" s="3">
        <v>44121</v>
      </c>
      <c r="D5515" s="5" t="str">
        <f>ufc_fights5[[#This Row],[r_fighter_id]]&amp;"/"&amp;ufc_fights5[[#This Row],[b_fighter_id]]&amp;ufc_fights5[[#This Row],[date]]</f>
        <v>1061/171544121</v>
      </c>
      <c r="E5515">
        <f>COUNTIF(ufc_fights5[duplicitní texty],ufc_fights5[[#This Row],[duplicitní texty]])</f>
        <v>1</v>
      </c>
    </row>
    <row r="5516" spans="1:5">
      <c r="A5516">
        <v>2344</v>
      </c>
      <c r="B5516">
        <v>3150</v>
      </c>
      <c r="C5516" s="3">
        <v>44121</v>
      </c>
      <c r="D5516" s="5" t="str">
        <f>ufc_fights5[[#This Row],[r_fighter_id]]&amp;"/"&amp;ufc_fights5[[#This Row],[b_fighter_id]]&amp;ufc_fights5[[#This Row],[date]]</f>
        <v>2344/315044121</v>
      </c>
      <c r="E5516">
        <f>COUNTIF(ufc_fights5[duplicitní texty],ufc_fights5[[#This Row],[duplicitní texty]])</f>
        <v>1</v>
      </c>
    </row>
    <row r="5517" spans="1:5">
      <c r="A5517">
        <v>2221</v>
      </c>
      <c r="B5517">
        <v>3583</v>
      </c>
      <c r="C5517" s="3">
        <v>44121</v>
      </c>
      <c r="D5517" s="5" t="str">
        <f>ufc_fights5[[#This Row],[r_fighter_id]]&amp;"/"&amp;ufc_fights5[[#This Row],[b_fighter_id]]&amp;ufc_fights5[[#This Row],[date]]</f>
        <v>2221/358344121</v>
      </c>
      <c r="E5517">
        <f>COUNTIF(ufc_fights5[duplicitní texty],ufc_fights5[[#This Row],[duplicitní texty]])</f>
        <v>1</v>
      </c>
    </row>
    <row r="5518" spans="1:5">
      <c r="A5518">
        <v>3152</v>
      </c>
      <c r="B5518">
        <v>3299</v>
      </c>
      <c r="C5518" s="3">
        <v>44128</v>
      </c>
      <c r="D5518" s="5" t="str">
        <f>ufc_fights5[[#This Row],[r_fighter_id]]&amp;"/"&amp;ufc_fights5[[#This Row],[b_fighter_id]]&amp;ufc_fights5[[#This Row],[date]]</f>
        <v>3152/329944128</v>
      </c>
      <c r="E5518">
        <f>COUNTIF(ufc_fights5[duplicitní texty],ufc_fights5[[#This Row],[duplicitní texty]])</f>
        <v>1</v>
      </c>
    </row>
    <row r="5519" spans="1:5">
      <c r="A5519">
        <v>2342</v>
      </c>
      <c r="B5519">
        <v>1042</v>
      </c>
      <c r="C5519" s="3">
        <v>44128</v>
      </c>
      <c r="D5519" s="5" t="str">
        <f>ufc_fights5[[#This Row],[r_fighter_id]]&amp;"/"&amp;ufc_fights5[[#This Row],[b_fighter_id]]&amp;ufc_fights5[[#This Row],[date]]</f>
        <v>2342/104244128</v>
      </c>
      <c r="E5519">
        <f>COUNTIF(ufc_fights5[duplicitní texty],ufc_fights5[[#This Row],[duplicitní texty]])</f>
        <v>1</v>
      </c>
    </row>
    <row r="5520" spans="1:5">
      <c r="A5520">
        <v>3507</v>
      </c>
      <c r="B5520">
        <v>1629</v>
      </c>
      <c r="C5520" s="3">
        <v>44128</v>
      </c>
      <c r="D5520" s="5" t="str">
        <f>ufc_fights5[[#This Row],[r_fighter_id]]&amp;"/"&amp;ufc_fights5[[#This Row],[b_fighter_id]]&amp;ufc_fights5[[#This Row],[date]]</f>
        <v>3507/162944128</v>
      </c>
      <c r="E5520">
        <f>COUNTIF(ufc_fights5[duplicitní texty],ufc_fights5[[#This Row],[duplicitní texty]])</f>
        <v>1</v>
      </c>
    </row>
    <row r="5521" spans="1:5">
      <c r="A5521">
        <v>113</v>
      </c>
      <c r="B5521">
        <v>676</v>
      </c>
      <c r="C5521" s="3">
        <v>44128</v>
      </c>
      <c r="D5521" s="5" t="str">
        <f>ufc_fights5[[#This Row],[r_fighter_id]]&amp;"/"&amp;ufc_fights5[[#This Row],[b_fighter_id]]&amp;ufc_fights5[[#This Row],[date]]</f>
        <v>113/67644128</v>
      </c>
      <c r="E5521">
        <f>COUNTIF(ufc_fights5[duplicitní texty],ufc_fights5[[#This Row],[duplicitní texty]])</f>
        <v>1</v>
      </c>
    </row>
    <row r="5522" spans="1:5">
      <c r="A5522">
        <v>1938</v>
      </c>
      <c r="B5522">
        <v>1298</v>
      </c>
      <c r="C5522" s="3">
        <v>44128</v>
      </c>
      <c r="D5522" s="5" t="str">
        <f>ufc_fights5[[#This Row],[r_fighter_id]]&amp;"/"&amp;ufc_fights5[[#This Row],[b_fighter_id]]&amp;ufc_fights5[[#This Row],[date]]</f>
        <v>1938/129844128</v>
      </c>
      <c r="E5522">
        <f>COUNTIF(ufc_fights5[duplicitní texty],ufc_fights5[[#This Row],[duplicitní texty]])</f>
        <v>1</v>
      </c>
    </row>
    <row r="5523" spans="1:5">
      <c r="A5523">
        <v>3397</v>
      </c>
      <c r="B5523">
        <v>1282</v>
      </c>
      <c r="C5523" s="3">
        <v>44128</v>
      </c>
      <c r="D5523" s="5" t="str">
        <f>ufc_fights5[[#This Row],[r_fighter_id]]&amp;"/"&amp;ufc_fights5[[#This Row],[b_fighter_id]]&amp;ufc_fights5[[#This Row],[date]]</f>
        <v>3397/128244128</v>
      </c>
      <c r="E5523">
        <f>COUNTIF(ufc_fights5[duplicitní texty],ufc_fights5[[#This Row],[duplicitní texty]])</f>
        <v>1</v>
      </c>
    </row>
    <row r="5524" spans="1:5">
      <c r="A5524">
        <v>3471</v>
      </c>
      <c r="B5524">
        <v>465</v>
      </c>
      <c r="C5524" s="3">
        <v>44128</v>
      </c>
      <c r="D5524" s="5" t="str">
        <f>ufc_fights5[[#This Row],[r_fighter_id]]&amp;"/"&amp;ufc_fights5[[#This Row],[b_fighter_id]]&amp;ufc_fights5[[#This Row],[date]]</f>
        <v>3471/46544128</v>
      </c>
      <c r="E5524">
        <f>COUNTIF(ufc_fights5[duplicitní texty],ufc_fights5[[#This Row],[duplicitní texty]])</f>
        <v>1</v>
      </c>
    </row>
    <row r="5525" spans="1:5">
      <c r="A5525">
        <v>2237</v>
      </c>
      <c r="B5525">
        <v>2945</v>
      </c>
      <c r="C5525" s="3">
        <v>44128</v>
      </c>
      <c r="D5525" s="5" t="str">
        <f>ufc_fights5[[#This Row],[r_fighter_id]]&amp;"/"&amp;ufc_fights5[[#This Row],[b_fighter_id]]&amp;ufc_fights5[[#This Row],[date]]</f>
        <v>2237/294544128</v>
      </c>
      <c r="E5525">
        <f>COUNTIF(ufc_fights5[duplicitní texty],ufc_fights5[[#This Row],[duplicitní texty]])</f>
        <v>1</v>
      </c>
    </row>
    <row r="5526" spans="1:5">
      <c r="A5526">
        <v>80</v>
      </c>
      <c r="B5526">
        <v>3526</v>
      </c>
      <c r="C5526" s="3">
        <v>44128</v>
      </c>
      <c r="D5526" s="5" t="str">
        <f>ufc_fights5[[#This Row],[r_fighter_id]]&amp;"/"&amp;ufc_fights5[[#This Row],[b_fighter_id]]&amp;ufc_fights5[[#This Row],[date]]</f>
        <v>80/352644128</v>
      </c>
      <c r="E5526">
        <f>COUNTIF(ufc_fights5[duplicitní texty],ufc_fights5[[#This Row],[duplicitní texty]])</f>
        <v>1</v>
      </c>
    </row>
    <row r="5527" spans="1:5">
      <c r="A5527">
        <v>1538</v>
      </c>
      <c r="B5527">
        <v>2006</v>
      </c>
      <c r="C5527" s="3">
        <v>44128</v>
      </c>
      <c r="D5527" s="5" t="str">
        <f>ufc_fights5[[#This Row],[r_fighter_id]]&amp;"/"&amp;ufc_fights5[[#This Row],[b_fighter_id]]&amp;ufc_fights5[[#This Row],[date]]</f>
        <v>1538/200644128</v>
      </c>
      <c r="E5527">
        <f>COUNTIF(ufc_fights5[duplicitní texty],ufc_fights5[[#This Row],[duplicitní texty]])</f>
        <v>1</v>
      </c>
    </row>
    <row r="5528" spans="1:5">
      <c r="A5528">
        <v>2381</v>
      </c>
      <c r="B5528">
        <v>2610</v>
      </c>
      <c r="C5528" s="3">
        <v>44128</v>
      </c>
      <c r="D5528" s="5" t="str">
        <f>ufc_fights5[[#This Row],[r_fighter_id]]&amp;"/"&amp;ufc_fights5[[#This Row],[b_fighter_id]]&amp;ufc_fights5[[#This Row],[date]]</f>
        <v>2381/261044128</v>
      </c>
      <c r="E5528">
        <f>COUNTIF(ufc_fights5[duplicitní texty],ufc_fights5[[#This Row],[duplicitní texty]])</f>
        <v>1</v>
      </c>
    </row>
    <row r="5529" spans="1:5">
      <c r="A5529">
        <v>3554</v>
      </c>
      <c r="B5529">
        <v>2737</v>
      </c>
      <c r="C5529" s="3">
        <v>44135</v>
      </c>
      <c r="D5529" s="5" t="str">
        <f>ufc_fights5[[#This Row],[r_fighter_id]]&amp;"/"&amp;ufc_fights5[[#This Row],[b_fighter_id]]&amp;ufc_fights5[[#This Row],[date]]</f>
        <v>3554/273744135</v>
      </c>
      <c r="E5529">
        <f>COUNTIF(ufc_fights5[duplicitní texty],ufc_fights5[[#This Row],[duplicitní texty]])</f>
        <v>1</v>
      </c>
    </row>
    <row r="5530" spans="1:5">
      <c r="A5530">
        <v>1370</v>
      </c>
      <c r="B5530">
        <v>2392</v>
      </c>
      <c r="C5530" s="3">
        <v>44135</v>
      </c>
      <c r="D5530" s="5" t="str">
        <f>ufc_fights5[[#This Row],[r_fighter_id]]&amp;"/"&amp;ufc_fights5[[#This Row],[b_fighter_id]]&amp;ufc_fights5[[#This Row],[date]]</f>
        <v>1370/239244135</v>
      </c>
      <c r="E5530">
        <f>COUNTIF(ufc_fights5[duplicitní texty],ufc_fights5[[#This Row],[duplicitní texty]])</f>
        <v>1</v>
      </c>
    </row>
    <row r="5531" spans="1:5">
      <c r="A5531">
        <v>3487</v>
      </c>
      <c r="B5531">
        <v>3500</v>
      </c>
      <c r="C5531" s="3">
        <v>44135</v>
      </c>
      <c r="D5531" s="5" t="str">
        <f>ufc_fights5[[#This Row],[r_fighter_id]]&amp;"/"&amp;ufc_fights5[[#This Row],[b_fighter_id]]&amp;ufc_fights5[[#This Row],[date]]</f>
        <v>3487/350044135</v>
      </c>
      <c r="E5531">
        <f>COUNTIF(ufc_fights5[duplicitní texty],ufc_fights5[[#This Row],[duplicitní texty]])</f>
        <v>1</v>
      </c>
    </row>
    <row r="5532" spans="1:5">
      <c r="A5532">
        <v>1252</v>
      </c>
      <c r="B5532">
        <v>2981</v>
      </c>
      <c r="C5532" s="3">
        <v>44135</v>
      </c>
      <c r="D5532" s="5" t="str">
        <f>ufc_fights5[[#This Row],[r_fighter_id]]&amp;"/"&amp;ufc_fights5[[#This Row],[b_fighter_id]]&amp;ufc_fights5[[#This Row],[date]]</f>
        <v>1252/298144135</v>
      </c>
      <c r="E5532">
        <f>COUNTIF(ufc_fights5[duplicitní texty],ufc_fights5[[#This Row],[duplicitní texty]])</f>
        <v>1</v>
      </c>
    </row>
    <row r="5533" spans="1:5">
      <c r="A5533">
        <v>1202</v>
      </c>
      <c r="B5533">
        <v>2155</v>
      </c>
      <c r="C5533" s="3">
        <v>44135</v>
      </c>
      <c r="D5533" s="5" t="str">
        <f>ufc_fights5[[#This Row],[r_fighter_id]]&amp;"/"&amp;ufc_fights5[[#This Row],[b_fighter_id]]&amp;ufc_fights5[[#This Row],[date]]</f>
        <v>1202/215544135</v>
      </c>
      <c r="E5533">
        <f>COUNTIF(ufc_fights5[duplicitní texty],ufc_fights5[[#This Row],[duplicitní texty]])</f>
        <v>1</v>
      </c>
    </row>
    <row r="5534" spans="1:5">
      <c r="A5534">
        <v>1485</v>
      </c>
      <c r="B5534">
        <v>1774</v>
      </c>
      <c r="C5534" s="3">
        <v>44135</v>
      </c>
      <c r="D5534" s="5" t="str">
        <f>ufc_fights5[[#This Row],[r_fighter_id]]&amp;"/"&amp;ufc_fights5[[#This Row],[b_fighter_id]]&amp;ufc_fights5[[#This Row],[date]]</f>
        <v>1485/177444135</v>
      </c>
      <c r="E5534">
        <f>COUNTIF(ufc_fights5[duplicitní texty],ufc_fights5[[#This Row],[duplicitní texty]])</f>
        <v>1</v>
      </c>
    </row>
    <row r="5535" spans="1:5">
      <c r="A5535">
        <v>3148</v>
      </c>
      <c r="B5535">
        <v>1967</v>
      </c>
      <c r="C5535" s="3">
        <v>44135</v>
      </c>
      <c r="D5535" s="5" t="str">
        <f>ufc_fights5[[#This Row],[r_fighter_id]]&amp;"/"&amp;ufc_fights5[[#This Row],[b_fighter_id]]&amp;ufc_fights5[[#This Row],[date]]</f>
        <v>3148/196744135</v>
      </c>
      <c r="E5535">
        <f>COUNTIF(ufc_fights5[duplicitní texty],ufc_fights5[[#This Row],[duplicitní texty]])</f>
        <v>1</v>
      </c>
    </row>
    <row r="5536" spans="1:5">
      <c r="A5536">
        <v>2141</v>
      </c>
      <c r="B5536">
        <v>964</v>
      </c>
      <c r="C5536" s="3">
        <v>44135</v>
      </c>
      <c r="D5536" s="5" t="str">
        <f>ufc_fights5[[#This Row],[r_fighter_id]]&amp;"/"&amp;ufc_fights5[[#This Row],[b_fighter_id]]&amp;ufc_fights5[[#This Row],[date]]</f>
        <v>2141/96444135</v>
      </c>
      <c r="E5536">
        <f>COUNTIF(ufc_fights5[duplicitní texty],ufc_fights5[[#This Row],[duplicitní texty]])</f>
        <v>1</v>
      </c>
    </row>
    <row r="5537" spans="1:5">
      <c r="A5537">
        <v>1204</v>
      </c>
      <c r="B5537">
        <v>1274</v>
      </c>
      <c r="C5537" s="3">
        <v>44135</v>
      </c>
      <c r="D5537" s="5" t="str">
        <f>ufc_fights5[[#This Row],[r_fighter_id]]&amp;"/"&amp;ufc_fights5[[#This Row],[b_fighter_id]]&amp;ufc_fights5[[#This Row],[date]]</f>
        <v>1204/127444135</v>
      </c>
      <c r="E5537">
        <f>COUNTIF(ufc_fights5[duplicitní texty],ufc_fights5[[#This Row],[duplicitní texty]])</f>
        <v>1</v>
      </c>
    </row>
    <row r="5538" spans="1:5">
      <c r="A5538">
        <v>1217</v>
      </c>
      <c r="B5538">
        <v>1333</v>
      </c>
      <c r="C5538" s="3">
        <v>44135</v>
      </c>
      <c r="D5538" s="5" t="str">
        <f>ufc_fights5[[#This Row],[r_fighter_id]]&amp;"/"&amp;ufc_fights5[[#This Row],[b_fighter_id]]&amp;ufc_fights5[[#This Row],[date]]</f>
        <v>1217/133344135</v>
      </c>
      <c r="E5538">
        <f>COUNTIF(ufc_fights5[duplicitní texty],ufc_fights5[[#This Row],[duplicitní texty]])</f>
        <v>1</v>
      </c>
    </row>
    <row r="5539" spans="1:5">
      <c r="A5539">
        <v>1517</v>
      </c>
      <c r="B5539">
        <v>2278</v>
      </c>
      <c r="C5539" s="3">
        <v>44135</v>
      </c>
      <c r="D5539" s="5" t="str">
        <f>ufc_fights5[[#This Row],[r_fighter_id]]&amp;"/"&amp;ufc_fights5[[#This Row],[b_fighter_id]]&amp;ufc_fights5[[#This Row],[date]]</f>
        <v>1517/227844135</v>
      </c>
      <c r="E5539">
        <f>COUNTIF(ufc_fights5[duplicitní texty],ufc_fights5[[#This Row],[duplicitní texty]])</f>
        <v>1</v>
      </c>
    </row>
    <row r="5540" spans="1:5">
      <c r="A5540">
        <v>1105</v>
      </c>
      <c r="B5540">
        <v>1817</v>
      </c>
      <c r="C5540" s="3">
        <v>44142</v>
      </c>
      <c r="D5540" s="5" t="str">
        <f>ufc_fights5[[#This Row],[r_fighter_id]]&amp;"/"&amp;ufc_fights5[[#This Row],[b_fighter_id]]&amp;ufc_fights5[[#This Row],[date]]</f>
        <v>1105/181744142</v>
      </c>
      <c r="E5540">
        <f>COUNTIF(ufc_fights5[duplicitní texty],ufc_fights5[[#This Row],[duplicitní texty]])</f>
        <v>1</v>
      </c>
    </row>
    <row r="5541" spans="1:5">
      <c r="A5541">
        <v>1199</v>
      </c>
      <c r="B5541">
        <v>346</v>
      </c>
      <c r="C5541" s="3">
        <v>44142</v>
      </c>
      <c r="D5541" s="5" t="str">
        <f>ufc_fights5[[#This Row],[r_fighter_id]]&amp;"/"&amp;ufc_fights5[[#This Row],[b_fighter_id]]&amp;ufc_fights5[[#This Row],[date]]</f>
        <v>1199/34644142</v>
      </c>
      <c r="E5541">
        <f>COUNTIF(ufc_fights5[duplicitní texty],ufc_fights5[[#This Row],[duplicitní texty]])</f>
        <v>1</v>
      </c>
    </row>
    <row r="5542" spans="1:5">
      <c r="A5542">
        <v>2860</v>
      </c>
      <c r="B5542">
        <v>3224</v>
      </c>
      <c r="C5542" s="3">
        <v>44142</v>
      </c>
      <c r="D5542" s="5" t="str">
        <f>ufc_fights5[[#This Row],[r_fighter_id]]&amp;"/"&amp;ufc_fights5[[#This Row],[b_fighter_id]]&amp;ufc_fights5[[#This Row],[date]]</f>
        <v>2860/322444142</v>
      </c>
      <c r="E5542">
        <f>COUNTIF(ufc_fights5[duplicitní texty],ufc_fights5[[#This Row],[duplicitní texty]])</f>
        <v>1</v>
      </c>
    </row>
    <row r="5543" spans="1:5">
      <c r="A5543">
        <v>134</v>
      </c>
      <c r="B5543">
        <v>321</v>
      </c>
      <c r="C5543" s="3">
        <v>44142</v>
      </c>
      <c r="D5543" s="5" t="str">
        <f>ufc_fights5[[#This Row],[r_fighter_id]]&amp;"/"&amp;ufc_fights5[[#This Row],[b_fighter_id]]&amp;ufc_fights5[[#This Row],[date]]</f>
        <v>134/32144142</v>
      </c>
      <c r="E5543">
        <f>COUNTIF(ufc_fights5[duplicitní texty],ufc_fights5[[#This Row],[duplicitní texty]])</f>
        <v>1</v>
      </c>
    </row>
    <row r="5544" spans="1:5">
      <c r="A5544">
        <v>204</v>
      </c>
      <c r="B5544">
        <v>3184</v>
      </c>
      <c r="C5544" s="3">
        <v>44142</v>
      </c>
      <c r="D5544" s="5" t="str">
        <f>ufc_fights5[[#This Row],[r_fighter_id]]&amp;"/"&amp;ufc_fights5[[#This Row],[b_fighter_id]]&amp;ufc_fights5[[#This Row],[date]]</f>
        <v>204/318444142</v>
      </c>
      <c r="E5544">
        <f>COUNTIF(ufc_fights5[duplicitní texty],ufc_fights5[[#This Row],[duplicitní texty]])</f>
        <v>1</v>
      </c>
    </row>
    <row r="5545" spans="1:5">
      <c r="A5545">
        <v>2748</v>
      </c>
      <c r="B5545">
        <v>2742</v>
      </c>
      <c r="C5545" s="3">
        <v>44142</v>
      </c>
      <c r="D5545" s="5" t="str">
        <f>ufc_fights5[[#This Row],[r_fighter_id]]&amp;"/"&amp;ufc_fights5[[#This Row],[b_fighter_id]]&amp;ufc_fights5[[#This Row],[date]]</f>
        <v>2748/274244142</v>
      </c>
      <c r="E5545">
        <f>COUNTIF(ufc_fights5[duplicitní texty],ufc_fights5[[#This Row],[duplicitní texty]])</f>
        <v>1</v>
      </c>
    </row>
    <row r="5546" spans="1:5">
      <c r="A5546">
        <v>1044</v>
      </c>
      <c r="B5546">
        <v>3534</v>
      </c>
      <c r="C5546" s="3">
        <v>44142</v>
      </c>
      <c r="D5546" s="5" t="str">
        <f>ufc_fights5[[#This Row],[r_fighter_id]]&amp;"/"&amp;ufc_fights5[[#This Row],[b_fighter_id]]&amp;ufc_fights5[[#This Row],[date]]</f>
        <v>1044/353444142</v>
      </c>
      <c r="E5546">
        <f>COUNTIF(ufc_fights5[duplicitní texty],ufc_fights5[[#This Row],[duplicitní texty]])</f>
        <v>1</v>
      </c>
    </row>
    <row r="5547" spans="1:5">
      <c r="A5547">
        <v>872</v>
      </c>
      <c r="B5547">
        <v>1065</v>
      </c>
      <c r="C5547" s="3">
        <v>44142</v>
      </c>
      <c r="D5547" s="5" t="str">
        <f>ufc_fights5[[#This Row],[r_fighter_id]]&amp;"/"&amp;ufc_fights5[[#This Row],[b_fighter_id]]&amp;ufc_fights5[[#This Row],[date]]</f>
        <v>872/106544142</v>
      </c>
      <c r="E5547">
        <f>COUNTIF(ufc_fights5[duplicitní texty],ufc_fights5[[#This Row],[duplicitní texty]])</f>
        <v>1</v>
      </c>
    </row>
    <row r="5548" spans="1:5">
      <c r="A5548">
        <v>539</v>
      </c>
      <c r="B5548">
        <v>3002</v>
      </c>
      <c r="C5548" s="3">
        <v>44142</v>
      </c>
      <c r="D5548" s="5" t="str">
        <f>ufc_fights5[[#This Row],[r_fighter_id]]&amp;"/"&amp;ufc_fights5[[#This Row],[b_fighter_id]]&amp;ufc_fights5[[#This Row],[date]]</f>
        <v>539/300244142</v>
      </c>
      <c r="E5548">
        <f>COUNTIF(ufc_fights5[duplicitní texty],ufc_fights5[[#This Row],[duplicitní texty]])</f>
        <v>1</v>
      </c>
    </row>
    <row r="5549" spans="1:5">
      <c r="A5549">
        <v>1862</v>
      </c>
      <c r="B5549">
        <v>282</v>
      </c>
      <c r="C5549" s="3">
        <v>44142</v>
      </c>
      <c r="D5549" s="5" t="str">
        <f>ufc_fights5[[#This Row],[r_fighter_id]]&amp;"/"&amp;ufc_fights5[[#This Row],[b_fighter_id]]&amp;ufc_fights5[[#This Row],[date]]</f>
        <v>1862/28244142</v>
      </c>
      <c r="E5549">
        <f>COUNTIF(ufc_fights5[duplicitní texty],ufc_fights5[[#This Row],[duplicitní texty]])</f>
        <v>1</v>
      </c>
    </row>
    <row r="5550" spans="1:5">
      <c r="A5550">
        <v>2200</v>
      </c>
      <c r="B5550">
        <v>2046</v>
      </c>
      <c r="C5550" s="3">
        <v>44149</v>
      </c>
      <c r="D5550" s="5" t="str">
        <f>ufc_fights5[[#This Row],[r_fighter_id]]&amp;"/"&amp;ufc_fights5[[#This Row],[b_fighter_id]]&amp;ufc_fights5[[#This Row],[date]]</f>
        <v>2200/204644149</v>
      </c>
      <c r="E5550">
        <f>COUNTIF(ufc_fights5[duplicitní texty],ufc_fights5[[#This Row],[duplicitní texty]])</f>
        <v>1</v>
      </c>
    </row>
    <row r="5551" spans="1:5">
      <c r="A5551">
        <v>67</v>
      </c>
      <c r="B5551">
        <v>3148</v>
      </c>
      <c r="C5551" s="3">
        <v>44149</v>
      </c>
      <c r="D5551" s="5" t="str">
        <f>ufc_fights5[[#This Row],[r_fighter_id]]&amp;"/"&amp;ufc_fights5[[#This Row],[b_fighter_id]]&amp;ufc_fights5[[#This Row],[date]]</f>
        <v>67/314844149</v>
      </c>
      <c r="E5551">
        <f>COUNTIF(ufc_fights5[duplicitní texty],ufc_fights5[[#This Row],[duplicitní texty]])</f>
        <v>1</v>
      </c>
    </row>
    <row r="5552" spans="1:5">
      <c r="A5552">
        <v>943</v>
      </c>
      <c r="B5552">
        <v>808</v>
      </c>
      <c r="C5552" s="3">
        <v>44149</v>
      </c>
      <c r="D5552" s="5" t="str">
        <f>ufc_fights5[[#This Row],[r_fighter_id]]&amp;"/"&amp;ufc_fights5[[#This Row],[b_fighter_id]]&amp;ufc_fights5[[#This Row],[date]]</f>
        <v>943/80844149</v>
      </c>
      <c r="E5552">
        <f>COUNTIF(ufc_fights5[duplicitní texty],ufc_fights5[[#This Row],[duplicitní texty]])</f>
        <v>1</v>
      </c>
    </row>
    <row r="5553" spans="1:5">
      <c r="A5553">
        <v>2636</v>
      </c>
      <c r="B5553">
        <v>3488</v>
      </c>
      <c r="C5553" s="3">
        <v>44149</v>
      </c>
      <c r="D5553" s="5" t="str">
        <f>ufc_fights5[[#This Row],[r_fighter_id]]&amp;"/"&amp;ufc_fights5[[#This Row],[b_fighter_id]]&amp;ufc_fights5[[#This Row],[date]]</f>
        <v>2636/348844149</v>
      </c>
      <c r="E5553">
        <f>COUNTIF(ufc_fights5[duplicitní texty],ufc_fights5[[#This Row],[duplicitní texty]])</f>
        <v>1</v>
      </c>
    </row>
    <row r="5554" spans="1:5">
      <c r="A5554">
        <v>3549</v>
      </c>
      <c r="B5554">
        <v>1186</v>
      </c>
      <c r="C5554" s="3">
        <v>44149</v>
      </c>
      <c r="D5554" s="5" t="str">
        <f>ufc_fights5[[#This Row],[r_fighter_id]]&amp;"/"&amp;ufc_fights5[[#This Row],[b_fighter_id]]&amp;ufc_fights5[[#This Row],[date]]</f>
        <v>3549/118644149</v>
      </c>
      <c r="E5554">
        <f>COUNTIF(ufc_fights5[duplicitní texty],ufc_fights5[[#This Row],[duplicitní texty]])</f>
        <v>1</v>
      </c>
    </row>
    <row r="5555" spans="1:5">
      <c r="A5555">
        <v>1268</v>
      </c>
      <c r="B5555">
        <v>2049</v>
      </c>
      <c r="C5555" s="3">
        <v>44149</v>
      </c>
      <c r="D5555" s="5" t="str">
        <f>ufc_fights5[[#This Row],[r_fighter_id]]&amp;"/"&amp;ufc_fights5[[#This Row],[b_fighter_id]]&amp;ufc_fights5[[#This Row],[date]]</f>
        <v>1268/204944149</v>
      </c>
      <c r="E5555">
        <f>COUNTIF(ufc_fights5[duplicitní texty],ufc_fights5[[#This Row],[duplicitní texty]])</f>
        <v>1</v>
      </c>
    </row>
    <row r="5556" spans="1:5">
      <c r="A5556">
        <v>1957</v>
      </c>
      <c r="B5556">
        <v>2231</v>
      </c>
      <c r="C5556" s="3">
        <v>44149</v>
      </c>
      <c r="D5556" s="5" t="str">
        <f>ufc_fights5[[#This Row],[r_fighter_id]]&amp;"/"&amp;ufc_fights5[[#This Row],[b_fighter_id]]&amp;ufc_fights5[[#This Row],[date]]</f>
        <v>1957/223144149</v>
      </c>
      <c r="E5556">
        <f>COUNTIF(ufc_fights5[duplicitní texty],ufc_fights5[[#This Row],[duplicitní texty]])</f>
        <v>1</v>
      </c>
    </row>
    <row r="5557" spans="1:5">
      <c r="A5557">
        <v>721</v>
      </c>
      <c r="B5557">
        <v>1191</v>
      </c>
      <c r="C5557" s="3">
        <v>44149</v>
      </c>
      <c r="D5557" s="5" t="str">
        <f>ufc_fights5[[#This Row],[r_fighter_id]]&amp;"/"&amp;ufc_fights5[[#This Row],[b_fighter_id]]&amp;ufc_fights5[[#This Row],[date]]</f>
        <v>721/119144149</v>
      </c>
      <c r="E5557">
        <f>COUNTIF(ufc_fights5[duplicitní texty],ufc_fights5[[#This Row],[duplicitní texty]])</f>
        <v>1</v>
      </c>
    </row>
    <row r="5558" spans="1:5">
      <c r="A5558">
        <v>2013</v>
      </c>
      <c r="B5558">
        <v>1984</v>
      </c>
      <c r="C5558" s="3">
        <v>44149</v>
      </c>
      <c r="D5558" s="5" t="str">
        <f>ufc_fights5[[#This Row],[r_fighter_id]]&amp;"/"&amp;ufc_fights5[[#This Row],[b_fighter_id]]&amp;ufc_fights5[[#This Row],[date]]</f>
        <v>2013/198444149</v>
      </c>
      <c r="E5558">
        <f>COUNTIF(ufc_fights5[duplicitní texty],ufc_fights5[[#This Row],[duplicitní texty]])</f>
        <v>1</v>
      </c>
    </row>
    <row r="5559" spans="1:5">
      <c r="A5559">
        <v>1566</v>
      </c>
      <c r="B5559">
        <v>1151</v>
      </c>
      <c r="C5559" s="3">
        <v>44156</v>
      </c>
      <c r="D5559" s="5" t="str">
        <f>ufc_fights5[[#This Row],[r_fighter_id]]&amp;"/"&amp;ufc_fights5[[#This Row],[b_fighter_id]]&amp;ufc_fights5[[#This Row],[date]]</f>
        <v>1566/115144156</v>
      </c>
      <c r="E5559">
        <f>COUNTIF(ufc_fights5[duplicitní texty],ufc_fights5[[#This Row],[duplicitní texty]])</f>
        <v>1</v>
      </c>
    </row>
    <row r="5560" spans="1:5">
      <c r="A5560">
        <v>553</v>
      </c>
      <c r="B5560">
        <v>444</v>
      </c>
      <c r="C5560" s="3">
        <v>44156</v>
      </c>
      <c r="D5560" s="5" t="str">
        <f>ufc_fights5[[#This Row],[r_fighter_id]]&amp;"/"&amp;ufc_fights5[[#This Row],[b_fighter_id]]&amp;ufc_fights5[[#This Row],[date]]</f>
        <v>553/44444156</v>
      </c>
      <c r="E5560">
        <f>COUNTIF(ufc_fights5[duplicitní texty],ufc_fights5[[#This Row],[duplicitní texty]])</f>
        <v>1</v>
      </c>
    </row>
    <row r="5561" spans="1:5">
      <c r="A5561">
        <v>959</v>
      </c>
      <c r="B5561">
        <v>2505</v>
      </c>
      <c r="C5561" s="3">
        <v>44156</v>
      </c>
      <c r="D5561" s="5" t="str">
        <f>ufc_fights5[[#This Row],[r_fighter_id]]&amp;"/"&amp;ufc_fights5[[#This Row],[b_fighter_id]]&amp;ufc_fights5[[#This Row],[date]]</f>
        <v>959/250544156</v>
      </c>
      <c r="E5561">
        <f>COUNTIF(ufc_fights5[duplicitní texty],ufc_fights5[[#This Row],[duplicitní texty]])</f>
        <v>1</v>
      </c>
    </row>
    <row r="5562" spans="1:5">
      <c r="A5562">
        <v>2195</v>
      </c>
      <c r="B5562">
        <v>2777</v>
      </c>
      <c r="C5562" s="3">
        <v>44156</v>
      </c>
      <c r="D5562" s="5" t="str">
        <f>ufc_fights5[[#This Row],[r_fighter_id]]&amp;"/"&amp;ufc_fights5[[#This Row],[b_fighter_id]]&amp;ufc_fights5[[#This Row],[date]]</f>
        <v>2195/277744156</v>
      </c>
      <c r="E5562">
        <f>COUNTIF(ufc_fights5[duplicitní texty],ufc_fights5[[#This Row],[duplicitní texty]])</f>
        <v>1</v>
      </c>
    </row>
    <row r="5563" spans="1:5">
      <c r="A5563">
        <v>2783</v>
      </c>
      <c r="B5563">
        <v>645</v>
      </c>
      <c r="C5563" s="3">
        <v>44156</v>
      </c>
      <c r="D5563" s="5" t="str">
        <f>ufc_fights5[[#This Row],[r_fighter_id]]&amp;"/"&amp;ufc_fights5[[#This Row],[b_fighter_id]]&amp;ufc_fights5[[#This Row],[date]]</f>
        <v>2783/64544156</v>
      </c>
      <c r="E5563">
        <f>COUNTIF(ufc_fights5[duplicitní texty],ufc_fights5[[#This Row],[duplicitní texty]])</f>
        <v>1</v>
      </c>
    </row>
    <row r="5564" spans="1:5">
      <c r="A5564">
        <v>2953</v>
      </c>
      <c r="B5564">
        <v>1838</v>
      </c>
      <c r="C5564" s="3">
        <v>44156</v>
      </c>
      <c r="D5564" s="5" t="str">
        <f>ufc_fights5[[#This Row],[r_fighter_id]]&amp;"/"&amp;ufc_fights5[[#This Row],[b_fighter_id]]&amp;ufc_fights5[[#This Row],[date]]</f>
        <v>2953/183844156</v>
      </c>
      <c r="E5564">
        <f>COUNTIF(ufc_fights5[duplicitní texty],ufc_fights5[[#This Row],[duplicitní texty]])</f>
        <v>1</v>
      </c>
    </row>
    <row r="5565" spans="1:5">
      <c r="A5565">
        <v>396</v>
      </c>
      <c r="B5565">
        <v>3519</v>
      </c>
      <c r="C5565" s="3">
        <v>44156</v>
      </c>
      <c r="D5565" s="5" t="str">
        <f>ufc_fights5[[#This Row],[r_fighter_id]]&amp;"/"&amp;ufc_fights5[[#This Row],[b_fighter_id]]&amp;ufc_fights5[[#This Row],[date]]</f>
        <v>396/351944156</v>
      </c>
      <c r="E5565">
        <f>COUNTIF(ufc_fights5[duplicitní texty],ufc_fights5[[#This Row],[duplicitní texty]])</f>
        <v>1</v>
      </c>
    </row>
    <row r="5566" spans="1:5">
      <c r="A5566">
        <v>2515</v>
      </c>
      <c r="B5566">
        <v>2058</v>
      </c>
      <c r="C5566" s="3">
        <v>44156</v>
      </c>
      <c r="D5566" s="5" t="str">
        <f>ufc_fights5[[#This Row],[r_fighter_id]]&amp;"/"&amp;ufc_fights5[[#This Row],[b_fighter_id]]&amp;ufc_fights5[[#This Row],[date]]</f>
        <v>2515/205844156</v>
      </c>
      <c r="E5566">
        <f>COUNTIF(ufc_fights5[duplicitní texty],ufc_fights5[[#This Row],[duplicitní texty]])</f>
        <v>1</v>
      </c>
    </row>
    <row r="5567" spans="1:5">
      <c r="A5567">
        <v>2732</v>
      </c>
      <c r="B5567">
        <v>684</v>
      </c>
      <c r="C5567" s="3">
        <v>44156</v>
      </c>
      <c r="D5567" s="5" t="str">
        <f>ufc_fights5[[#This Row],[r_fighter_id]]&amp;"/"&amp;ufc_fights5[[#This Row],[b_fighter_id]]&amp;ufc_fights5[[#This Row],[date]]</f>
        <v>2732/68444156</v>
      </c>
      <c r="E5567">
        <f>COUNTIF(ufc_fights5[duplicitní texty],ufc_fights5[[#This Row],[duplicitní texty]])</f>
        <v>1</v>
      </c>
    </row>
    <row r="5568" spans="1:5">
      <c r="A5568">
        <v>624</v>
      </c>
      <c r="B5568">
        <v>2429</v>
      </c>
      <c r="C5568" s="3">
        <v>44156</v>
      </c>
      <c r="D5568" s="5" t="str">
        <f>ufc_fights5[[#This Row],[r_fighter_id]]&amp;"/"&amp;ufc_fights5[[#This Row],[b_fighter_id]]&amp;ufc_fights5[[#This Row],[date]]</f>
        <v>624/242944156</v>
      </c>
      <c r="E5568">
        <f>COUNTIF(ufc_fights5[duplicitní texty],ufc_fights5[[#This Row],[duplicitní texty]])</f>
        <v>1</v>
      </c>
    </row>
    <row r="5569" spans="1:5">
      <c r="A5569">
        <v>702</v>
      </c>
      <c r="B5569">
        <v>3132</v>
      </c>
      <c r="C5569" s="3">
        <v>44156</v>
      </c>
      <c r="D5569" s="5" t="str">
        <f>ufc_fights5[[#This Row],[r_fighter_id]]&amp;"/"&amp;ufc_fights5[[#This Row],[b_fighter_id]]&amp;ufc_fights5[[#This Row],[date]]</f>
        <v>702/313244156</v>
      </c>
      <c r="E5569">
        <f>COUNTIF(ufc_fights5[duplicitní texty],ufc_fights5[[#This Row],[duplicitní texty]])</f>
        <v>1</v>
      </c>
    </row>
    <row r="5570" spans="1:5">
      <c r="A5570">
        <v>3034</v>
      </c>
      <c r="B5570">
        <v>567</v>
      </c>
      <c r="C5570" s="3">
        <v>44163</v>
      </c>
      <c r="D5570" s="5" t="str">
        <f>ufc_fights5[[#This Row],[r_fighter_id]]&amp;"/"&amp;ufc_fights5[[#This Row],[b_fighter_id]]&amp;ufc_fights5[[#This Row],[date]]</f>
        <v>3034/56744163</v>
      </c>
      <c r="E5570">
        <f>COUNTIF(ufc_fights5[duplicitní texty],ufc_fights5[[#This Row],[duplicitní texty]])</f>
        <v>1</v>
      </c>
    </row>
    <row r="5571" spans="1:5">
      <c r="A5571">
        <v>2015</v>
      </c>
      <c r="B5571">
        <v>2403</v>
      </c>
      <c r="C5571" s="3">
        <v>44163</v>
      </c>
      <c r="D5571" s="5" t="str">
        <f>ufc_fights5[[#This Row],[r_fighter_id]]&amp;"/"&amp;ufc_fights5[[#This Row],[b_fighter_id]]&amp;ufc_fights5[[#This Row],[date]]</f>
        <v>2015/240344163</v>
      </c>
      <c r="E5571">
        <f>COUNTIF(ufc_fights5[duplicitní texty],ufc_fights5[[#This Row],[duplicitní texty]])</f>
        <v>1</v>
      </c>
    </row>
    <row r="5572" spans="1:5">
      <c r="A5572">
        <v>178</v>
      </c>
      <c r="B5572">
        <v>2880</v>
      </c>
      <c r="C5572" s="3">
        <v>44163</v>
      </c>
      <c r="D5572" s="5" t="str">
        <f>ufc_fights5[[#This Row],[r_fighter_id]]&amp;"/"&amp;ufc_fights5[[#This Row],[b_fighter_id]]&amp;ufc_fights5[[#This Row],[date]]</f>
        <v>178/288044163</v>
      </c>
      <c r="E5572">
        <f>COUNTIF(ufc_fights5[duplicitní texty],ufc_fights5[[#This Row],[duplicitní texty]])</f>
        <v>1</v>
      </c>
    </row>
    <row r="5573" spans="1:5">
      <c r="A5573">
        <v>718</v>
      </c>
      <c r="B5573">
        <v>803</v>
      </c>
      <c r="C5573" s="3">
        <v>44163</v>
      </c>
      <c r="D5573" s="5" t="str">
        <f>ufc_fights5[[#This Row],[r_fighter_id]]&amp;"/"&amp;ufc_fights5[[#This Row],[b_fighter_id]]&amp;ufc_fights5[[#This Row],[date]]</f>
        <v>718/80344163</v>
      </c>
      <c r="E5573">
        <f>COUNTIF(ufc_fights5[duplicitní texty],ufc_fights5[[#This Row],[duplicitní texty]])</f>
        <v>1</v>
      </c>
    </row>
    <row r="5574" spans="1:5">
      <c r="A5574">
        <v>2214</v>
      </c>
      <c r="B5574">
        <v>1159</v>
      </c>
      <c r="C5574" s="3">
        <v>44163</v>
      </c>
      <c r="D5574" s="5" t="str">
        <f>ufc_fights5[[#This Row],[r_fighter_id]]&amp;"/"&amp;ufc_fights5[[#This Row],[b_fighter_id]]&amp;ufc_fights5[[#This Row],[date]]</f>
        <v>2214/115944163</v>
      </c>
      <c r="E5574">
        <f>COUNTIF(ufc_fights5[duplicitní texty],ufc_fights5[[#This Row],[duplicitní texty]])</f>
        <v>1</v>
      </c>
    </row>
    <row r="5575" spans="1:5">
      <c r="A5575">
        <v>918</v>
      </c>
      <c r="B5575">
        <v>825</v>
      </c>
      <c r="C5575" s="3">
        <v>44163</v>
      </c>
      <c r="D5575" s="5" t="str">
        <f>ufc_fights5[[#This Row],[r_fighter_id]]&amp;"/"&amp;ufc_fights5[[#This Row],[b_fighter_id]]&amp;ufc_fights5[[#This Row],[date]]</f>
        <v>918/82544163</v>
      </c>
      <c r="E5575">
        <f>COUNTIF(ufc_fights5[duplicitní texty],ufc_fights5[[#This Row],[duplicitní texty]])</f>
        <v>1</v>
      </c>
    </row>
    <row r="5576" spans="1:5">
      <c r="A5576">
        <v>2469</v>
      </c>
      <c r="B5576">
        <v>1587</v>
      </c>
      <c r="C5576" s="3">
        <v>44163</v>
      </c>
      <c r="D5576" s="5" t="str">
        <f>ufc_fights5[[#This Row],[r_fighter_id]]&amp;"/"&amp;ufc_fights5[[#This Row],[b_fighter_id]]&amp;ufc_fights5[[#This Row],[date]]</f>
        <v>2469/158744163</v>
      </c>
      <c r="E5576">
        <f>COUNTIF(ufc_fights5[duplicitní texty],ufc_fights5[[#This Row],[duplicitní texty]])</f>
        <v>1</v>
      </c>
    </row>
    <row r="5577" spans="1:5">
      <c r="A5577">
        <v>2445</v>
      </c>
      <c r="B5577">
        <v>2562</v>
      </c>
      <c r="C5577" s="3">
        <v>44163</v>
      </c>
      <c r="D5577" s="5" t="str">
        <f>ufc_fights5[[#This Row],[r_fighter_id]]&amp;"/"&amp;ufc_fights5[[#This Row],[b_fighter_id]]&amp;ufc_fights5[[#This Row],[date]]</f>
        <v>2445/256244163</v>
      </c>
      <c r="E5577">
        <f>COUNTIF(ufc_fights5[duplicitní texty],ufc_fights5[[#This Row],[duplicitní texty]])</f>
        <v>1</v>
      </c>
    </row>
    <row r="5578" spans="1:5">
      <c r="A5578">
        <v>481</v>
      </c>
      <c r="B5578">
        <v>59</v>
      </c>
      <c r="C5578" s="3">
        <v>44163</v>
      </c>
      <c r="D5578" s="5" t="str">
        <f>ufc_fights5[[#This Row],[r_fighter_id]]&amp;"/"&amp;ufc_fights5[[#This Row],[b_fighter_id]]&amp;ufc_fights5[[#This Row],[date]]</f>
        <v>481/5944163</v>
      </c>
      <c r="E5578">
        <f>COUNTIF(ufc_fights5[duplicitní texty],ufc_fights5[[#This Row],[duplicitní texty]])</f>
        <v>1</v>
      </c>
    </row>
    <row r="5579" spans="1:5">
      <c r="A5579">
        <v>2838</v>
      </c>
      <c r="B5579">
        <v>1939</v>
      </c>
      <c r="C5579" s="3">
        <v>44163</v>
      </c>
      <c r="D5579" s="5" t="str">
        <f>ufc_fights5[[#This Row],[r_fighter_id]]&amp;"/"&amp;ufc_fights5[[#This Row],[b_fighter_id]]&amp;ufc_fights5[[#This Row],[date]]</f>
        <v>2838/193944163</v>
      </c>
      <c r="E5579">
        <f>COUNTIF(ufc_fights5[duplicitní texty],ufc_fights5[[#This Row],[duplicitní texty]])</f>
        <v>1</v>
      </c>
    </row>
    <row r="5580" spans="1:5">
      <c r="A5580">
        <v>250</v>
      </c>
      <c r="B5580">
        <v>1497</v>
      </c>
      <c r="C5580" s="3">
        <v>44170</v>
      </c>
      <c r="D5580" s="5" t="str">
        <f>ufc_fights5[[#This Row],[r_fighter_id]]&amp;"/"&amp;ufc_fights5[[#This Row],[b_fighter_id]]&amp;ufc_fights5[[#This Row],[date]]</f>
        <v>250/149744170</v>
      </c>
      <c r="E5580">
        <f>COUNTIF(ufc_fights5[duplicitní texty],ufc_fights5[[#This Row],[duplicitní texty]])</f>
        <v>1</v>
      </c>
    </row>
    <row r="5581" spans="1:5">
      <c r="A5581">
        <v>801</v>
      </c>
      <c r="B5581">
        <v>63</v>
      </c>
      <c r="C5581" s="3">
        <v>44170</v>
      </c>
      <c r="D5581" s="5" t="str">
        <f>ufc_fights5[[#This Row],[r_fighter_id]]&amp;"/"&amp;ufc_fights5[[#This Row],[b_fighter_id]]&amp;ufc_fights5[[#This Row],[date]]</f>
        <v>801/6344170</v>
      </c>
      <c r="E5581">
        <f>COUNTIF(ufc_fights5[duplicitní texty],ufc_fights5[[#This Row],[duplicitní texty]])</f>
        <v>1</v>
      </c>
    </row>
    <row r="5582" spans="1:5">
      <c r="A5582">
        <v>3045</v>
      </c>
      <c r="B5582">
        <v>2603</v>
      </c>
      <c r="C5582" s="3">
        <v>44170</v>
      </c>
      <c r="D5582" s="5" t="str">
        <f>ufc_fights5[[#This Row],[r_fighter_id]]&amp;"/"&amp;ufc_fights5[[#This Row],[b_fighter_id]]&amp;ufc_fights5[[#This Row],[date]]</f>
        <v>3045/260344170</v>
      </c>
      <c r="E5582">
        <f>COUNTIF(ufc_fights5[duplicitní texty],ufc_fights5[[#This Row],[duplicitní texty]])</f>
        <v>1</v>
      </c>
    </row>
    <row r="5583" spans="1:5">
      <c r="A5583">
        <v>3264</v>
      </c>
      <c r="B5583">
        <v>1482</v>
      </c>
      <c r="C5583" s="3">
        <v>44170</v>
      </c>
      <c r="D5583" s="5" t="str">
        <f>ufc_fights5[[#This Row],[r_fighter_id]]&amp;"/"&amp;ufc_fights5[[#This Row],[b_fighter_id]]&amp;ufc_fights5[[#This Row],[date]]</f>
        <v>3264/148244170</v>
      </c>
      <c r="E5583">
        <f>COUNTIF(ufc_fights5[duplicitní texty],ufc_fights5[[#This Row],[duplicitní texty]])</f>
        <v>1</v>
      </c>
    </row>
    <row r="5584" spans="1:5">
      <c r="A5584">
        <v>3384</v>
      </c>
      <c r="B5584">
        <v>593</v>
      </c>
      <c r="C5584" s="3">
        <v>44170</v>
      </c>
      <c r="D5584" s="5" t="str">
        <f>ufc_fights5[[#This Row],[r_fighter_id]]&amp;"/"&amp;ufc_fights5[[#This Row],[b_fighter_id]]&amp;ufc_fights5[[#This Row],[date]]</f>
        <v>3384/59344170</v>
      </c>
      <c r="E5584">
        <f>COUNTIF(ufc_fights5[duplicitní texty],ufc_fights5[[#This Row],[duplicitní texty]])</f>
        <v>1</v>
      </c>
    </row>
    <row r="5585" spans="1:5">
      <c r="A5585">
        <v>2800</v>
      </c>
      <c r="B5585">
        <v>1355</v>
      </c>
      <c r="C5585" s="3">
        <v>44170</v>
      </c>
      <c r="D5585" s="5" t="str">
        <f>ufc_fights5[[#This Row],[r_fighter_id]]&amp;"/"&amp;ufc_fights5[[#This Row],[b_fighter_id]]&amp;ufc_fights5[[#This Row],[date]]</f>
        <v>2800/135544170</v>
      </c>
      <c r="E5585">
        <f>COUNTIF(ufc_fights5[duplicitní texty],ufc_fights5[[#This Row],[duplicitní texty]])</f>
        <v>1</v>
      </c>
    </row>
    <row r="5586" spans="1:5">
      <c r="A5586">
        <v>3495</v>
      </c>
      <c r="B5586">
        <v>1768</v>
      </c>
      <c r="C5586" s="3">
        <v>44170</v>
      </c>
      <c r="D5586" s="5" t="str">
        <f>ufc_fights5[[#This Row],[r_fighter_id]]&amp;"/"&amp;ufc_fights5[[#This Row],[b_fighter_id]]&amp;ufc_fights5[[#This Row],[date]]</f>
        <v>3495/176844170</v>
      </c>
      <c r="E5586">
        <f>COUNTIF(ufc_fights5[duplicitní texty],ufc_fights5[[#This Row],[duplicitní texty]])</f>
        <v>1</v>
      </c>
    </row>
    <row r="5587" spans="1:5">
      <c r="A5587">
        <v>1330</v>
      </c>
      <c r="B5587">
        <v>3370</v>
      </c>
      <c r="C5587" s="3">
        <v>44170</v>
      </c>
      <c r="D5587" s="5" t="str">
        <f>ufc_fights5[[#This Row],[r_fighter_id]]&amp;"/"&amp;ufc_fights5[[#This Row],[b_fighter_id]]&amp;ufc_fights5[[#This Row],[date]]</f>
        <v>1330/337044170</v>
      </c>
      <c r="E5587">
        <f>COUNTIF(ufc_fights5[duplicitní texty],ufc_fights5[[#This Row],[duplicitní texty]])</f>
        <v>1</v>
      </c>
    </row>
    <row r="5588" spans="1:5">
      <c r="A5588">
        <v>1370</v>
      </c>
      <c r="B5588">
        <v>3078</v>
      </c>
      <c r="C5588" s="3">
        <v>44177</v>
      </c>
      <c r="D5588" s="5" t="str">
        <f>ufc_fights5[[#This Row],[r_fighter_id]]&amp;"/"&amp;ufc_fights5[[#This Row],[b_fighter_id]]&amp;ufc_fights5[[#This Row],[date]]</f>
        <v>1370/307844177</v>
      </c>
      <c r="E5588">
        <f>COUNTIF(ufc_fights5[duplicitní texty],ufc_fights5[[#This Row],[duplicitní texty]])</f>
        <v>1</v>
      </c>
    </row>
    <row r="5589" spans="1:5">
      <c r="A5589">
        <v>3273</v>
      </c>
      <c r="B5589">
        <v>1422</v>
      </c>
      <c r="C5589" s="3">
        <v>44177</v>
      </c>
      <c r="D5589" s="5" t="str">
        <f>ufc_fights5[[#This Row],[r_fighter_id]]&amp;"/"&amp;ufc_fights5[[#This Row],[b_fighter_id]]&amp;ufc_fights5[[#This Row],[date]]</f>
        <v>3273/142244177</v>
      </c>
      <c r="E5589">
        <f>COUNTIF(ufc_fights5[duplicitní texty],ufc_fights5[[#This Row],[duplicitní texty]])</f>
        <v>1</v>
      </c>
    </row>
    <row r="5590" spans="1:5">
      <c r="A5590">
        <v>807</v>
      </c>
      <c r="B5590">
        <v>1067</v>
      </c>
      <c r="C5590" s="3">
        <v>44177</v>
      </c>
      <c r="D5590" s="5" t="str">
        <f>ufc_fights5[[#This Row],[r_fighter_id]]&amp;"/"&amp;ufc_fights5[[#This Row],[b_fighter_id]]&amp;ufc_fights5[[#This Row],[date]]</f>
        <v>807/106744177</v>
      </c>
      <c r="E5590">
        <f>COUNTIF(ufc_fights5[duplicitní texty],ufc_fights5[[#This Row],[duplicitní texty]])</f>
        <v>1</v>
      </c>
    </row>
    <row r="5591" spans="1:5">
      <c r="A5591">
        <v>756</v>
      </c>
      <c r="B5591">
        <v>1489</v>
      </c>
      <c r="C5591" s="3">
        <v>44177</v>
      </c>
      <c r="D5591" s="5" t="str">
        <f>ufc_fights5[[#This Row],[r_fighter_id]]&amp;"/"&amp;ufc_fights5[[#This Row],[b_fighter_id]]&amp;ufc_fights5[[#This Row],[date]]</f>
        <v>756/148944177</v>
      </c>
      <c r="E5591">
        <f>COUNTIF(ufc_fights5[duplicitní texty],ufc_fights5[[#This Row],[duplicitní texty]])</f>
        <v>1</v>
      </c>
    </row>
    <row r="5592" spans="1:5">
      <c r="A5592">
        <v>3295</v>
      </c>
      <c r="B5592">
        <v>2596</v>
      </c>
      <c r="C5592" s="3">
        <v>44177</v>
      </c>
      <c r="D5592" s="5" t="str">
        <f>ufc_fights5[[#This Row],[r_fighter_id]]&amp;"/"&amp;ufc_fights5[[#This Row],[b_fighter_id]]&amp;ufc_fights5[[#This Row],[date]]</f>
        <v>3295/259644177</v>
      </c>
      <c r="E5592">
        <f>COUNTIF(ufc_fights5[duplicitní texty],ufc_fights5[[#This Row],[duplicitní texty]])</f>
        <v>1</v>
      </c>
    </row>
    <row r="5593" spans="1:5">
      <c r="A5593">
        <v>948</v>
      </c>
      <c r="B5593">
        <v>2376</v>
      </c>
      <c r="C5593" s="3">
        <v>44177</v>
      </c>
      <c r="D5593" s="5" t="str">
        <f>ufc_fights5[[#This Row],[r_fighter_id]]&amp;"/"&amp;ufc_fights5[[#This Row],[b_fighter_id]]&amp;ufc_fights5[[#This Row],[date]]</f>
        <v>948/237644177</v>
      </c>
      <c r="E5593">
        <f>COUNTIF(ufc_fights5[duplicitní texty],ufc_fights5[[#This Row],[duplicitní texty]])</f>
        <v>1</v>
      </c>
    </row>
    <row r="5594" spans="1:5">
      <c r="A5594">
        <v>2157</v>
      </c>
      <c r="B5594">
        <v>980</v>
      </c>
      <c r="C5594" s="3">
        <v>44177</v>
      </c>
      <c r="D5594" s="5" t="str">
        <f>ufc_fights5[[#This Row],[r_fighter_id]]&amp;"/"&amp;ufc_fights5[[#This Row],[b_fighter_id]]&amp;ufc_fights5[[#This Row],[date]]</f>
        <v>2157/98044177</v>
      </c>
      <c r="E5594">
        <f>COUNTIF(ufc_fights5[duplicitní texty],ufc_fights5[[#This Row],[duplicitní texty]])</f>
        <v>1</v>
      </c>
    </row>
    <row r="5595" spans="1:5">
      <c r="A5595">
        <v>3170</v>
      </c>
      <c r="B5595">
        <v>2544</v>
      </c>
      <c r="C5595" s="3">
        <v>44177</v>
      </c>
      <c r="D5595" s="5" t="str">
        <f>ufc_fights5[[#This Row],[r_fighter_id]]&amp;"/"&amp;ufc_fights5[[#This Row],[b_fighter_id]]&amp;ufc_fights5[[#This Row],[date]]</f>
        <v>3170/254444177</v>
      </c>
      <c r="E5595">
        <f>COUNTIF(ufc_fights5[duplicitní texty],ufc_fights5[[#This Row],[duplicitní texty]])</f>
        <v>1</v>
      </c>
    </row>
    <row r="5596" spans="1:5">
      <c r="A5596">
        <v>1392</v>
      </c>
      <c r="B5596">
        <v>213</v>
      </c>
      <c r="C5596" s="3">
        <v>44177</v>
      </c>
      <c r="D5596" s="5" t="str">
        <f>ufc_fights5[[#This Row],[r_fighter_id]]&amp;"/"&amp;ufc_fights5[[#This Row],[b_fighter_id]]&amp;ufc_fights5[[#This Row],[date]]</f>
        <v>1392/21344177</v>
      </c>
      <c r="E5596">
        <f>COUNTIF(ufc_fights5[duplicitní texty],ufc_fights5[[#This Row],[duplicitní texty]])</f>
        <v>1</v>
      </c>
    </row>
    <row r="5597" spans="1:5">
      <c r="A5597">
        <v>2520</v>
      </c>
      <c r="B5597">
        <v>2200</v>
      </c>
      <c r="C5597" s="3">
        <v>44184</v>
      </c>
      <c r="D5597" s="5" t="str">
        <f>ufc_fights5[[#This Row],[r_fighter_id]]&amp;"/"&amp;ufc_fights5[[#This Row],[b_fighter_id]]&amp;ufc_fights5[[#This Row],[date]]</f>
        <v>2520/220044184</v>
      </c>
      <c r="E5597">
        <f>COUNTIF(ufc_fights5[duplicitní texty],ufc_fights5[[#This Row],[duplicitní texty]])</f>
        <v>1</v>
      </c>
    </row>
    <row r="5598" spans="1:5">
      <c r="A5598">
        <v>50</v>
      </c>
      <c r="B5598">
        <v>3367</v>
      </c>
      <c r="C5598" s="3">
        <v>44184</v>
      </c>
      <c r="D5598" s="5" t="str">
        <f>ufc_fights5[[#This Row],[r_fighter_id]]&amp;"/"&amp;ufc_fights5[[#This Row],[b_fighter_id]]&amp;ufc_fights5[[#This Row],[date]]</f>
        <v>50/336744184</v>
      </c>
      <c r="E5598">
        <f>COUNTIF(ufc_fights5[duplicitní texty],ufc_fights5[[#This Row],[duplicitní texty]])</f>
        <v>1</v>
      </c>
    </row>
    <row r="5599" spans="1:5">
      <c r="A5599">
        <v>2180</v>
      </c>
      <c r="B5599">
        <v>990</v>
      </c>
      <c r="C5599" s="3">
        <v>44184</v>
      </c>
      <c r="D5599" s="5" t="str">
        <f>ufc_fights5[[#This Row],[r_fighter_id]]&amp;"/"&amp;ufc_fights5[[#This Row],[b_fighter_id]]&amp;ufc_fights5[[#This Row],[date]]</f>
        <v>2180/99044184</v>
      </c>
      <c r="E5599">
        <f>COUNTIF(ufc_fights5[duplicitní texty],ufc_fights5[[#This Row],[duplicitní texty]])</f>
        <v>1</v>
      </c>
    </row>
    <row r="5600" spans="1:5">
      <c r="A5600">
        <v>3248</v>
      </c>
      <c r="B5600">
        <v>2286</v>
      </c>
      <c r="C5600" s="3">
        <v>44184</v>
      </c>
      <c r="D5600" s="5" t="str">
        <f>ufc_fights5[[#This Row],[r_fighter_id]]&amp;"/"&amp;ufc_fights5[[#This Row],[b_fighter_id]]&amp;ufc_fights5[[#This Row],[date]]</f>
        <v>3248/228644184</v>
      </c>
      <c r="E5600">
        <f>COUNTIF(ufc_fights5[duplicitní texty],ufc_fights5[[#This Row],[duplicitní texty]])</f>
        <v>1</v>
      </c>
    </row>
    <row r="5601" spans="1:5">
      <c r="A5601">
        <v>2715</v>
      </c>
      <c r="B5601">
        <v>2866</v>
      </c>
      <c r="C5601" s="3">
        <v>44184</v>
      </c>
      <c r="D5601" s="5" t="str">
        <f>ufc_fights5[[#This Row],[r_fighter_id]]&amp;"/"&amp;ufc_fights5[[#This Row],[b_fighter_id]]&amp;ufc_fights5[[#This Row],[date]]</f>
        <v>2715/286644184</v>
      </c>
      <c r="E5601">
        <f>COUNTIF(ufc_fights5[duplicitní texty],ufc_fights5[[#This Row],[duplicitní texty]])</f>
        <v>1</v>
      </c>
    </row>
    <row r="5602" spans="1:5">
      <c r="A5602">
        <v>914</v>
      </c>
      <c r="B5602">
        <v>1642</v>
      </c>
      <c r="C5602" s="3">
        <v>44184</v>
      </c>
      <c r="D5602" s="5" t="str">
        <f>ufc_fights5[[#This Row],[r_fighter_id]]&amp;"/"&amp;ufc_fights5[[#This Row],[b_fighter_id]]&amp;ufc_fights5[[#This Row],[date]]</f>
        <v>914/164244184</v>
      </c>
      <c r="E5602">
        <f>COUNTIF(ufc_fights5[duplicitní texty],ufc_fights5[[#This Row],[duplicitní texty]])</f>
        <v>1</v>
      </c>
    </row>
    <row r="5603" spans="1:5">
      <c r="A5603">
        <v>3498</v>
      </c>
      <c r="B5603">
        <v>140</v>
      </c>
      <c r="C5603" s="3">
        <v>44184</v>
      </c>
      <c r="D5603" s="5" t="str">
        <f>ufc_fights5[[#This Row],[r_fighter_id]]&amp;"/"&amp;ufc_fights5[[#This Row],[b_fighter_id]]&amp;ufc_fights5[[#This Row],[date]]</f>
        <v>3498/14044184</v>
      </c>
      <c r="E5603">
        <f>COUNTIF(ufc_fights5[duplicitní texty],ufc_fights5[[#This Row],[duplicitní texty]])</f>
        <v>1</v>
      </c>
    </row>
    <row r="5604" spans="1:5">
      <c r="A5604">
        <v>3308</v>
      </c>
      <c r="B5604">
        <v>1274</v>
      </c>
      <c r="C5604" s="3">
        <v>44184</v>
      </c>
      <c r="D5604" s="5" t="str">
        <f>ufc_fights5[[#This Row],[r_fighter_id]]&amp;"/"&amp;ufc_fights5[[#This Row],[b_fighter_id]]&amp;ufc_fights5[[#This Row],[date]]</f>
        <v>3308/127444184</v>
      </c>
      <c r="E5604">
        <f>COUNTIF(ufc_fights5[duplicitní texty],ufc_fights5[[#This Row],[duplicitní texty]])</f>
        <v>1</v>
      </c>
    </row>
    <row r="5605" spans="1:5">
      <c r="A5605">
        <v>2493</v>
      </c>
      <c r="B5605">
        <v>3488</v>
      </c>
      <c r="C5605" s="3">
        <v>44184</v>
      </c>
      <c r="D5605" s="5" t="str">
        <f>ufc_fights5[[#This Row],[r_fighter_id]]&amp;"/"&amp;ufc_fights5[[#This Row],[b_fighter_id]]&amp;ufc_fights5[[#This Row],[date]]</f>
        <v>2493/348844184</v>
      </c>
      <c r="E5605">
        <f>COUNTIF(ufc_fights5[duplicitní texty],ufc_fights5[[#This Row],[duplicitní texty]])</f>
        <v>1</v>
      </c>
    </row>
    <row r="5606" spans="1:5">
      <c r="A5606">
        <v>976</v>
      </c>
      <c r="B5606">
        <v>834</v>
      </c>
      <c r="C5606" s="3">
        <v>44184</v>
      </c>
      <c r="D5606" s="5" t="str">
        <f>ufc_fights5[[#This Row],[r_fighter_id]]&amp;"/"&amp;ufc_fights5[[#This Row],[b_fighter_id]]&amp;ufc_fights5[[#This Row],[date]]</f>
        <v>976/83444184</v>
      </c>
      <c r="E5606">
        <f>COUNTIF(ufc_fights5[duplicitní texty],ufc_fights5[[#This Row],[duplicitní texty]])</f>
        <v>1</v>
      </c>
    </row>
    <row r="5607" spans="1:5">
      <c r="A5607">
        <v>2282</v>
      </c>
      <c r="B5607">
        <v>2535</v>
      </c>
      <c r="C5607" s="3">
        <v>44184</v>
      </c>
      <c r="D5607" s="5" t="str">
        <f>ufc_fights5[[#This Row],[r_fighter_id]]&amp;"/"&amp;ufc_fights5[[#This Row],[b_fighter_id]]&amp;ufc_fights5[[#This Row],[date]]</f>
        <v>2282/253544184</v>
      </c>
      <c r="E5607">
        <f>COUNTIF(ufc_fights5[duplicitní texty],ufc_fights5[[#This Row],[duplicitní texty]])</f>
        <v>1</v>
      </c>
    </row>
    <row r="5608" spans="1:5">
      <c r="A5608">
        <v>1092</v>
      </c>
      <c r="B5608">
        <v>2125</v>
      </c>
      <c r="C5608" s="3">
        <v>44184</v>
      </c>
      <c r="D5608" s="5" t="str">
        <f>ufc_fights5[[#This Row],[r_fighter_id]]&amp;"/"&amp;ufc_fights5[[#This Row],[b_fighter_id]]&amp;ufc_fights5[[#This Row],[date]]</f>
        <v>1092/212544184</v>
      </c>
      <c r="E5608">
        <f>COUNTIF(ufc_fights5[duplicitní texty],ufc_fights5[[#This Row],[duplicitní texty]])</f>
        <v>1</v>
      </c>
    </row>
    <row r="5609" spans="1:5">
      <c r="A5609">
        <v>396</v>
      </c>
      <c r="B5609">
        <v>758</v>
      </c>
      <c r="C5609" s="3">
        <v>44212</v>
      </c>
      <c r="D5609" s="5" t="str">
        <f>ufc_fights5[[#This Row],[r_fighter_id]]&amp;"/"&amp;ufc_fights5[[#This Row],[b_fighter_id]]&amp;ufc_fights5[[#This Row],[date]]</f>
        <v>396/75844212</v>
      </c>
      <c r="E5609">
        <f>COUNTIF(ufc_fights5[duplicitní texty],ufc_fights5[[#This Row],[duplicitní texty]])</f>
        <v>1</v>
      </c>
    </row>
    <row r="5610" spans="1:5">
      <c r="A5610">
        <v>3062</v>
      </c>
      <c r="B5610">
        <v>3257</v>
      </c>
      <c r="C5610" s="3">
        <v>44212</v>
      </c>
      <c r="D5610" s="5" t="str">
        <f>ufc_fights5[[#This Row],[r_fighter_id]]&amp;"/"&amp;ufc_fights5[[#This Row],[b_fighter_id]]&amp;ufc_fights5[[#This Row],[date]]</f>
        <v>3062/325744212</v>
      </c>
      <c r="E5610">
        <f>COUNTIF(ufc_fights5[duplicitní texty],ufc_fights5[[#This Row],[duplicitní texty]])</f>
        <v>1</v>
      </c>
    </row>
    <row r="5611" spans="1:5">
      <c r="A5611">
        <v>1377</v>
      </c>
      <c r="B5611">
        <v>1606</v>
      </c>
      <c r="C5611" s="3">
        <v>44212</v>
      </c>
      <c r="D5611" s="5" t="str">
        <f>ufc_fights5[[#This Row],[r_fighter_id]]&amp;"/"&amp;ufc_fights5[[#This Row],[b_fighter_id]]&amp;ufc_fights5[[#This Row],[date]]</f>
        <v>1377/160644212</v>
      </c>
      <c r="E5611">
        <f>COUNTIF(ufc_fights5[duplicitní texty],ufc_fights5[[#This Row],[duplicitní texty]])</f>
        <v>1</v>
      </c>
    </row>
    <row r="5612" spans="1:5">
      <c r="A5612">
        <v>596</v>
      </c>
      <c r="B5612">
        <v>375</v>
      </c>
      <c r="C5612" s="3">
        <v>44212</v>
      </c>
      <c r="D5612" s="5" t="str">
        <f>ufc_fights5[[#This Row],[r_fighter_id]]&amp;"/"&amp;ufc_fights5[[#This Row],[b_fighter_id]]&amp;ufc_fights5[[#This Row],[date]]</f>
        <v>596/37544212</v>
      </c>
      <c r="E5612">
        <f>COUNTIF(ufc_fights5[duplicitní texty],ufc_fights5[[#This Row],[duplicitní texty]])</f>
        <v>1</v>
      </c>
    </row>
    <row r="5613" spans="1:5">
      <c r="A5613">
        <v>2558</v>
      </c>
      <c r="B5613">
        <v>1818</v>
      </c>
      <c r="C5613" s="3">
        <v>44212</v>
      </c>
      <c r="D5613" s="5" t="str">
        <f>ufc_fights5[[#This Row],[r_fighter_id]]&amp;"/"&amp;ufc_fights5[[#This Row],[b_fighter_id]]&amp;ufc_fights5[[#This Row],[date]]</f>
        <v>2558/181844212</v>
      </c>
      <c r="E5613">
        <f>COUNTIF(ufc_fights5[duplicitní texty],ufc_fights5[[#This Row],[duplicitní texty]])</f>
        <v>1</v>
      </c>
    </row>
    <row r="5614" spans="1:5">
      <c r="A5614">
        <v>3522</v>
      </c>
      <c r="B5614">
        <v>860</v>
      </c>
      <c r="C5614" s="3">
        <v>44212</v>
      </c>
      <c r="D5614" s="5" t="str">
        <f>ufc_fights5[[#This Row],[r_fighter_id]]&amp;"/"&amp;ufc_fights5[[#This Row],[b_fighter_id]]&amp;ufc_fights5[[#This Row],[date]]</f>
        <v>3522/86044212</v>
      </c>
      <c r="E5614">
        <f>COUNTIF(ufc_fights5[duplicitní texty],ufc_fights5[[#This Row],[duplicitní texty]])</f>
        <v>1</v>
      </c>
    </row>
    <row r="5615" spans="1:5">
      <c r="A5615">
        <v>2190</v>
      </c>
      <c r="B5615">
        <v>2077</v>
      </c>
      <c r="C5615" s="3">
        <v>44212</v>
      </c>
      <c r="D5615" s="5" t="str">
        <f>ufc_fights5[[#This Row],[r_fighter_id]]&amp;"/"&amp;ufc_fights5[[#This Row],[b_fighter_id]]&amp;ufc_fights5[[#This Row],[date]]</f>
        <v>2190/207744212</v>
      </c>
      <c r="E5615">
        <f>COUNTIF(ufc_fights5[duplicitní texty],ufc_fights5[[#This Row],[duplicitní texty]])</f>
        <v>1</v>
      </c>
    </row>
    <row r="5616" spans="1:5">
      <c r="A5616">
        <v>942</v>
      </c>
      <c r="B5616">
        <v>3180</v>
      </c>
      <c r="C5616" s="3">
        <v>44212</v>
      </c>
      <c r="D5616" s="5" t="str">
        <f>ufc_fights5[[#This Row],[r_fighter_id]]&amp;"/"&amp;ufc_fights5[[#This Row],[b_fighter_id]]&amp;ufc_fights5[[#This Row],[date]]</f>
        <v>942/318044212</v>
      </c>
      <c r="E5616">
        <f>COUNTIF(ufc_fights5[duplicitní texty],ufc_fights5[[#This Row],[duplicitní texty]])</f>
        <v>1</v>
      </c>
    </row>
    <row r="5617" spans="1:5">
      <c r="A5617">
        <v>3575</v>
      </c>
      <c r="B5617">
        <v>883</v>
      </c>
      <c r="C5617" s="3">
        <v>44212</v>
      </c>
      <c r="D5617" s="5" t="str">
        <f>ufc_fights5[[#This Row],[r_fighter_id]]&amp;"/"&amp;ufc_fights5[[#This Row],[b_fighter_id]]&amp;ufc_fights5[[#This Row],[date]]</f>
        <v>3575/88344212</v>
      </c>
      <c r="E5617">
        <f>COUNTIF(ufc_fights5[duplicitní texty],ufc_fights5[[#This Row],[duplicitní texty]])</f>
        <v>1</v>
      </c>
    </row>
    <row r="5618" spans="1:5">
      <c r="A5618">
        <v>1641</v>
      </c>
      <c r="B5618">
        <v>1851</v>
      </c>
      <c r="C5618" s="3">
        <v>44212</v>
      </c>
      <c r="D5618" s="5" t="str">
        <f>ufc_fights5[[#This Row],[r_fighter_id]]&amp;"/"&amp;ufc_fights5[[#This Row],[b_fighter_id]]&amp;ufc_fights5[[#This Row],[date]]</f>
        <v>1641/185144212</v>
      </c>
      <c r="E5618">
        <f>COUNTIF(ufc_fights5[duplicitní texty],ufc_fights5[[#This Row],[duplicitní texty]])</f>
        <v>1</v>
      </c>
    </row>
    <row r="5619" spans="1:5">
      <c r="A5619">
        <v>540</v>
      </c>
      <c r="B5619">
        <v>1914</v>
      </c>
      <c r="C5619" s="3">
        <v>44216</v>
      </c>
      <c r="D5619" s="5" t="str">
        <f>ufc_fights5[[#This Row],[r_fighter_id]]&amp;"/"&amp;ufc_fights5[[#This Row],[b_fighter_id]]&amp;ufc_fights5[[#This Row],[date]]</f>
        <v>540/191444216</v>
      </c>
      <c r="E5619">
        <f>COUNTIF(ufc_fights5[duplicitní texty],ufc_fights5[[#This Row],[duplicitní texty]])</f>
        <v>1</v>
      </c>
    </row>
    <row r="5620" spans="1:5">
      <c r="A5620">
        <v>86</v>
      </c>
      <c r="B5620">
        <v>1765</v>
      </c>
      <c r="C5620" s="3">
        <v>44216</v>
      </c>
      <c r="D5620" s="5" t="str">
        <f>ufc_fights5[[#This Row],[r_fighter_id]]&amp;"/"&amp;ufc_fights5[[#This Row],[b_fighter_id]]&amp;ufc_fights5[[#This Row],[date]]</f>
        <v>86/176544216</v>
      </c>
      <c r="E5620">
        <f>COUNTIF(ufc_fights5[duplicitní texty],ufc_fights5[[#This Row],[duplicitní texty]])</f>
        <v>1</v>
      </c>
    </row>
    <row r="5621" spans="1:5">
      <c r="A5621">
        <v>3005</v>
      </c>
      <c r="B5621">
        <v>2547</v>
      </c>
      <c r="C5621" s="3">
        <v>44216</v>
      </c>
      <c r="D5621" s="5" t="str">
        <f>ufc_fights5[[#This Row],[r_fighter_id]]&amp;"/"&amp;ufc_fights5[[#This Row],[b_fighter_id]]&amp;ufc_fights5[[#This Row],[date]]</f>
        <v>3005/254744216</v>
      </c>
      <c r="E5621">
        <f>COUNTIF(ufc_fights5[duplicitní texty],ufc_fights5[[#This Row],[duplicitní texty]])</f>
        <v>1</v>
      </c>
    </row>
    <row r="5622" spans="1:5">
      <c r="A5622">
        <v>28</v>
      </c>
      <c r="B5622">
        <v>351</v>
      </c>
      <c r="C5622" s="3">
        <v>44216</v>
      </c>
      <c r="D5622" s="5" t="str">
        <f>ufc_fights5[[#This Row],[r_fighter_id]]&amp;"/"&amp;ufc_fights5[[#This Row],[b_fighter_id]]&amp;ufc_fights5[[#This Row],[date]]</f>
        <v>28/35144216</v>
      </c>
      <c r="E5622">
        <f>COUNTIF(ufc_fights5[duplicitní texty],ufc_fights5[[#This Row],[duplicitní texty]])</f>
        <v>1</v>
      </c>
    </row>
    <row r="5623" spans="1:5">
      <c r="A5623">
        <v>2904</v>
      </c>
      <c r="B5623">
        <v>2264</v>
      </c>
      <c r="C5623" s="3">
        <v>44216</v>
      </c>
      <c r="D5623" s="5" t="str">
        <f>ufc_fights5[[#This Row],[r_fighter_id]]&amp;"/"&amp;ufc_fights5[[#This Row],[b_fighter_id]]&amp;ufc_fights5[[#This Row],[date]]</f>
        <v>2904/226444216</v>
      </c>
      <c r="E5623">
        <f>COUNTIF(ufc_fights5[duplicitní texty],ufc_fights5[[#This Row],[duplicitní texty]])</f>
        <v>1</v>
      </c>
    </row>
    <row r="5624" spans="1:5">
      <c r="A5624">
        <v>2214</v>
      </c>
      <c r="B5624">
        <v>16</v>
      </c>
      <c r="C5624" s="3">
        <v>44216</v>
      </c>
      <c r="D5624" s="5" t="str">
        <f>ufc_fights5[[#This Row],[r_fighter_id]]&amp;"/"&amp;ufc_fights5[[#This Row],[b_fighter_id]]&amp;ufc_fights5[[#This Row],[date]]</f>
        <v>2214/1644216</v>
      </c>
      <c r="E5624">
        <f>COUNTIF(ufc_fights5[duplicitní texty],ufc_fights5[[#This Row],[duplicitní texty]])</f>
        <v>1</v>
      </c>
    </row>
    <row r="5625" spans="1:5">
      <c r="A5625">
        <v>2153</v>
      </c>
      <c r="B5625">
        <v>130</v>
      </c>
      <c r="C5625" s="3">
        <v>44216</v>
      </c>
      <c r="D5625" s="5" t="str">
        <f>ufc_fights5[[#This Row],[r_fighter_id]]&amp;"/"&amp;ufc_fights5[[#This Row],[b_fighter_id]]&amp;ufc_fights5[[#This Row],[date]]</f>
        <v>2153/13044216</v>
      </c>
      <c r="E5625">
        <f>COUNTIF(ufc_fights5[duplicitní texty],ufc_fights5[[#This Row],[duplicitní texty]])</f>
        <v>1</v>
      </c>
    </row>
    <row r="5626" spans="1:5">
      <c r="A5626">
        <v>3385</v>
      </c>
      <c r="B5626">
        <v>2194</v>
      </c>
      <c r="C5626" s="3">
        <v>44216</v>
      </c>
      <c r="D5626" s="5" t="str">
        <f>ufc_fights5[[#This Row],[r_fighter_id]]&amp;"/"&amp;ufc_fights5[[#This Row],[b_fighter_id]]&amp;ufc_fights5[[#This Row],[date]]</f>
        <v>3385/219444216</v>
      </c>
      <c r="E5626">
        <f>COUNTIF(ufc_fights5[duplicitní texty],ufc_fights5[[#This Row],[duplicitní texty]])</f>
        <v>1</v>
      </c>
    </row>
    <row r="5627" spans="1:5">
      <c r="A5627">
        <v>1879</v>
      </c>
      <c r="B5627">
        <v>2503</v>
      </c>
      <c r="C5627" s="3">
        <v>44216</v>
      </c>
      <c r="D5627" s="5" t="str">
        <f>ufc_fights5[[#This Row],[r_fighter_id]]&amp;"/"&amp;ufc_fights5[[#This Row],[b_fighter_id]]&amp;ufc_fights5[[#This Row],[date]]</f>
        <v>1879/250344216</v>
      </c>
      <c r="E5627">
        <f>COUNTIF(ufc_fights5[duplicitní texty],ufc_fights5[[#This Row],[duplicitní texty]])</f>
        <v>1</v>
      </c>
    </row>
    <row r="5628" spans="1:5">
      <c r="A5628">
        <v>960</v>
      </c>
      <c r="B5628">
        <v>2697</v>
      </c>
      <c r="C5628" s="3">
        <v>44216</v>
      </c>
      <c r="D5628" s="5" t="str">
        <f>ufc_fights5[[#This Row],[r_fighter_id]]&amp;"/"&amp;ufc_fights5[[#This Row],[b_fighter_id]]&amp;ufc_fights5[[#This Row],[date]]</f>
        <v>960/269744216</v>
      </c>
      <c r="E5628">
        <f>COUNTIF(ufc_fights5[duplicitní texty],ufc_fights5[[#This Row],[duplicitní texty]])</f>
        <v>1</v>
      </c>
    </row>
    <row r="5629" spans="1:5">
      <c r="A5629">
        <v>2239</v>
      </c>
      <c r="B5629">
        <v>2999</v>
      </c>
      <c r="C5629" s="3">
        <v>44216</v>
      </c>
      <c r="D5629" s="5" t="str">
        <f>ufc_fights5[[#This Row],[r_fighter_id]]&amp;"/"&amp;ufc_fights5[[#This Row],[b_fighter_id]]&amp;ufc_fights5[[#This Row],[date]]</f>
        <v>2239/299944216</v>
      </c>
      <c r="E5629">
        <f>COUNTIF(ufc_fights5[duplicitní texty],ufc_fights5[[#This Row],[duplicitní texty]])</f>
        <v>1</v>
      </c>
    </row>
    <row r="5630" spans="1:5">
      <c r="A5630">
        <v>709</v>
      </c>
      <c r="B5630">
        <v>1555</v>
      </c>
      <c r="C5630" s="3">
        <v>44216</v>
      </c>
      <c r="D5630" s="5" t="str">
        <f>ufc_fights5[[#This Row],[r_fighter_id]]&amp;"/"&amp;ufc_fights5[[#This Row],[b_fighter_id]]&amp;ufc_fights5[[#This Row],[date]]</f>
        <v>709/155544216</v>
      </c>
      <c r="E5630">
        <f>COUNTIF(ufc_fights5[duplicitní texty],ufc_fights5[[#This Row],[duplicitní texty]])</f>
        <v>1</v>
      </c>
    </row>
    <row r="5631" spans="1:5">
      <c r="A5631">
        <v>2347</v>
      </c>
      <c r="B5631">
        <v>2202</v>
      </c>
      <c r="C5631" s="3">
        <v>44216</v>
      </c>
      <c r="D5631" s="5" t="str">
        <f>ufc_fights5[[#This Row],[r_fighter_id]]&amp;"/"&amp;ufc_fights5[[#This Row],[b_fighter_id]]&amp;ufc_fights5[[#This Row],[date]]</f>
        <v>2347/220244216</v>
      </c>
      <c r="E5631">
        <f>COUNTIF(ufc_fights5[duplicitní texty],ufc_fights5[[#This Row],[duplicitní texty]])</f>
        <v>1</v>
      </c>
    </row>
    <row r="5632" spans="1:5">
      <c r="A5632">
        <v>1801</v>
      </c>
      <c r="B5632">
        <v>970</v>
      </c>
      <c r="C5632" s="3">
        <v>44216</v>
      </c>
      <c r="D5632" s="5" t="str">
        <f>ufc_fights5[[#This Row],[r_fighter_id]]&amp;"/"&amp;ufc_fights5[[#This Row],[b_fighter_id]]&amp;ufc_fights5[[#This Row],[date]]</f>
        <v>1801/97044216</v>
      </c>
      <c r="E5632">
        <f>COUNTIF(ufc_fights5[duplicitní texty],ufc_fights5[[#This Row],[duplicitní texty]])</f>
        <v>1</v>
      </c>
    </row>
    <row r="5633" spans="1:5">
      <c r="A5633">
        <v>3211</v>
      </c>
      <c r="B5633">
        <v>480</v>
      </c>
      <c r="C5633" s="3">
        <v>44219</v>
      </c>
      <c r="D5633" s="5" t="str">
        <f>ufc_fights5[[#This Row],[r_fighter_id]]&amp;"/"&amp;ufc_fights5[[#This Row],[b_fighter_id]]&amp;ufc_fights5[[#This Row],[date]]</f>
        <v>3211/48044219</v>
      </c>
      <c r="E5633">
        <f>COUNTIF(ufc_fights5[duplicitní texty],ufc_fights5[[#This Row],[duplicitní texty]])</f>
        <v>1</v>
      </c>
    </row>
    <row r="5634" spans="1:5">
      <c r="A5634">
        <v>2479</v>
      </c>
      <c r="B5634">
        <v>2054</v>
      </c>
      <c r="C5634" s="3">
        <v>44219</v>
      </c>
      <c r="D5634" s="5" t="str">
        <f>ufc_fights5[[#This Row],[r_fighter_id]]&amp;"/"&amp;ufc_fights5[[#This Row],[b_fighter_id]]&amp;ufc_fights5[[#This Row],[date]]</f>
        <v>2479/205444219</v>
      </c>
      <c r="E5634">
        <f>COUNTIF(ufc_fights5[duplicitní texty],ufc_fights5[[#This Row],[duplicitní texty]])</f>
        <v>1</v>
      </c>
    </row>
    <row r="5635" spans="1:5">
      <c r="A5635">
        <v>2556</v>
      </c>
      <c r="B5635">
        <v>2041</v>
      </c>
      <c r="C5635" s="3">
        <v>44219</v>
      </c>
      <c r="D5635" s="5" t="str">
        <f>ufc_fights5[[#This Row],[r_fighter_id]]&amp;"/"&amp;ufc_fights5[[#This Row],[b_fighter_id]]&amp;ufc_fights5[[#This Row],[date]]</f>
        <v>2556/204144219</v>
      </c>
      <c r="E5635">
        <f>COUNTIF(ufc_fights5[duplicitní texty],ufc_fights5[[#This Row],[duplicitní texty]])</f>
        <v>1</v>
      </c>
    </row>
    <row r="5636" spans="1:5">
      <c r="A5636">
        <v>925</v>
      </c>
      <c r="B5636">
        <v>441</v>
      </c>
      <c r="C5636" s="3">
        <v>44219</v>
      </c>
      <c r="D5636" s="5" t="str">
        <f>ufc_fights5[[#This Row],[r_fighter_id]]&amp;"/"&amp;ufc_fights5[[#This Row],[b_fighter_id]]&amp;ufc_fights5[[#This Row],[date]]</f>
        <v>925/44144219</v>
      </c>
      <c r="E5636">
        <f>COUNTIF(ufc_fights5[duplicitní texty],ufc_fights5[[#This Row],[duplicitní texty]])</f>
        <v>1</v>
      </c>
    </row>
    <row r="5637" spans="1:5">
      <c r="A5637">
        <v>3292</v>
      </c>
      <c r="B5637">
        <v>1022</v>
      </c>
      <c r="C5637" s="3">
        <v>44219</v>
      </c>
      <c r="D5637" s="5" t="str">
        <f>ufc_fights5[[#This Row],[r_fighter_id]]&amp;"/"&amp;ufc_fights5[[#This Row],[b_fighter_id]]&amp;ufc_fights5[[#This Row],[date]]</f>
        <v>3292/102244219</v>
      </c>
      <c r="E5637">
        <f>COUNTIF(ufc_fights5[duplicitní texty],ufc_fights5[[#This Row],[duplicitní texty]])</f>
        <v>1</v>
      </c>
    </row>
    <row r="5638" spans="1:5">
      <c r="A5638">
        <v>1393</v>
      </c>
      <c r="B5638">
        <v>528</v>
      </c>
      <c r="C5638" s="3">
        <v>44219</v>
      </c>
      <c r="D5638" s="5" t="str">
        <f>ufc_fights5[[#This Row],[r_fighter_id]]&amp;"/"&amp;ufc_fights5[[#This Row],[b_fighter_id]]&amp;ufc_fights5[[#This Row],[date]]</f>
        <v>1393/52844219</v>
      </c>
      <c r="E5638">
        <f>COUNTIF(ufc_fights5[duplicitní texty],ufc_fights5[[#This Row],[duplicitní texty]])</f>
        <v>1</v>
      </c>
    </row>
    <row r="5639" spans="1:5">
      <c r="A5639">
        <v>2834</v>
      </c>
      <c r="B5639">
        <v>2230</v>
      </c>
      <c r="C5639" s="3">
        <v>44219</v>
      </c>
      <c r="D5639" s="5" t="str">
        <f>ufc_fights5[[#This Row],[r_fighter_id]]&amp;"/"&amp;ufc_fights5[[#This Row],[b_fighter_id]]&amp;ufc_fights5[[#This Row],[date]]</f>
        <v>2834/223044219</v>
      </c>
      <c r="E5639">
        <f>COUNTIF(ufc_fights5[duplicitní texty],ufc_fights5[[#This Row],[duplicitní texty]])</f>
        <v>1</v>
      </c>
    </row>
    <row r="5640" spans="1:5">
      <c r="A5640">
        <v>2731</v>
      </c>
      <c r="B5640">
        <v>2666</v>
      </c>
      <c r="C5640" s="3">
        <v>44219</v>
      </c>
      <c r="D5640" s="5" t="str">
        <f>ufc_fights5[[#This Row],[r_fighter_id]]&amp;"/"&amp;ufc_fights5[[#This Row],[b_fighter_id]]&amp;ufc_fights5[[#This Row],[date]]</f>
        <v>2731/266644219</v>
      </c>
      <c r="E5640">
        <f>COUNTIF(ufc_fights5[duplicitní texty],ufc_fights5[[#This Row],[duplicitní texty]])</f>
        <v>1</v>
      </c>
    </row>
    <row r="5641" spans="1:5">
      <c r="A5641">
        <v>36</v>
      </c>
      <c r="B5641">
        <v>3582</v>
      </c>
      <c r="C5641" s="3">
        <v>44219</v>
      </c>
      <c r="D5641" s="5" t="str">
        <f>ufc_fights5[[#This Row],[r_fighter_id]]&amp;"/"&amp;ufc_fights5[[#This Row],[b_fighter_id]]&amp;ufc_fights5[[#This Row],[date]]</f>
        <v>36/358244219</v>
      </c>
      <c r="E5641">
        <f>COUNTIF(ufc_fights5[duplicitní texty],ufc_fights5[[#This Row],[duplicitní texty]])</f>
        <v>1</v>
      </c>
    </row>
    <row r="5642" spans="1:5">
      <c r="A5642">
        <v>2770</v>
      </c>
      <c r="B5642">
        <v>2566</v>
      </c>
      <c r="C5642" s="3">
        <v>44219</v>
      </c>
      <c r="D5642" s="5" t="str">
        <f>ufc_fights5[[#This Row],[r_fighter_id]]&amp;"/"&amp;ufc_fights5[[#This Row],[b_fighter_id]]&amp;ufc_fights5[[#This Row],[date]]</f>
        <v>2770/256644219</v>
      </c>
      <c r="E5642">
        <f>COUNTIF(ufc_fights5[duplicitní texty],ufc_fights5[[#This Row],[duplicitní texty]])</f>
        <v>1</v>
      </c>
    </row>
    <row r="5643" spans="1:5">
      <c r="A5643">
        <v>1798</v>
      </c>
      <c r="B5643">
        <v>922</v>
      </c>
      <c r="C5643" s="3">
        <v>44219</v>
      </c>
      <c r="D5643" s="5" t="str">
        <f>ufc_fights5[[#This Row],[r_fighter_id]]&amp;"/"&amp;ufc_fights5[[#This Row],[b_fighter_id]]&amp;ufc_fights5[[#This Row],[date]]</f>
        <v>1798/92244219</v>
      </c>
      <c r="E5643">
        <f>COUNTIF(ufc_fights5[duplicitní texty],ufc_fights5[[#This Row],[duplicitní texty]])</f>
        <v>1</v>
      </c>
    </row>
    <row r="5644" spans="1:5">
      <c r="A5644">
        <v>2837</v>
      </c>
      <c r="B5644">
        <v>856</v>
      </c>
      <c r="C5644" s="3">
        <v>44233</v>
      </c>
      <c r="D5644" s="5" t="str">
        <f>ufc_fights5[[#This Row],[r_fighter_id]]&amp;"/"&amp;ufc_fights5[[#This Row],[b_fighter_id]]&amp;ufc_fights5[[#This Row],[date]]</f>
        <v>2837/85644233</v>
      </c>
      <c r="E5644">
        <f>COUNTIF(ufc_fights5[duplicitní texty],ufc_fights5[[#This Row],[duplicitní texty]])</f>
        <v>1</v>
      </c>
    </row>
    <row r="5645" spans="1:5">
      <c r="A5645">
        <v>2411</v>
      </c>
      <c r="B5645">
        <v>3397</v>
      </c>
      <c r="C5645" s="3">
        <v>44233</v>
      </c>
      <c r="D5645" s="5" t="str">
        <f>ufc_fights5[[#This Row],[r_fighter_id]]&amp;"/"&amp;ufc_fights5[[#This Row],[b_fighter_id]]&amp;ufc_fights5[[#This Row],[date]]</f>
        <v>2411/339744233</v>
      </c>
      <c r="E5645">
        <f>COUNTIF(ufc_fights5[duplicitní texty],ufc_fights5[[#This Row],[duplicitní texty]])</f>
        <v>1</v>
      </c>
    </row>
    <row r="5646" spans="1:5">
      <c r="A5646">
        <v>2440</v>
      </c>
      <c r="B5646">
        <v>1595</v>
      </c>
      <c r="C5646" s="3">
        <v>44233</v>
      </c>
      <c r="D5646" s="5" t="str">
        <f>ufc_fights5[[#This Row],[r_fighter_id]]&amp;"/"&amp;ufc_fights5[[#This Row],[b_fighter_id]]&amp;ufc_fights5[[#This Row],[date]]</f>
        <v>2440/159544233</v>
      </c>
      <c r="E5646">
        <f>COUNTIF(ufc_fights5[duplicitní texty],ufc_fights5[[#This Row],[duplicitní texty]])</f>
        <v>1</v>
      </c>
    </row>
    <row r="5647" spans="1:5">
      <c r="A5647">
        <v>2759</v>
      </c>
      <c r="B5647">
        <v>860</v>
      </c>
      <c r="C5647" s="3">
        <v>44233</v>
      </c>
      <c r="D5647" s="5" t="str">
        <f>ufc_fights5[[#This Row],[r_fighter_id]]&amp;"/"&amp;ufc_fights5[[#This Row],[b_fighter_id]]&amp;ufc_fights5[[#This Row],[date]]</f>
        <v>2759/86044233</v>
      </c>
      <c r="E5647">
        <f>COUNTIF(ufc_fights5[duplicitní texty],ufc_fights5[[#This Row],[duplicitní texty]])</f>
        <v>1</v>
      </c>
    </row>
    <row r="5648" spans="1:5">
      <c r="A5648">
        <v>2022</v>
      </c>
      <c r="B5648">
        <v>2579</v>
      </c>
      <c r="C5648" s="3">
        <v>44233</v>
      </c>
      <c r="D5648" s="5" t="str">
        <f>ufc_fights5[[#This Row],[r_fighter_id]]&amp;"/"&amp;ufc_fights5[[#This Row],[b_fighter_id]]&amp;ufc_fights5[[#This Row],[date]]</f>
        <v>2022/257944233</v>
      </c>
      <c r="E5648">
        <f>COUNTIF(ufc_fights5[duplicitní texty],ufc_fights5[[#This Row],[duplicitní texty]])</f>
        <v>1</v>
      </c>
    </row>
    <row r="5649" spans="1:5">
      <c r="A5649">
        <v>3038</v>
      </c>
      <c r="B5649">
        <v>1497</v>
      </c>
      <c r="C5649" s="3">
        <v>44233</v>
      </c>
      <c r="D5649" s="5" t="str">
        <f>ufc_fights5[[#This Row],[r_fighter_id]]&amp;"/"&amp;ufc_fights5[[#This Row],[b_fighter_id]]&amp;ufc_fights5[[#This Row],[date]]</f>
        <v>3038/149744233</v>
      </c>
      <c r="E5649">
        <f>COUNTIF(ufc_fights5[duplicitní texty],ufc_fights5[[#This Row],[duplicitní texty]])</f>
        <v>1</v>
      </c>
    </row>
    <row r="5650" spans="1:5">
      <c r="A5650">
        <v>1528</v>
      </c>
      <c r="B5650">
        <v>1226</v>
      </c>
      <c r="C5650" s="3">
        <v>44233</v>
      </c>
      <c r="D5650" s="5" t="str">
        <f>ufc_fights5[[#This Row],[r_fighter_id]]&amp;"/"&amp;ufc_fights5[[#This Row],[b_fighter_id]]&amp;ufc_fights5[[#This Row],[date]]</f>
        <v>1528/122644233</v>
      </c>
      <c r="E5650">
        <f>COUNTIF(ufc_fights5[duplicitní texty],ufc_fights5[[#This Row],[duplicitní texty]])</f>
        <v>1</v>
      </c>
    </row>
    <row r="5651" spans="1:5">
      <c r="A5651">
        <v>953</v>
      </c>
      <c r="B5651">
        <v>700</v>
      </c>
      <c r="C5651" s="3">
        <v>44233</v>
      </c>
      <c r="D5651" s="5" t="str">
        <f>ufc_fights5[[#This Row],[r_fighter_id]]&amp;"/"&amp;ufc_fights5[[#This Row],[b_fighter_id]]&amp;ufc_fights5[[#This Row],[date]]</f>
        <v>953/70044233</v>
      </c>
      <c r="E5651">
        <f>COUNTIF(ufc_fights5[duplicitní texty],ufc_fights5[[#This Row],[duplicitní texty]])</f>
        <v>1</v>
      </c>
    </row>
    <row r="5652" spans="1:5">
      <c r="A5652">
        <v>2733</v>
      </c>
      <c r="B5652">
        <v>1959</v>
      </c>
      <c r="C5652" s="3">
        <v>44233</v>
      </c>
      <c r="D5652" s="5" t="str">
        <f>ufc_fights5[[#This Row],[r_fighter_id]]&amp;"/"&amp;ufc_fights5[[#This Row],[b_fighter_id]]&amp;ufc_fights5[[#This Row],[date]]</f>
        <v>2733/195944233</v>
      </c>
      <c r="E5652">
        <f>COUNTIF(ufc_fights5[duplicitní texty],ufc_fights5[[#This Row],[duplicitní texty]])</f>
        <v>1</v>
      </c>
    </row>
    <row r="5653" spans="1:5">
      <c r="A5653">
        <v>2397</v>
      </c>
      <c r="B5653">
        <v>2697</v>
      </c>
      <c r="C5653" s="3">
        <v>44233</v>
      </c>
      <c r="D5653" s="5" t="str">
        <f>ufc_fights5[[#This Row],[r_fighter_id]]&amp;"/"&amp;ufc_fights5[[#This Row],[b_fighter_id]]&amp;ufc_fights5[[#This Row],[date]]</f>
        <v>2397/269744233</v>
      </c>
      <c r="E5653">
        <f>COUNTIF(ufc_fights5[duplicitní texty],ufc_fights5[[#This Row],[duplicitní texty]])</f>
        <v>1</v>
      </c>
    </row>
    <row r="5654" spans="1:5">
      <c r="A5654">
        <v>546</v>
      </c>
      <c r="B5654">
        <v>3572</v>
      </c>
      <c r="C5654" s="3">
        <v>44233</v>
      </c>
      <c r="D5654" s="5" t="str">
        <f>ufc_fights5[[#This Row],[r_fighter_id]]&amp;"/"&amp;ufc_fights5[[#This Row],[b_fighter_id]]&amp;ufc_fights5[[#This Row],[date]]</f>
        <v>546/357244233</v>
      </c>
      <c r="E5654">
        <f>COUNTIF(ufc_fights5[duplicitní texty],ufc_fights5[[#This Row],[duplicitní texty]])</f>
        <v>1</v>
      </c>
    </row>
    <row r="5655" spans="1:5">
      <c r="A5655">
        <v>3330</v>
      </c>
      <c r="B5655">
        <v>718</v>
      </c>
      <c r="C5655" s="3">
        <v>44233</v>
      </c>
      <c r="D5655" s="5" t="str">
        <f>ufc_fights5[[#This Row],[r_fighter_id]]&amp;"/"&amp;ufc_fights5[[#This Row],[b_fighter_id]]&amp;ufc_fights5[[#This Row],[date]]</f>
        <v>3330/71844233</v>
      </c>
      <c r="E5655">
        <f>COUNTIF(ufc_fights5[duplicitní texty],ufc_fights5[[#This Row],[duplicitní texty]])</f>
        <v>1</v>
      </c>
    </row>
    <row r="5656" spans="1:5">
      <c r="A5656">
        <v>1083</v>
      </c>
      <c r="B5656">
        <v>1313</v>
      </c>
      <c r="C5656" s="3">
        <v>44240</v>
      </c>
      <c r="D5656" s="5" t="str">
        <f>ufc_fights5[[#This Row],[r_fighter_id]]&amp;"/"&amp;ufc_fights5[[#This Row],[b_fighter_id]]&amp;ufc_fights5[[#This Row],[date]]</f>
        <v>1083/131344240</v>
      </c>
      <c r="E5656">
        <f>COUNTIF(ufc_fights5[duplicitní texty],ufc_fights5[[#This Row],[duplicitní texty]])</f>
        <v>1</v>
      </c>
    </row>
    <row r="5657" spans="1:5">
      <c r="A5657">
        <v>2217</v>
      </c>
      <c r="B5657">
        <v>1828</v>
      </c>
      <c r="C5657" s="3">
        <v>44240</v>
      </c>
      <c r="D5657" s="5" t="str">
        <f>ufc_fights5[[#This Row],[r_fighter_id]]&amp;"/"&amp;ufc_fights5[[#This Row],[b_fighter_id]]&amp;ufc_fights5[[#This Row],[date]]</f>
        <v>2217/182844240</v>
      </c>
      <c r="E5657">
        <f>COUNTIF(ufc_fights5[duplicitní texty],ufc_fights5[[#This Row],[duplicitní texty]])</f>
        <v>1</v>
      </c>
    </row>
    <row r="5658" spans="1:5">
      <c r="A5658">
        <v>921</v>
      </c>
      <c r="B5658">
        <v>1238</v>
      </c>
      <c r="C5658" s="3">
        <v>44240</v>
      </c>
      <c r="D5658" s="5" t="str">
        <f>ufc_fights5[[#This Row],[r_fighter_id]]&amp;"/"&amp;ufc_fights5[[#This Row],[b_fighter_id]]&amp;ufc_fights5[[#This Row],[date]]</f>
        <v>921/123844240</v>
      </c>
      <c r="E5658">
        <f>COUNTIF(ufc_fights5[duplicitní texty],ufc_fights5[[#This Row],[duplicitní texty]])</f>
        <v>1</v>
      </c>
    </row>
    <row r="5659" spans="1:5">
      <c r="A5659">
        <v>195</v>
      </c>
      <c r="B5659">
        <v>1192</v>
      </c>
      <c r="C5659" s="3">
        <v>44240</v>
      </c>
      <c r="D5659" s="5" t="str">
        <f>ufc_fights5[[#This Row],[r_fighter_id]]&amp;"/"&amp;ufc_fights5[[#This Row],[b_fighter_id]]&amp;ufc_fights5[[#This Row],[date]]</f>
        <v>195/119244240</v>
      </c>
      <c r="E5659">
        <f>COUNTIF(ufc_fights5[duplicitní texty],ufc_fights5[[#This Row],[duplicitní texty]])</f>
        <v>1</v>
      </c>
    </row>
    <row r="5660" spans="1:5">
      <c r="A5660">
        <v>2549</v>
      </c>
      <c r="B5660">
        <v>1961</v>
      </c>
      <c r="C5660" s="3">
        <v>44240</v>
      </c>
      <c r="D5660" s="5" t="str">
        <f>ufc_fights5[[#This Row],[r_fighter_id]]&amp;"/"&amp;ufc_fights5[[#This Row],[b_fighter_id]]&amp;ufc_fights5[[#This Row],[date]]</f>
        <v>2549/196144240</v>
      </c>
      <c r="E5660">
        <f>COUNTIF(ufc_fights5[duplicitní texty],ufc_fights5[[#This Row],[duplicitní texty]])</f>
        <v>1</v>
      </c>
    </row>
    <row r="5661" spans="1:5">
      <c r="A5661">
        <v>3324</v>
      </c>
      <c r="B5661">
        <v>413</v>
      </c>
      <c r="C5661" s="3">
        <v>44240</v>
      </c>
      <c r="D5661" s="5" t="str">
        <f>ufc_fights5[[#This Row],[r_fighter_id]]&amp;"/"&amp;ufc_fights5[[#This Row],[b_fighter_id]]&amp;ufc_fights5[[#This Row],[date]]</f>
        <v>3324/41344240</v>
      </c>
      <c r="E5661">
        <f>COUNTIF(ufc_fights5[duplicitní texty],ufc_fights5[[#This Row],[duplicitní texty]])</f>
        <v>1</v>
      </c>
    </row>
    <row r="5662" spans="1:5">
      <c r="A5662">
        <v>3005</v>
      </c>
      <c r="B5662">
        <v>1616</v>
      </c>
      <c r="C5662" s="3">
        <v>44240</v>
      </c>
      <c r="D5662" s="5" t="str">
        <f>ufc_fights5[[#This Row],[r_fighter_id]]&amp;"/"&amp;ufc_fights5[[#This Row],[b_fighter_id]]&amp;ufc_fights5[[#This Row],[date]]</f>
        <v>3005/161644240</v>
      </c>
      <c r="E5662">
        <f>COUNTIF(ufc_fights5[duplicitní texty],ufc_fights5[[#This Row],[duplicitní texty]])</f>
        <v>1</v>
      </c>
    </row>
    <row r="5663" spans="1:5">
      <c r="A5663">
        <v>3374</v>
      </c>
      <c r="B5663">
        <v>1975</v>
      </c>
      <c r="C5663" s="3">
        <v>44240</v>
      </c>
      <c r="D5663" s="5" t="str">
        <f>ufc_fights5[[#This Row],[r_fighter_id]]&amp;"/"&amp;ufc_fights5[[#This Row],[b_fighter_id]]&amp;ufc_fights5[[#This Row],[date]]</f>
        <v>3374/197544240</v>
      </c>
      <c r="E5663">
        <f>COUNTIF(ufc_fights5[duplicitní texty],ufc_fights5[[#This Row],[duplicitní texty]])</f>
        <v>1</v>
      </c>
    </row>
    <row r="5664" spans="1:5">
      <c r="A5664">
        <v>3380</v>
      </c>
      <c r="B5664">
        <v>1334</v>
      </c>
      <c r="C5664" s="3">
        <v>44240</v>
      </c>
      <c r="D5664" s="5" t="str">
        <f>ufc_fights5[[#This Row],[r_fighter_id]]&amp;"/"&amp;ufc_fights5[[#This Row],[b_fighter_id]]&amp;ufc_fights5[[#This Row],[date]]</f>
        <v>3380/133444240</v>
      </c>
      <c r="E5664">
        <f>COUNTIF(ufc_fights5[duplicitní texty],ufc_fights5[[#This Row],[duplicitní texty]])</f>
        <v>1</v>
      </c>
    </row>
    <row r="5665" spans="1:5">
      <c r="A5665">
        <v>1201</v>
      </c>
      <c r="B5665">
        <v>2774</v>
      </c>
      <c r="C5665" s="3">
        <v>44240</v>
      </c>
      <c r="D5665" s="5" t="str">
        <f>ufc_fights5[[#This Row],[r_fighter_id]]&amp;"/"&amp;ufc_fights5[[#This Row],[b_fighter_id]]&amp;ufc_fights5[[#This Row],[date]]</f>
        <v>1201/277444240</v>
      </c>
      <c r="E5665">
        <f>COUNTIF(ufc_fights5[duplicitní texty],ufc_fights5[[#This Row],[duplicitní texty]])</f>
        <v>1</v>
      </c>
    </row>
    <row r="5666" spans="1:5">
      <c r="A5666">
        <v>3376</v>
      </c>
      <c r="B5666">
        <v>1709</v>
      </c>
      <c r="C5666" s="3">
        <v>44247</v>
      </c>
      <c r="D5666" s="5" t="str">
        <f>ufc_fights5[[#This Row],[r_fighter_id]]&amp;"/"&amp;ufc_fights5[[#This Row],[b_fighter_id]]&amp;ufc_fights5[[#This Row],[date]]</f>
        <v>3376/170944247</v>
      </c>
      <c r="E5666">
        <f>COUNTIF(ufc_fights5[duplicitní texty],ufc_fights5[[#This Row],[duplicitní texty]])</f>
        <v>1</v>
      </c>
    </row>
    <row r="5667" spans="1:5">
      <c r="A5667">
        <v>2374</v>
      </c>
      <c r="B5667">
        <v>703</v>
      </c>
      <c r="C5667" s="3">
        <v>44247</v>
      </c>
      <c r="D5667" s="5" t="str">
        <f>ufc_fights5[[#This Row],[r_fighter_id]]&amp;"/"&amp;ufc_fights5[[#This Row],[b_fighter_id]]&amp;ufc_fights5[[#This Row],[date]]</f>
        <v>2374/70344247</v>
      </c>
      <c r="E5667">
        <f>COUNTIF(ufc_fights5[duplicitní texty],ufc_fights5[[#This Row],[duplicitní texty]])</f>
        <v>1</v>
      </c>
    </row>
    <row r="5668" spans="1:5">
      <c r="A5668">
        <v>2758</v>
      </c>
      <c r="B5668">
        <v>2123</v>
      </c>
      <c r="C5668" s="3">
        <v>44247</v>
      </c>
      <c r="D5668" s="5" t="str">
        <f>ufc_fights5[[#This Row],[r_fighter_id]]&amp;"/"&amp;ufc_fights5[[#This Row],[b_fighter_id]]&amp;ufc_fights5[[#This Row],[date]]</f>
        <v>2758/212344247</v>
      </c>
      <c r="E5668">
        <f>COUNTIF(ufc_fights5[duplicitní texty],ufc_fights5[[#This Row],[duplicitní texty]])</f>
        <v>1</v>
      </c>
    </row>
    <row r="5669" spans="1:5">
      <c r="A5669">
        <v>1298</v>
      </c>
      <c r="B5669">
        <v>1443</v>
      </c>
      <c r="C5669" s="3">
        <v>44247</v>
      </c>
      <c r="D5669" s="5" t="str">
        <f>ufc_fights5[[#This Row],[r_fighter_id]]&amp;"/"&amp;ufc_fights5[[#This Row],[b_fighter_id]]&amp;ufc_fights5[[#This Row],[date]]</f>
        <v>1298/144344247</v>
      </c>
      <c r="E5669">
        <f>COUNTIF(ufc_fights5[duplicitní texty],ufc_fights5[[#This Row],[duplicitní texty]])</f>
        <v>1</v>
      </c>
    </row>
    <row r="5670" spans="1:5">
      <c r="A5670">
        <v>295</v>
      </c>
      <c r="B5670">
        <v>1816</v>
      </c>
      <c r="C5670" s="3">
        <v>44247</v>
      </c>
      <c r="D5670" s="5" t="str">
        <f>ufc_fights5[[#This Row],[r_fighter_id]]&amp;"/"&amp;ufc_fights5[[#This Row],[b_fighter_id]]&amp;ufc_fights5[[#This Row],[date]]</f>
        <v>295/181644247</v>
      </c>
      <c r="E5670">
        <f>COUNTIF(ufc_fights5[duplicitní texty],ufc_fights5[[#This Row],[duplicitní texty]])</f>
        <v>1</v>
      </c>
    </row>
    <row r="5671" spans="1:5">
      <c r="A5671">
        <v>3496</v>
      </c>
      <c r="B5671">
        <v>506</v>
      </c>
      <c r="C5671" s="3">
        <v>44247</v>
      </c>
      <c r="D5671" s="5" t="str">
        <f>ufc_fights5[[#This Row],[r_fighter_id]]&amp;"/"&amp;ufc_fights5[[#This Row],[b_fighter_id]]&amp;ufc_fights5[[#This Row],[date]]</f>
        <v>3496/50644247</v>
      </c>
      <c r="E5671">
        <f>COUNTIF(ufc_fights5[duplicitní texty],ufc_fights5[[#This Row],[duplicitní texty]])</f>
        <v>1</v>
      </c>
    </row>
    <row r="5672" spans="1:5">
      <c r="A5672">
        <v>134</v>
      </c>
      <c r="B5672">
        <v>152</v>
      </c>
      <c r="C5672" s="3">
        <v>44247</v>
      </c>
      <c r="D5672" s="5" t="str">
        <f>ufc_fights5[[#This Row],[r_fighter_id]]&amp;"/"&amp;ufc_fights5[[#This Row],[b_fighter_id]]&amp;ufc_fights5[[#This Row],[date]]</f>
        <v>134/15244247</v>
      </c>
      <c r="E5672">
        <f>COUNTIF(ufc_fights5[duplicitní texty],ufc_fights5[[#This Row],[duplicitní texty]])</f>
        <v>1</v>
      </c>
    </row>
    <row r="5673" spans="1:5">
      <c r="A5673">
        <v>1160</v>
      </c>
      <c r="B5673">
        <v>532</v>
      </c>
      <c r="C5673" s="3">
        <v>44247</v>
      </c>
      <c r="D5673" s="5" t="str">
        <f>ufc_fights5[[#This Row],[r_fighter_id]]&amp;"/"&amp;ufc_fights5[[#This Row],[b_fighter_id]]&amp;ufc_fights5[[#This Row],[date]]</f>
        <v>1160/53244247</v>
      </c>
      <c r="E5673">
        <f>COUNTIF(ufc_fights5[duplicitní texty],ufc_fights5[[#This Row],[duplicitní texty]])</f>
        <v>1</v>
      </c>
    </row>
    <row r="5674" spans="1:5">
      <c r="A5674">
        <v>3569</v>
      </c>
      <c r="B5674">
        <v>2736</v>
      </c>
      <c r="C5674" s="3">
        <v>44247</v>
      </c>
      <c r="D5674" s="5" t="str">
        <f>ufc_fights5[[#This Row],[r_fighter_id]]&amp;"/"&amp;ufc_fights5[[#This Row],[b_fighter_id]]&amp;ufc_fights5[[#This Row],[date]]</f>
        <v>3569/273644247</v>
      </c>
      <c r="E5674">
        <f>COUNTIF(ufc_fights5[duplicitní texty],ufc_fights5[[#This Row],[duplicitní texty]])</f>
        <v>1</v>
      </c>
    </row>
    <row r="5675" spans="1:5">
      <c r="A5675">
        <v>3093</v>
      </c>
      <c r="B5675">
        <v>3340</v>
      </c>
      <c r="C5675" s="3">
        <v>44247</v>
      </c>
      <c r="D5675" s="5" t="str">
        <f>ufc_fights5[[#This Row],[r_fighter_id]]&amp;"/"&amp;ufc_fights5[[#This Row],[b_fighter_id]]&amp;ufc_fights5[[#This Row],[date]]</f>
        <v>3093/334044247</v>
      </c>
      <c r="E5675">
        <f>COUNTIF(ufc_fights5[duplicitní texty],ufc_fights5[[#This Row],[duplicitní texty]])</f>
        <v>1</v>
      </c>
    </row>
    <row r="5676" spans="1:5">
      <c r="A5676">
        <v>1737</v>
      </c>
      <c r="B5676">
        <v>898</v>
      </c>
      <c r="C5676" s="3">
        <v>44247</v>
      </c>
      <c r="D5676" s="5" t="str">
        <f>ufc_fights5[[#This Row],[r_fighter_id]]&amp;"/"&amp;ufc_fights5[[#This Row],[b_fighter_id]]&amp;ufc_fights5[[#This Row],[date]]</f>
        <v>1737/89844247</v>
      </c>
      <c r="E5676">
        <f>COUNTIF(ufc_fights5[duplicitní texty],ufc_fights5[[#This Row],[duplicitní texty]])</f>
        <v>1</v>
      </c>
    </row>
    <row r="5677" spans="1:5">
      <c r="A5677">
        <v>790</v>
      </c>
      <c r="B5677">
        <v>2357</v>
      </c>
      <c r="C5677" s="3">
        <v>44247</v>
      </c>
      <c r="D5677" s="5" t="str">
        <f>ufc_fights5[[#This Row],[r_fighter_id]]&amp;"/"&amp;ufc_fights5[[#This Row],[b_fighter_id]]&amp;ufc_fights5[[#This Row],[date]]</f>
        <v>790/235744247</v>
      </c>
      <c r="E5677">
        <f>COUNTIF(ufc_fights5[duplicitní texty],ufc_fights5[[#This Row],[duplicitní texty]])</f>
        <v>1</v>
      </c>
    </row>
    <row r="5678" spans="1:5">
      <c r="A5678">
        <v>2778</v>
      </c>
      <c r="B5678">
        <v>1067</v>
      </c>
      <c r="C5678" s="3">
        <v>44254</v>
      </c>
      <c r="D5678" s="5" t="str">
        <f>ufc_fights5[[#This Row],[r_fighter_id]]&amp;"/"&amp;ufc_fights5[[#This Row],[b_fighter_id]]&amp;ufc_fights5[[#This Row],[date]]</f>
        <v>2778/106744254</v>
      </c>
      <c r="E5678">
        <f>COUNTIF(ufc_fights5[duplicitní texty],ufc_fights5[[#This Row],[duplicitní texty]])</f>
        <v>1</v>
      </c>
    </row>
    <row r="5679" spans="1:5">
      <c r="A5679">
        <v>436</v>
      </c>
      <c r="B5679">
        <v>1762</v>
      </c>
      <c r="C5679" s="3">
        <v>44254</v>
      </c>
      <c r="D5679" s="5" t="str">
        <f>ufc_fights5[[#This Row],[r_fighter_id]]&amp;"/"&amp;ufc_fights5[[#This Row],[b_fighter_id]]&amp;ufc_fights5[[#This Row],[date]]</f>
        <v>436/176244254</v>
      </c>
      <c r="E5679">
        <f>COUNTIF(ufc_fights5[duplicitní texty],ufc_fights5[[#This Row],[duplicitní texty]])</f>
        <v>1</v>
      </c>
    </row>
    <row r="5680" spans="1:5">
      <c r="A5680">
        <v>1333</v>
      </c>
      <c r="B5680">
        <v>2155</v>
      </c>
      <c r="C5680" s="3">
        <v>44254</v>
      </c>
      <c r="D5680" s="5" t="str">
        <f>ufc_fights5[[#This Row],[r_fighter_id]]&amp;"/"&amp;ufc_fights5[[#This Row],[b_fighter_id]]&amp;ufc_fights5[[#This Row],[date]]</f>
        <v>1333/215544254</v>
      </c>
      <c r="E5680">
        <f>COUNTIF(ufc_fights5[duplicitní texty],ufc_fights5[[#This Row],[duplicitní texty]])</f>
        <v>1</v>
      </c>
    </row>
    <row r="5681" spans="1:5">
      <c r="A5681">
        <v>2223</v>
      </c>
      <c r="B5681">
        <v>2696</v>
      </c>
      <c r="C5681" s="3">
        <v>44254</v>
      </c>
      <c r="D5681" s="5" t="str">
        <f>ufc_fights5[[#This Row],[r_fighter_id]]&amp;"/"&amp;ufc_fights5[[#This Row],[b_fighter_id]]&amp;ufc_fights5[[#This Row],[date]]</f>
        <v>2223/269644254</v>
      </c>
      <c r="E5681">
        <f>COUNTIF(ufc_fights5[duplicitní texty],ufc_fights5[[#This Row],[duplicitní texty]])</f>
        <v>1</v>
      </c>
    </row>
    <row r="5682" spans="1:5">
      <c r="A5682">
        <v>435</v>
      </c>
      <c r="B5682">
        <v>653</v>
      </c>
      <c r="C5682" s="3">
        <v>44254</v>
      </c>
      <c r="D5682" s="5" t="str">
        <f>ufc_fights5[[#This Row],[r_fighter_id]]&amp;"/"&amp;ufc_fights5[[#This Row],[b_fighter_id]]&amp;ufc_fights5[[#This Row],[date]]</f>
        <v>435/65344254</v>
      </c>
      <c r="E5682">
        <f>COUNTIF(ufc_fights5[duplicitní texty],ufc_fights5[[#This Row],[duplicitní texty]])</f>
        <v>1</v>
      </c>
    </row>
    <row r="5683" spans="1:5">
      <c r="A5683">
        <v>712</v>
      </c>
      <c r="B5683">
        <v>2018</v>
      </c>
      <c r="C5683" s="3">
        <v>44254</v>
      </c>
      <c r="D5683" s="5" t="str">
        <f>ufc_fights5[[#This Row],[r_fighter_id]]&amp;"/"&amp;ufc_fights5[[#This Row],[b_fighter_id]]&amp;ufc_fights5[[#This Row],[date]]</f>
        <v>712/201844254</v>
      </c>
      <c r="E5683">
        <f>COUNTIF(ufc_fights5[duplicitní texty],ufc_fights5[[#This Row],[duplicitní texty]])</f>
        <v>1</v>
      </c>
    </row>
    <row r="5684" spans="1:5">
      <c r="A5684">
        <v>1698</v>
      </c>
      <c r="B5684">
        <v>113</v>
      </c>
      <c r="C5684" s="3">
        <v>44254</v>
      </c>
      <c r="D5684" s="5" t="str">
        <f>ufc_fights5[[#This Row],[r_fighter_id]]&amp;"/"&amp;ufc_fights5[[#This Row],[b_fighter_id]]&amp;ufc_fights5[[#This Row],[date]]</f>
        <v>1698/11344254</v>
      </c>
      <c r="E5684">
        <f>COUNTIF(ufc_fights5[duplicitní texty],ufc_fights5[[#This Row],[duplicitní texty]])</f>
        <v>1</v>
      </c>
    </row>
    <row r="5685" spans="1:5">
      <c r="A5685">
        <v>1485</v>
      </c>
      <c r="B5685">
        <v>1211</v>
      </c>
      <c r="C5685" s="3">
        <v>44254</v>
      </c>
      <c r="D5685" s="5" t="str">
        <f>ufc_fights5[[#This Row],[r_fighter_id]]&amp;"/"&amp;ufc_fights5[[#This Row],[b_fighter_id]]&amp;ufc_fights5[[#This Row],[date]]</f>
        <v>1485/121144254</v>
      </c>
      <c r="E5685">
        <f>COUNTIF(ufc_fights5[duplicitní texty],ufc_fights5[[#This Row],[duplicitní texty]])</f>
        <v>1</v>
      </c>
    </row>
    <row r="5686" spans="1:5">
      <c r="A5686">
        <v>659</v>
      </c>
      <c r="B5686">
        <v>1629</v>
      </c>
      <c r="C5686" s="3">
        <v>44261</v>
      </c>
      <c r="D5686" s="5" t="str">
        <f>ufc_fights5[[#This Row],[r_fighter_id]]&amp;"/"&amp;ufc_fights5[[#This Row],[b_fighter_id]]&amp;ufc_fights5[[#This Row],[date]]</f>
        <v>659/162944261</v>
      </c>
      <c r="E5686">
        <f>COUNTIF(ufc_fights5[duplicitní texty],ufc_fights5[[#This Row],[duplicitní texty]])</f>
        <v>1</v>
      </c>
    </row>
    <row r="5687" spans="1:5">
      <c r="A5687">
        <v>3058</v>
      </c>
      <c r="B5687">
        <v>2532</v>
      </c>
      <c r="C5687" s="3">
        <v>44261</v>
      </c>
      <c r="D5687" s="5" t="str">
        <f>ufc_fights5[[#This Row],[r_fighter_id]]&amp;"/"&amp;ufc_fights5[[#This Row],[b_fighter_id]]&amp;ufc_fights5[[#This Row],[date]]</f>
        <v>3058/253244261</v>
      </c>
      <c r="E5687">
        <f>COUNTIF(ufc_fights5[duplicitní texty],ufc_fights5[[#This Row],[duplicitní texty]])</f>
        <v>1</v>
      </c>
    </row>
    <row r="5688" spans="1:5">
      <c r="A5688">
        <v>3536</v>
      </c>
      <c r="B5688">
        <v>3119</v>
      </c>
      <c r="C5688" s="3">
        <v>44261</v>
      </c>
      <c r="D5688" s="5" t="str">
        <f>ufc_fights5[[#This Row],[r_fighter_id]]&amp;"/"&amp;ufc_fights5[[#This Row],[b_fighter_id]]&amp;ufc_fights5[[#This Row],[date]]</f>
        <v>3536/311944261</v>
      </c>
      <c r="E5688">
        <f>COUNTIF(ufc_fights5[duplicitní texty],ufc_fights5[[#This Row],[duplicitní texty]])</f>
        <v>1</v>
      </c>
    </row>
    <row r="5689" spans="1:5">
      <c r="A5689">
        <v>2860</v>
      </c>
      <c r="B5689">
        <v>2611</v>
      </c>
      <c r="C5689" s="3">
        <v>44261</v>
      </c>
      <c r="D5689" s="5" t="str">
        <f>ufc_fights5[[#This Row],[r_fighter_id]]&amp;"/"&amp;ufc_fights5[[#This Row],[b_fighter_id]]&amp;ufc_fights5[[#This Row],[date]]</f>
        <v>2860/261144261</v>
      </c>
      <c r="E5689">
        <f>COUNTIF(ufc_fights5[duplicitní texty],ufc_fights5[[#This Row],[duplicitní texty]])</f>
        <v>1</v>
      </c>
    </row>
    <row r="5690" spans="1:5">
      <c r="A5690">
        <v>247</v>
      </c>
      <c r="B5690">
        <v>147</v>
      </c>
      <c r="C5690" s="3">
        <v>44261</v>
      </c>
      <c r="D5690" s="5" t="str">
        <f>ufc_fights5[[#This Row],[r_fighter_id]]&amp;"/"&amp;ufc_fights5[[#This Row],[b_fighter_id]]&amp;ufc_fights5[[#This Row],[date]]</f>
        <v>247/14744261</v>
      </c>
      <c r="E5690">
        <f>COUNTIF(ufc_fights5[duplicitní texty],ufc_fights5[[#This Row],[duplicitní texty]])</f>
        <v>1</v>
      </c>
    </row>
    <row r="5691" spans="1:5">
      <c r="A5691">
        <v>878</v>
      </c>
      <c r="B5691">
        <v>910</v>
      </c>
      <c r="C5691" s="3">
        <v>44261</v>
      </c>
      <c r="D5691" s="5" t="str">
        <f>ufc_fights5[[#This Row],[r_fighter_id]]&amp;"/"&amp;ufc_fights5[[#This Row],[b_fighter_id]]&amp;ufc_fights5[[#This Row],[date]]</f>
        <v>878/91044261</v>
      </c>
      <c r="E5691">
        <f>COUNTIF(ufc_fights5[duplicitní texty],ufc_fights5[[#This Row],[duplicitní texty]])</f>
        <v>1</v>
      </c>
    </row>
    <row r="5692" spans="1:5">
      <c r="A5692">
        <v>1930</v>
      </c>
      <c r="B5692">
        <v>789</v>
      </c>
      <c r="C5692" s="3">
        <v>44261</v>
      </c>
      <c r="D5692" s="5" t="str">
        <f>ufc_fights5[[#This Row],[r_fighter_id]]&amp;"/"&amp;ufc_fights5[[#This Row],[b_fighter_id]]&amp;ufc_fights5[[#This Row],[date]]</f>
        <v>1930/78944261</v>
      </c>
      <c r="E5692">
        <f>COUNTIF(ufc_fights5[duplicitní texty],ufc_fights5[[#This Row],[duplicitní texty]])</f>
        <v>1</v>
      </c>
    </row>
    <row r="5693" spans="1:5">
      <c r="A5693">
        <v>3077</v>
      </c>
      <c r="B5693">
        <v>1795</v>
      </c>
      <c r="C5693" s="3">
        <v>44261</v>
      </c>
      <c r="D5693" s="5" t="str">
        <f>ufc_fights5[[#This Row],[r_fighter_id]]&amp;"/"&amp;ufc_fights5[[#This Row],[b_fighter_id]]&amp;ufc_fights5[[#This Row],[date]]</f>
        <v>3077/179544261</v>
      </c>
      <c r="E5693">
        <f>COUNTIF(ufc_fights5[duplicitní texty],ufc_fights5[[#This Row],[duplicitní texty]])</f>
        <v>1</v>
      </c>
    </row>
    <row r="5694" spans="1:5">
      <c r="A5694">
        <v>317</v>
      </c>
      <c r="B5694">
        <v>1601</v>
      </c>
      <c r="C5694" s="3">
        <v>44261</v>
      </c>
      <c r="D5694" s="5" t="str">
        <f>ufc_fights5[[#This Row],[r_fighter_id]]&amp;"/"&amp;ufc_fights5[[#This Row],[b_fighter_id]]&amp;ufc_fights5[[#This Row],[date]]</f>
        <v>317/160144261</v>
      </c>
      <c r="E5694">
        <f>COUNTIF(ufc_fights5[duplicitní texty],ufc_fights5[[#This Row],[duplicitní texty]])</f>
        <v>1</v>
      </c>
    </row>
    <row r="5695" spans="1:5">
      <c r="A5695">
        <v>2062</v>
      </c>
      <c r="B5695">
        <v>660</v>
      </c>
      <c r="C5695" s="3">
        <v>44261</v>
      </c>
      <c r="D5695" s="5" t="str">
        <f>ufc_fights5[[#This Row],[r_fighter_id]]&amp;"/"&amp;ufc_fights5[[#This Row],[b_fighter_id]]&amp;ufc_fights5[[#This Row],[date]]</f>
        <v>2062/66044261</v>
      </c>
      <c r="E5695">
        <f>COUNTIF(ufc_fights5[duplicitní texty],ufc_fights5[[#This Row],[duplicitní texty]])</f>
        <v>1</v>
      </c>
    </row>
    <row r="5696" spans="1:5">
      <c r="A5696">
        <v>2348</v>
      </c>
      <c r="B5696">
        <v>3313</v>
      </c>
      <c r="C5696" s="3">
        <v>44261</v>
      </c>
      <c r="D5696" s="5" t="str">
        <f>ufc_fights5[[#This Row],[r_fighter_id]]&amp;"/"&amp;ufc_fights5[[#This Row],[b_fighter_id]]&amp;ufc_fights5[[#This Row],[date]]</f>
        <v>2348/331344261</v>
      </c>
      <c r="E5696">
        <f>COUNTIF(ufc_fights5[duplicitní texty],ufc_fights5[[#This Row],[duplicitní texty]])</f>
        <v>1</v>
      </c>
    </row>
    <row r="5697" spans="1:5">
      <c r="A5697">
        <v>343</v>
      </c>
      <c r="B5697">
        <v>2002</v>
      </c>
      <c r="C5697" s="3">
        <v>44261</v>
      </c>
      <c r="D5697" s="5" t="str">
        <f>ufc_fights5[[#This Row],[r_fighter_id]]&amp;"/"&amp;ufc_fights5[[#This Row],[b_fighter_id]]&amp;ufc_fights5[[#This Row],[date]]</f>
        <v>343/200244261</v>
      </c>
      <c r="E5697">
        <f>COUNTIF(ufc_fights5[duplicitní texty],ufc_fights5[[#This Row],[duplicitní texty]])</f>
        <v>1</v>
      </c>
    </row>
    <row r="5698" spans="1:5">
      <c r="A5698">
        <v>229</v>
      </c>
      <c r="B5698">
        <v>1554</v>
      </c>
      <c r="C5698" s="3">
        <v>44261</v>
      </c>
      <c r="D5698" s="5" t="str">
        <f>ufc_fights5[[#This Row],[r_fighter_id]]&amp;"/"&amp;ufc_fights5[[#This Row],[b_fighter_id]]&amp;ufc_fights5[[#This Row],[date]]</f>
        <v>229/155444261</v>
      </c>
      <c r="E5698">
        <f>COUNTIF(ufc_fights5[duplicitní texty],ufc_fights5[[#This Row],[duplicitní texty]])</f>
        <v>1</v>
      </c>
    </row>
    <row r="5699" spans="1:5">
      <c r="A5699">
        <v>1595</v>
      </c>
      <c r="B5699">
        <v>2309</v>
      </c>
      <c r="C5699" s="3">
        <v>44268</v>
      </c>
      <c r="D5699" s="5" t="str">
        <f>ufc_fights5[[#This Row],[r_fighter_id]]&amp;"/"&amp;ufc_fights5[[#This Row],[b_fighter_id]]&amp;ufc_fights5[[#This Row],[date]]</f>
        <v>1595/230944268</v>
      </c>
      <c r="E5699">
        <f>COUNTIF(ufc_fights5[duplicitní texty],ufc_fights5[[#This Row],[duplicitní texty]])</f>
        <v>1</v>
      </c>
    </row>
    <row r="5700" spans="1:5">
      <c r="A5700">
        <v>561</v>
      </c>
      <c r="B5700">
        <v>3081</v>
      </c>
      <c r="C5700" s="3">
        <v>44268</v>
      </c>
      <c r="D5700" s="5" t="str">
        <f>ufc_fights5[[#This Row],[r_fighter_id]]&amp;"/"&amp;ufc_fights5[[#This Row],[b_fighter_id]]&amp;ufc_fights5[[#This Row],[date]]</f>
        <v>561/308144268</v>
      </c>
      <c r="E5700">
        <f>COUNTIF(ufc_fights5[duplicitní texty],ufc_fights5[[#This Row],[duplicitní texty]])</f>
        <v>1</v>
      </c>
    </row>
    <row r="5701" spans="1:5">
      <c r="A5701">
        <v>1567</v>
      </c>
      <c r="B5701">
        <v>2744</v>
      </c>
      <c r="C5701" s="3">
        <v>44268</v>
      </c>
      <c r="D5701" s="5" t="str">
        <f>ufc_fights5[[#This Row],[r_fighter_id]]&amp;"/"&amp;ufc_fights5[[#This Row],[b_fighter_id]]&amp;ufc_fights5[[#This Row],[date]]</f>
        <v>1567/274444268</v>
      </c>
      <c r="E5701">
        <f>COUNTIF(ufc_fights5[duplicitní texty],ufc_fights5[[#This Row],[duplicitní texty]])</f>
        <v>1</v>
      </c>
    </row>
    <row r="5702" spans="1:5">
      <c r="A5702">
        <v>1357</v>
      </c>
      <c r="B5702">
        <v>3549</v>
      </c>
      <c r="C5702" s="3">
        <v>44268</v>
      </c>
      <c r="D5702" s="5" t="str">
        <f>ufc_fights5[[#This Row],[r_fighter_id]]&amp;"/"&amp;ufc_fights5[[#This Row],[b_fighter_id]]&amp;ufc_fights5[[#This Row],[date]]</f>
        <v>1357/354944268</v>
      </c>
      <c r="E5702">
        <f>COUNTIF(ufc_fights5[duplicitní texty],ufc_fights5[[#This Row],[duplicitní texty]])</f>
        <v>1</v>
      </c>
    </row>
    <row r="5703" spans="1:5">
      <c r="A5703">
        <v>1981</v>
      </c>
      <c r="B5703">
        <v>1189</v>
      </c>
      <c r="C5703" s="3">
        <v>44268</v>
      </c>
      <c r="D5703" s="5" t="str">
        <f>ufc_fights5[[#This Row],[r_fighter_id]]&amp;"/"&amp;ufc_fights5[[#This Row],[b_fighter_id]]&amp;ufc_fights5[[#This Row],[date]]</f>
        <v>1981/118944268</v>
      </c>
      <c r="E5703">
        <f>COUNTIF(ufc_fights5[duplicitní texty],ufc_fights5[[#This Row],[duplicitní texty]])</f>
        <v>1</v>
      </c>
    </row>
    <row r="5704" spans="1:5">
      <c r="A5704">
        <v>1436</v>
      </c>
      <c r="B5704">
        <v>3295</v>
      </c>
      <c r="C5704" s="3">
        <v>44268</v>
      </c>
      <c r="D5704" s="5" t="str">
        <f>ufc_fights5[[#This Row],[r_fighter_id]]&amp;"/"&amp;ufc_fights5[[#This Row],[b_fighter_id]]&amp;ufc_fights5[[#This Row],[date]]</f>
        <v>1436/329544268</v>
      </c>
      <c r="E5704">
        <f>COUNTIF(ufc_fights5[duplicitní texty],ufc_fights5[[#This Row],[duplicitní texty]])</f>
        <v>1</v>
      </c>
    </row>
    <row r="5705" spans="1:5">
      <c r="A5705">
        <v>1266</v>
      </c>
      <c r="B5705">
        <v>1076</v>
      </c>
      <c r="C5705" s="3">
        <v>44268</v>
      </c>
      <c r="D5705" s="5" t="str">
        <f>ufc_fights5[[#This Row],[r_fighter_id]]&amp;"/"&amp;ufc_fights5[[#This Row],[b_fighter_id]]&amp;ufc_fights5[[#This Row],[date]]</f>
        <v>1266/107644268</v>
      </c>
      <c r="E5705">
        <f>COUNTIF(ufc_fights5[duplicitní texty],ufc_fights5[[#This Row],[duplicitní texty]])</f>
        <v>1</v>
      </c>
    </row>
    <row r="5706" spans="1:5">
      <c r="A5706">
        <v>501</v>
      </c>
      <c r="B5706">
        <v>49</v>
      </c>
      <c r="C5706" s="3">
        <v>44268</v>
      </c>
      <c r="D5706" s="5" t="str">
        <f>ufc_fights5[[#This Row],[r_fighter_id]]&amp;"/"&amp;ufc_fights5[[#This Row],[b_fighter_id]]&amp;ufc_fights5[[#This Row],[date]]</f>
        <v>501/4944268</v>
      </c>
      <c r="E5706">
        <f>COUNTIF(ufc_fights5[duplicitní texty],ufc_fights5[[#This Row],[duplicitní texty]])</f>
        <v>1</v>
      </c>
    </row>
    <row r="5707" spans="1:5">
      <c r="A5707">
        <v>2928</v>
      </c>
      <c r="B5707">
        <v>3500</v>
      </c>
      <c r="C5707" s="3">
        <v>44268</v>
      </c>
      <c r="D5707" s="5" t="str">
        <f>ufc_fights5[[#This Row],[r_fighter_id]]&amp;"/"&amp;ufc_fights5[[#This Row],[b_fighter_id]]&amp;ufc_fights5[[#This Row],[date]]</f>
        <v>2928/350044268</v>
      </c>
      <c r="E5707">
        <f>COUNTIF(ufc_fights5[duplicitní texty],ufc_fights5[[#This Row],[duplicitní texty]])</f>
        <v>1</v>
      </c>
    </row>
    <row r="5708" spans="1:5">
      <c r="A5708">
        <v>3525</v>
      </c>
      <c r="B5708">
        <v>2734</v>
      </c>
      <c r="C5708" s="3">
        <v>44268</v>
      </c>
      <c r="D5708" s="5" t="str">
        <f>ufc_fights5[[#This Row],[r_fighter_id]]&amp;"/"&amp;ufc_fights5[[#This Row],[b_fighter_id]]&amp;ufc_fights5[[#This Row],[date]]</f>
        <v>3525/273444268</v>
      </c>
      <c r="E5708">
        <f>COUNTIF(ufc_fights5[duplicitní texty],ufc_fights5[[#This Row],[duplicitní texty]])</f>
        <v>1</v>
      </c>
    </row>
    <row r="5709" spans="1:5">
      <c r="A5709">
        <v>733</v>
      </c>
      <c r="B5709">
        <v>1023</v>
      </c>
      <c r="C5709" s="3">
        <v>44268</v>
      </c>
      <c r="D5709" s="5" t="str">
        <f>ufc_fights5[[#This Row],[r_fighter_id]]&amp;"/"&amp;ufc_fights5[[#This Row],[b_fighter_id]]&amp;ufc_fights5[[#This Row],[date]]</f>
        <v>733/102344268</v>
      </c>
      <c r="E5709">
        <f>COUNTIF(ufc_fights5[duplicitní texty],ufc_fights5[[#This Row],[duplicitní texty]])</f>
        <v>1</v>
      </c>
    </row>
    <row r="5710" spans="1:5">
      <c r="A5710">
        <v>3554</v>
      </c>
      <c r="B5710">
        <v>1862</v>
      </c>
      <c r="C5710" s="3">
        <v>44275</v>
      </c>
      <c r="D5710" s="5" t="str">
        <f>ufc_fights5[[#This Row],[r_fighter_id]]&amp;"/"&amp;ufc_fights5[[#This Row],[b_fighter_id]]&amp;ufc_fights5[[#This Row],[date]]</f>
        <v>3554/186244275</v>
      </c>
      <c r="E5710">
        <f>COUNTIF(ufc_fights5[duplicitní texty],ufc_fights5[[#This Row],[duplicitní texty]])</f>
        <v>1</v>
      </c>
    </row>
    <row r="5711" spans="1:5">
      <c r="A5711">
        <v>1105</v>
      </c>
      <c r="B5711">
        <v>801</v>
      </c>
      <c r="C5711" s="3">
        <v>44275</v>
      </c>
      <c r="D5711" s="5" t="str">
        <f>ufc_fights5[[#This Row],[r_fighter_id]]&amp;"/"&amp;ufc_fights5[[#This Row],[b_fighter_id]]&amp;ufc_fights5[[#This Row],[date]]</f>
        <v>1105/80144275</v>
      </c>
      <c r="E5711">
        <f>COUNTIF(ufc_fights5[duplicitní texty],ufc_fights5[[#This Row],[duplicitní texty]])</f>
        <v>1</v>
      </c>
    </row>
    <row r="5712" spans="1:5">
      <c r="A5712">
        <v>3299</v>
      </c>
      <c r="B5712">
        <v>1425</v>
      </c>
      <c r="C5712" s="3">
        <v>44275</v>
      </c>
      <c r="D5712" s="5" t="str">
        <f>ufc_fights5[[#This Row],[r_fighter_id]]&amp;"/"&amp;ufc_fights5[[#This Row],[b_fighter_id]]&amp;ufc_fights5[[#This Row],[date]]</f>
        <v>3299/142544275</v>
      </c>
      <c r="E5712">
        <f>COUNTIF(ufc_fights5[duplicitní texty],ufc_fights5[[#This Row],[duplicitní texty]])</f>
        <v>1</v>
      </c>
    </row>
    <row r="5713" spans="1:5">
      <c r="A5713">
        <v>426</v>
      </c>
      <c r="B5713">
        <v>597</v>
      </c>
      <c r="C5713" s="3">
        <v>44275</v>
      </c>
      <c r="D5713" s="5" t="str">
        <f>ufc_fights5[[#This Row],[r_fighter_id]]&amp;"/"&amp;ufc_fights5[[#This Row],[b_fighter_id]]&amp;ufc_fights5[[#This Row],[date]]</f>
        <v>426/59744275</v>
      </c>
      <c r="E5713">
        <f>COUNTIF(ufc_fights5[duplicitní texty],ufc_fights5[[#This Row],[duplicitní texty]])</f>
        <v>1</v>
      </c>
    </row>
    <row r="5714" spans="1:5">
      <c r="A5714">
        <v>2654</v>
      </c>
      <c r="B5714">
        <v>538</v>
      </c>
      <c r="C5714" s="3">
        <v>44275</v>
      </c>
      <c r="D5714" s="5" t="str">
        <f>ufc_fights5[[#This Row],[r_fighter_id]]&amp;"/"&amp;ufc_fights5[[#This Row],[b_fighter_id]]&amp;ufc_fights5[[#This Row],[date]]</f>
        <v>2654/53844275</v>
      </c>
      <c r="E5714">
        <f>COUNTIF(ufc_fights5[duplicitní texty],ufc_fights5[[#This Row],[duplicitní texty]])</f>
        <v>1</v>
      </c>
    </row>
    <row r="5715" spans="1:5">
      <c r="A5715">
        <v>2862</v>
      </c>
      <c r="B5715">
        <v>716</v>
      </c>
      <c r="C5715" s="3">
        <v>44275</v>
      </c>
      <c r="D5715" s="5" t="str">
        <f>ufc_fights5[[#This Row],[r_fighter_id]]&amp;"/"&amp;ufc_fights5[[#This Row],[b_fighter_id]]&amp;ufc_fights5[[#This Row],[date]]</f>
        <v>2862/71644275</v>
      </c>
      <c r="E5715">
        <f>COUNTIF(ufc_fights5[duplicitní texty],ufc_fights5[[#This Row],[duplicitní texty]])</f>
        <v>1</v>
      </c>
    </row>
    <row r="5716" spans="1:5">
      <c r="A5716">
        <v>3057</v>
      </c>
      <c r="B5716">
        <v>1199</v>
      </c>
      <c r="C5716" s="3">
        <v>44275</v>
      </c>
      <c r="D5716" s="5" t="str">
        <f>ufc_fights5[[#This Row],[r_fighter_id]]&amp;"/"&amp;ufc_fights5[[#This Row],[b_fighter_id]]&amp;ufc_fights5[[#This Row],[date]]</f>
        <v>3057/119944275</v>
      </c>
      <c r="E5716">
        <f>COUNTIF(ufc_fights5[duplicitní texty],ufc_fights5[[#This Row],[duplicitní texty]])</f>
        <v>1</v>
      </c>
    </row>
    <row r="5717" spans="1:5">
      <c r="A5717">
        <v>389</v>
      </c>
      <c r="B5717">
        <v>1370</v>
      </c>
      <c r="C5717" s="3">
        <v>44275</v>
      </c>
      <c r="D5717" s="5" t="str">
        <f>ufc_fights5[[#This Row],[r_fighter_id]]&amp;"/"&amp;ufc_fights5[[#This Row],[b_fighter_id]]&amp;ufc_fights5[[#This Row],[date]]</f>
        <v>389/137044275</v>
      </c>
      <c r="E5717">
        <f>COUNTIF(ufc_fights5[duplicitní texty],ufc_fights5[[#This Row],[duplicitní texty]])</f>
        <v>1</v>
      </c>
    </row>
    <row r="5718" spans="1:5">
      <c r="A5718">
        <v>1484</v>
      </c>
      <c r="B5718">
        <v>3143</v>
      </c>
      <c r="C5718" s="3">
        <v>44275</v>
      </c>
      <c r="D5718" s="5" t="str">
        <f>ufc_fights5[[#This Row],[r_fighter_id]]&amp;"/"&amp;ufc_fights5[[#This Row],[b_fighter_id]]&amp;ufc_fights5[[#This Row],[date]]</f>
        <v>1484/314344275</v>
      </c>
      <c r="E5718">
        <f>COUNTIF(ufc_fights5[duplicitní texty],ufc_fights5[[#This Row],[duplicitní texty]])</f>
        <v>1</v>
      </c>
    </row>
    <row r="5719" spans="1:5">
      <c r="A5719">
        <v>2997</v>
      </c>
      <c r="B5719">
        <v>428</v>
      </c>
      <c r="C5719" s="3">
        <v>44275</v>
      </c>
      <c r="D5719" s="5" t="str">
        <f>ufc_fights5[[#This Row],[r_fighter_id]]&amp;"/"&amp;ufc_fights5[[#This Row],[b_fighter_id]]&amp;ufc_fights5[[#This Row],[date]]</f>
        <v>2997/42844275</v>
      </c>
      <c r="E5719">
        <f>COUNTIF(ufc_fights5[duplicitní texty],ufc_fights5[[#This Row],[duplicitní texty]])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tabSelected="1" workbookViewId="0">
      <selection activeCell="F21" sqref="F21"/>
    </sheetView>
  </sheetViews>
  <sheetFormatPr defaultRowHeight="15"/>
  <cols>
    <col min="1" max="1" width="18" customWidth="1"/>
  </cols>
  <sheetData>
    <row r="1" spans="1:37">
      <c r="B1" t="s">
        <v>4187</v>
      </c>
    </row>
    <row r="2" spans="1:37">
      <c r="B2" s="6" t="s">
        <v>3875</v>
      </c>
      <c r="C2" s="7" t="s">
        <v>3876</v>
      </c>
      <c r="D2" s="7" t="s">
        <v>3877</v>
      </c>
      <c r="E2" s="7" t="s">
        <v>3878</v>
      </c>
      <c r="F2" s="7" t="s">
        <v>3879</v>
      </c>
      <c r="G2" s="7" t="s">
        <v>3880</v>
      </c>
      <c r="H2" s="7" t="s">
        <v>3881</v>
      </c>
      <c r="I2" s="7" t="s">
        <v>3882</v>
      </c>
      <c r="J2" s="7" t="s">
        <v>3883</v>
      </c>
      <c r="K2" s="7" t="s">
        <v>3884</v>
      </c>
      <c r="L2" s="7" t="s">
        <v>3885</v>
      </c>
      <c r="M2" s="7" t="s">
        <v>3886</v>
      </c>
      <c r="N2" s="7" t="s">
        <v>3887</v>
      </c>
      <c r="O2" s="7" t="s">
        <v>3888</v>
      </c>
      <c r="P2" s="7" t="s">
        <v>3889</v>
      </c>
      <c r="Q2" s="7" t="s">
        <v>3890</v>
      </c>
      <c r="R2" s="7" t="s">
        <v>3891</v>
      </c>
      <c r="S2" s="7" t="s">
        <v>3892</v>
      </c>
      <c r="T2" s="7" t="s">
        <v>3893</v>
      </c>
      <c r="U2" s="7" t="s">
        <v>3894</v>
      </c>
      <c r="V2" s="7" t="s">
        <v>3895</v>
      </c>
      <c r="W2" s="7" t="s">
        <v>3896</v>
      </c>
      <c r="X2" s="7" t="s">
        <v>3897</v>
      </c>
      <c r="Y2" s="7" t="s">
        <v>3898</v>
      </c>
      <c r="Z2" s="7" t="s">
        <v>3899</v>
      </c>
      <c r="AA2" s="7" t="s">
        <v>3900</v>
      </c>
      <c r="AB2" s="7" t="s">
        <v>3901</v>
      </c>
      <c r="AC2" s="7" t="s">
        <v>3902</v>
      </c>
      <c r="AD2" s="7" t="s">
        <v>3903</v>
      </c>
      <c r="AE2" s="7" t="s">
        <v>3904</v>
      </c>
      <c r="AF2" s="7" t="s">
        <v>3905</v>
      </c>
      <c r="AG2" s="7" t="s">
        <v>3906</v>
      </c>
      <c r="AH2" s="7" t="s">
        <v>3907</v>
      </c>
      <c r="AI2" s="7" t="s">
        <v>3908</v>
      </c>
      <c r="AJ2" s="7" t="s">
        <v>3602</v>
      </c>
      <c r="AK2" s="8" t="s">
        <v>3909</v>
      </c>
    </row>
    <row r="3" spans="1:37">
      <c r="A3" t="s">
        <v>4186</v>
      </c>
      <c r="B3">
        <f>COUNTIF(ufc_fights[r_fighter_id],"")</f>
        <v>0</v>
      </c>
      <c r="C3">
        <f>COUNTIF(ufc_fights[b_fighter_id],"")</f>
        <v>0</v>
      </c>
      <c r="D3">
        <f>COUNTIF(ufc_fights[r_kd],"")</f>
        <v>0</v>
      </c>
      <c r="E3">
        <f>COUNTIF(ufc_fights[b_kd],"")</f>
        <v>0</v>
      </c>
      <c r="F3">
        <f>COUNTIF(ufc_fights[r_sig_str],"")</f>
        <v>0</v>
      </c>
      <c r="G3">
        <f>COUNTIF(ufc_fights[b_sig_str],"")</f>
        <v>0</v>
      </c>
      <c r="H3">
        <f>COUNTIF(ufc_fights[r_total_str],"")</f>
        <v>0</v>
      </c>
      <c r="I3">
        <f>COUNTIF(ufc_fights[b_total_str],"")</f>
        <v>0</v>
      </c>
      <c r="J3">
        <f>COUNTIF(ufc_fights[r_td],"")</f>
        <v>0</v>
      </c>
      <c r="K3">
        <f>COUNTIF(ufc_fights[b_td],"")</f>
        <v>0</v>
      </c>
      <c r="L3">
        <f>COUNTIF(ufc_fights[r_sub_att],"")</f>
        <v>0</v>
      </c>
      <c r="M3">
        <f>COUNTIF(ufc_fights[b_sub_att],"")</f>
        <v>0</v>
      </c>
      <c r="N3">
        <f>COUNTIF(ufc_fights[r_rev],"")</f>
        <v>0</v>
      </c>
      <c r="O3">
        <f>COUNTIF(ufc_fights[b_rev],"")</f>
        <v>0</v>
      </c>
      <c r="P3">
        <f>COUNTIF(ufc_fights[r_ctrl],"")</f>
        <v>0</v>
      </c>
      <c r="Q3">
        <f>COUNTIF(ufc_fights[b_ctrl],"")</f>
        <v>0</v>
      </c>
      <c r="R3">
        <f>COUNTIF(ufc_fights[r_head],"")</f>
        <v>0</v>
      </c>
      <c r="S3">
        <f>COUNTIF(ufc_fights[b_head],"")</f>
        <v>0</v>
      </c>
      <c r="T3">
        <f>COUNTIF(ufc_fights[r_body],"")</f>
        <v>0</v>
      </c>
      <c r="U3">
        <f>COUNTIF(ufc_fights[r_leg],"")</f>
        <v>0</v>
      </c>
      <c r="V3">
        <f>COUNTIF(ufc_fights[b_leg],"")</f>
        <v>0</v>
      </c>
      <c r="W3">
        <f>COUNTIF(ufc_fights[r_distance],"")</f>
        <v>0</v>
      </c>
      <c r="X3">
        <f>COUNTIF(ufc_fights[b_distance],"")</f>
        <v>0</v>
      </c>
      <c r="Y3">
        <f>COUNTIF(ufc_fights[r_clinch],"")</f>
        <v>0</v>
      </c>
      <c r="Z3">
        <f>COUNTIF(ufc_fights[b_clinch],"")</f>
        <v>0</v>
      </c>
      <c r="AA3">
        <f>COUNTIF(ufc_fights[r_ground],"")</f>
        <v>0</v>
      </c>
      <c r="AB3">
        <f>COUNTIF(ufc_fights[b_ground],"")</f>
        <v>0</v>
      </c>
      <c r="AC3">
        <f>COUNTIF(ufc_fights[win_by],"")</f>
        <v>0</v>
      </c>
      <c r="AD3">
        <f>COUNTIF(ufc_fights[last_round_time],"")</f>
        <v>0</v>
      </c>
      <c r="AE3">
        <f>COUNTIF(ufc_fights[format],"")</f>
        <v>0</v>
      </c>
      <c r="AF3">
        <f>COUNTIF(ufc_fights[format_rounds],"")</f>
        <v>0</v>
      </c>
      <c r="AG3" s="9">
        <f>COUNTIF(ufc_fights[referee],"")</f>
        <v>31</v>
      </c>
      <c r="AH3">
        <f>COUNTIF(ufc_fights[date],"")</f>
        <v>0</v>
      </c>
      <c r="AI3">
        <f>COUNTIF(ufc_fights[fight_type],"")</f>
        <v>0</v>
      </c>
      <c r="AJ3">
        <f>COUNTIF(ufc_fights[location_id],"")</f>
        <v>0</v>
      </c>
      <c r="AK3">
        <f>COUNTIF(ufc_fights[winner],"")</f>
        <v>0</v>
      </c>
    </row>
    <row r="4" spans="1:37">
      <c r="A4" t="s">
        <v>4189</v>
      </c>
      <c r="B4">
        <f>COUNTIF(ufc_fights[r_fighter_id],"0")</f>
        <v>0</v>
      </c>
      <c r="C4">
        <f>COUNTIF(ufc_fights[b_fighter_id],"0")</f>
        <v>0</v>
      </c>
      <c r="D4">
        <f>COUNTIF(ufc_fights[r_kd],"0")</f>
        <v>4490</v>
      </c>
      <c r="E4">
        <f>COUNTIF(ufc_fights[b_kd],"0")</f>
        <v>4834</v>
      </c>
      <c r="F4">
        <f>COUNTIF(ufc_fights[r_sig_str],"0")</f>
        <v>94</v>
      </c>
      <c r="G4">
        <f>COUNTIF(ufc_fights[b_sig_str],"0")</f>
        <v>197</v>
      </c>
      <c r="H4">
        <f>COUNTIF(ufc_fights[r_total_str],"0")</f>
        <v>61</v>
      </c>
      <c r="I4">
        <f>COUNTIF(ufc_fights[b_total_str],"0")</f>
        <v>127</v>
      </c>
      <c r="J4">
        <f>COUNTIF(ufc_fights[r_td],"0")</f>
        <v>2777</v>
      </c>
      <c r="K4">
        <f>COUNTIF(ufc_fights[b_td],"0")</f>
        <v>3383</v>
      </c>
      <c r="L4">
        <f>COUNTIF(ufc_fights[r_sub_att],"0")</f>
        <v>4000</v>
      </c>
      <c r="M4">
        <f>COUNTIF(ufc_fights[b_sub_att],"0")</f>
        <v>4481</v>
      </c>
      <c r="N4">
        <f>COUNTIF(ufc_fights[r_rev],"0")</f>
        <v>5062</v>
      </c>
      <c r="O4">
        <f>COUNTIF(ufc_fights[b_rev],"0")</f>
        <v>5072</v>
      </c>
      <c r="P4">
        <f>COUNTIF(ufc_fights[r_ctrl],"0")</f>
        <v>812</v>
      </c>
      <c r="Q4">
        <f>COUNTIF(ufc_fights[b_ctrl],"0")</f>
        <v>1190</v>
      </c>
      <c r="R4">
        <f>COUNTIF(ufc_fights[r_head],"0")</f>
        <v>207</v>
      </c>
      <c r="S4">
        <f>COUNTIF(ufc_fights[b_head],"0")</f>
        <v>437</v>
      </c>
      <c r="T4">
        <f>COUNTIF(ufc_fights[r_body],"0")</f>
        <v>880</v>
      </c>
      <c r="U4">
        <f>COUNTIF(ufc_fights[r_leg],"0")</f>
        <v>1336</v>
      </c>
      <c r="V4">
        <f>COUNTIF(ufc_fights[b_leg],"0")</f>
        <v>1390</v>
      </c>
      <c r="W4">
        <f>COUNTIF(ufc_fights[r_distance],"0")</f>
        <v>312</v>
      </c>
      <c r="X4">
        <f>COUNTIF(ufc_fights[b_distance],"0")</f>
        <v>378</v>
      </c>
      <c r="Y4">
        <f>COUNTIF(ufc_fights[r_clinch],"0")</f>
        <v>1610</v>
      </c>
      <c r="Z4">
        <f>COUNTIF(ufc_fights[b_clinch],"0")</f>
        <v>1671</v>
      </c>
      <c r="AA4">
        <f>COUNTIF(ufc_fights[r_ground],"0")</f>
        <v>2057</v>
      </c>
      <c r="AB4">
        <f>COUNTIF(ufc_fights[b_ground],"0")</f>
        <v>2769</v>
      </c>
      <c r="AC4">
        <f>COUNTIF(ufc_fights[win_by],"0")</f>
        <v>0</v>
      </c>
      <c r="AD4">
        <f>COUNTIF(ufc_fights[last_round_time],"0")</f>
        <v>0</v>
      </c>
      <c r="AE4">
        <f>COUNTIF(ufc_fights[format],"0")</f>
        <v>0</v>
      </c>
      <c r="AF4">
        <f>COUNTIF(ufc_fights[format_rounds],"0")</f>
        <v>26</v>
      </c>
      <c r="AG4">
        <f>COUNTIF(ufc_fights[referee],"0")</f>
        <v>0</v>
      </c>
      <c r="AH4">
        <f>COUNTIF(ufc_fights[date],"0")</f>
        <v>0</v>
      </c>
      <c r="AI4">
        <f>COUNTIF(ufc_fights[fight_type],"0")</f>
        <v>0</v>
      </c>
      <c r="AJ4">
        <f>COUNTIF(ufc_fights[location_id],"0")</f>
        <v>0</v>
      </c>
      <c r="AK4">
        <f>COUNTIF(ufc_fights[winner],"0")</f>
        <v>0</v>
      </c>
    </row>
    <row r="6" spans="1:37">
      <c r="B6" t="s">
        <v>4190</v>
      </c>
    </row>
    <row r="7" spans="1:37">
      <c r="B7" s="6" t="s">
        <v>3602</v>
      </c>
      <c r="C7" s="7" t="s">
        <v>3603</v>
      </c>
      <c r="D7" s="7" t="s">
        <v>3604</v>
      </c>
      <c r="E7" s="8" t="s">
        <v>3605</v>
      </c>
    </row>
    <row r="8" spans="1:37">
      <c r="A8" t="s">
        <v>4186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>
      <c r="A9" t="s">
        <v>4189</v>
      </c>
      <c r="B9">
        <f>COUNTIF(ufc_locations[location_id],"0")</f>
        <v>0</v>
      </c>
      <c r="C9">
        <f>COUNTIF(ufc_locations[city],"0")</f>
        <v>0</v>
      </c>
      <c r="D9">
        <f>COUNTIF(ufc_locations[region/district],"0")</f>
        <v>0</v>
      </c>
      <c r="E9">
        <f>COUNTIF(ufc_locations[country],"0")</f>
        <v>0</v>
      </c>
    </row>
    <row r="11" spans="1:37">
      <c r="B11" t="s">
        <v>4191</v>
      </c>
    </row>
    <row r="12" spans="1:37">
      <c r="B12" s="6" t="s">
        <v>0</v>
      </c>
      <c r="C12" s="7" t="s">
        <v>1</v>
      </c>
      <c r="D12" s="7" t="s">
        <v>2</v>
      </c>
      <c r="E12" s="7" t="s">
        <v>3</v>
      </c>
      <c r="F12" s="7" t="s">
        <v>4</v>
      </c>
      <c r="G12" s="8" t="s">
        <v>5</v>
      </c>
    </row>
    <row r="13" spans="1:37">
      <c r="A13" t="s">
        <v>4186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</row>
    <row r="14" spans="1:37">
      <c r="A14" t="s">
        <v>4189</v>
      </c>
      <c r="B14">
        <f>COUNTIF(ufc_fighters[id],"0")</f>
        <v>0</v>
      </c>
      <c r="C14">
        <f>COUNTIF(ufc_fighters[fighter_name],"0")</f>
        <v>0</v>
      </c>
      <c r="D14">
        <f>COUNTIF(ufc_fighters[weight_pounds],"0")</f>
        <v>0</v>
      </c>
      <c r="E14">
        <f>COUNTIF(ufc_fighters[date_of_birth],"0")</f>
        <v>0</v>
      </c>
      <c r="F14">
        <f>COUNTIF(ufc_fighters[height_feet],"0")</f>
        <v>0</v>
      </c>
      <c r="G14">
        <f>COUNTIF(ufc_fighters[height_inches],"0")</f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duplicity</vt:lpstr>
      <vt:lpstr>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2025-09-14T08:15:02Z</dcterms:modified>
</cp:coreProperties>
</file>