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5B25310-0FC8-4535-86D1-BA6954585AB3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Tu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7" i="1" l="1"/>
  <c r="K97" i="1"/>
  <c r="I97" i="1"/>
  <c r="M93" i="1"/>
  <c r="M94" i="1" s="1"/>
  <c r="M92" i="1"/>
  <c r="M91" i="1"/>
  <c r="L91" i="1"/>
  <c r="L92" i="1" s="1"/>
  <c r="L93" i="1" s="1"/>
  <c r="L94" i="1" s="1"/>
  <c r="K91" i="1"/>
  <c r="K92" i="1" s="1"/>
  <c r="K93" i="1" s="1"/>
  <c r="K94" i="1" s="1"/>
  <c r="J91" i="1"/>
  <c r="J92" i="1" s="1"/>
  <c r="J93" i="1" s="1"/>
  <c r="J94" i="1" s="1"/>
  <c r="H91" i="1"/>
  <c r="H92" i="1" s="1"/>
  <c r="H93" i="1" s="1"/>
  <c r="H94" i="1" s="1"/>
  <c r="M90" i="1"/>
  <c r="L90" i="1"/>
  <c r="J90" i="1"/>
  <c r="J97" i="1" s="1"/>
  <c r="I90" i="1"/>
  <c r="I91" i="1" s="1"/>
  <c r="I92" i="1" s="1"/>
  <c r="I93" i="1" s="1"/>
  <c r="I94" i="1" s="1"/>
  <c r="H90" i="1"/>
  <c r="H89" i="1" s="1"/>
  <c r="H88" i="1" s="1"/>
  <c r="H87" i="1" s="1"/>
  <c r="G90" i="1"/>
  <c r="G97" i="1" s="1"/>
  <c r="F90" i="1"/>
  <c r="F97" i="1" s="1"/>
  <c r="E90" i="1"/>
  <c r="E89" i="1" s="1"/>
  <c r="E88" i="1" s="1"/>
  <c r="E87" i="1" s="1"/>
  <c r="D90" i="1"/>
  <c r="D89" i="1" s="1"/>
  <c r="D88" i="1" s="1"/>
  <c r="D87" i="1" s="1"/>
  <c r="C90" i="1"/>
  <c r="C97" i="1" s="1"/>
  <c r="B90" i="1"/>
  <c r="B97" i="1" s="1"/>
  <c r="M89" i="1"/>
  <c r="L89" i="1"/>
  <c r="L88" i="1" s="1"/>
  <c r="L87" i="1" s="1"/>
  <c r="K89" i="1"/>
  <c r="F89" i="1"/>
  <c r="F88" i="1" s="1"/>
  <c r="F87" i="1" s="1"/>
  <c r="C89" i="1"/>
  <c r="C88" i="1" s="1"/>
  <c r="C87" i="1" s="1"/>
  <c r="B89" i="1"/>
  <c r="M88" i="1"/>
  <c r="M87" i="1" s="1"/>
  <c r="K88" i="1"/>
  <c r="B88" i="1"/>
  <c r="B87" i="1" s="1"/>
  <c r="K87" i="1"/>
  <c r="K84" i="1"/>
  <c r="I80" i="1"/>
  <c r="I81" i="1" s="1"/>
  <c r="I79" i="1"/>
  <c r="K78" i="1"/>
  <c r="K79" i="1" s="1"/>
  <c r="K80" i="1" s="1"/>
  <c r="K81" i="1" s="1"/>
  <c r="I78" i="1"/>
  <c r="G78" i="1"/>
  <c r="G79" i="1" s="1"/>
  <c r="G80" i="1" s="1"/>
  <c r="G81" i="1" s="1"/>
  <c r="F78" i="1"/>
  <c r="F79" i="1" s="1"/>
  <c r="F80" i="1" s="1"/>
  <c r="F81" i="1" s="1"/>
  <c r="D78" i="1"/>
  <c r="D79" i="1" s="1"/>
  <c r="D80" i="1" s="1"/>
  <c r="D81" i="1" s="1"/>
  <c r="M77" i="1"/>
  <c r="M84" i="1" s="1"/>
  <c r="L77" i="1"/>
  <c r="L84" i="1" s="1"/>
  <c r="I77" i="1"/>
  <c r="G77" i="1"/>
  <c r="F77" i="1"/>
  <c r="F84" i="1" s="1"/>
  <c r="E77" i="1"/>
  <c r="E78" i="1" s="1"/>
  <c r="E79" i="1" s="1"/>
  <c r="E80" i="1" s="1"/>
  <c r="E81" i="1" s="1"/>
  <c r="D77" i="1"/>
  <c r="D76" i="1" s="1"/>
  <c r="D75" i="1" s="1"/>
  <c r="D74" i="1" s="1"/>
  <c r="B77" i="1"/>
  <c r="B84" i="1" s="1"/>
  <c r="M76" i="1"/>
  <c r="M75" i="1" s="1"/>
  <c r="M74" i="1" s="1"/>
  <c r="L76" i="1"/>
  <c r="L75" i="1" s="1"/>
  <c r="L74" i="1" s="1"/>
  <c r="K76" i="1"/>
  <c r="I76" i="1"/>
  <c r="G76" i="1"/>
  <c r="B76" i="1"/>
  <c r="B75" i="1" s="1"/>
  <c r="B74" i="1" s="1"/>
  <c r="K75" i="1"/>
  <c r="K74" i="1" s="1"/>
  <c r="I75" i="1"/>
  <c r="I74" i="1" s="1"/>
  <c r="G75" i="1"/>
  <c r="G74" i="1"/>
  <c r="L71" i="1"/>
  <c r="K71" i="1"/>
  <c r="C71" i="1"/>
  <c r="E67" i="1"/>
  <c r="E68" i="1" s="1"/>
  <c r="K66" i="1"/>
  <c r="K67" i="1" s="1"/>
  <c r="K68" i="1" s="1"/>
  <c r="F66" i="1"/>
  <c r="F67" i="1" s="1"/>
  <c r="F68" i="1" s="1"/>
  <c r="E66" i="1"/>
  <c r="M65" i="1"/>
  <c r="M66" i="1" s="1"/>
  <c r="M67" i="1" s="1"/>
  <c r="M68" i="1" s="1"/>
  <c r="K65" i="1"/>
  <c r="G65" i="1"/>
  <c r="G66" i="1" s="1"/>
  <c r="G67" i="1" s="1"/>
  <c r="G68" i="1" s="1"/>
  <c r="F65" i="1"/>
  <c r="E65" i="1"/>
  <c r="D65" i="1"/>
  <c r="D66" i="1" s="1"/>
  <c r="D67" i="1" s="1"/>
  <c r="D68" i="1" s="1"/>
  <c r="C65" i="1"/>
  <c r="C66" i="1" s="1"/>
  <c r="C67" i="1" s="1"/>
  <c r="C68" i="1" s="1"/>
  <c r="B65" i="1"/>
  <c r="B66" i="1" s="1"/>
  <c r="B67" i="1" s="1"/>
  <c r="B68" i="1" s="1"/>
  <c r="B69" i="1" s="1"/>
  <c r="M64" i="1"/>
  <c r="M71" i="1" s="1"/>
  <c r="L64" i="1"/>
  <c r="L63" i="1" s="1"/>
  <c r="L62" i="1" s="1"/>
  <c r="L61" i="1" s="1"/>
  <c r="J64" i="1"/>
  <c r="J71" i="1" s="1"/>
  <c r="I64" i="1"/>
  <c r="I71" i="1" s="1"/>
  <c r="H64" i="1"/>
  <c r="H63" i="1" s="1"/>
  <c r="H62" i="1" s="1"/>
  <c r="H61" i="1" s="1"/>
  <c r="G64" i="1"/>
  <c r="G71" i="1" s="1"/>
  <c r="F64" i="1"/>
  <c r="E64" i="1"/>
  <c r="D64" i="1"/>
  <c r="C64" i="1"/>
  <c r="B64" i="1"/>
  <c r="B71" i="1" s="1"/>
  <c r="M63" i="1"/>
  <c r="M62" i="1" s="1"/>
  <c r="M61" i="1" s="1"/>
  <c r="K63" i="1"/>
  <c r="K62" i="1" s="1"/>
  <c r="K61" i="1" s="1"/>
  <c r="J63" i="1"/>
  <c r="I63" i="1"/>
  <c r="I62" i="1" s="1"/>
  <c r="I61" i="1" s="1"/>
  <c r="G63" i="1"/>
  <c r="F63" i="1"/>
  <c r="E63" i="1"/>
  <c r="D63" i="1"/>
  <c r="D62" i="1" s="1"/>
  <c r="D61" i="1" s="1"/>
  <c r="C63" i="1"/>
  <c r="J62" i="1"/>
  <c r="J61" i="1" s="1"/>
  <c r="G62" i="1"/>
  <c r="G61" i="1" s="1"/>
  <c r="F62" i="1"/>
  <c r="E62" i="1"/>
  <c r="E61" i="1" s="1"/>
  <c r="C62" i="1"/>
  <c r="F61" i="1"/>
  <c r="C61" i="1"/>
  <c r="K58" i="1"/>
  <c r="G53" i="1"/>
  <c r="G54" i="1" s="1"/>
  <c r="G55" i="1" s="1"/>
  <c r="B53" i="1"/>
  <c r="B54" i="1" s="1"/>
  <c r="B55" i="1" s="1"/>
  <c r="B56" i="1" s="1"/>
  <c r="K52" i="1"/>
  <c r="K53" i="1" s="1"/>
  <c r="K54" i="1" s="1"/>
  <c r="K55" i="1" s="1"/>
  <c r="G52" i="1"/>
  <c r="B52" i="1"/>
  <c r="L51" i="1"/>
  <c r="L58" i="1" s="1"/>
  <c r="I51" i="1"/>
  <c r="I50" i="1" s="1"/>
  <c r="I49" i="1" s="1"/>
  <c r="I48" i="1" s="1"/>
  <c r="G51" i="1"/>
  <c r="G58" i="1" s="1"/>
  <c r="F51" i="1"/>
  <c r="M51" i="1" s="1"/>
  <c r="E51" i="1"/>
  <c r="E58" i="1" s="1"/>
  <c r="D51" i="1"/>
  <c r="D50" i="1" s="1"/>
  <c r="D49" i="1" s="1"/>
  <c r="D48" i="1" s="1"/>
  <c r="B51" i="1"/>
  <c r="K50" i="1"/>
  <c r="G50" i="1"/>
  <c r="G49" i="1" s="1"/>
  <c r="G48" i="1" s="1"/>
  <c r="F50" i="1"/>
  <c r="E50" i="1"/>
  <c r="E49" i="1" s="1"/>
  <c r="E48" i="1" s="1"/>
  <c r="B50" i="1"/>
  <c r="K49" i="1"/>
  <c r="F49" i="1"/>
  <c r="F48" i="1" s="1"/>
  <c r="B49" i="1"/>
  <c r="K48" i="1"/>
  <c r="B48" i="1"/>
  <c r="K45" i="1"/>
  <c r="K39" i="1"/>
  <c r="K40" i="1" s="1"/>
  <c r="K41" i="1" s="1"/>
  <c r="K42" i="1" s="1"/>
  <c r="F38" i="1"/>
  <c r="F45" i="1" s="1"/>
  <c r="K37" i="1"/>
  <c r="K36" i="1"/>
  <c r="K35" i="1"/>
  <c r="K28" i="1"/>
  <c r="K29" i="1" s="1"/>
  <c r="K30" i="1" s="1"/>
  <c r="K31" i="1" s="1"/>
  <c r="F27" i="1"/>
  <c r="F28" i="1" s="1"/>
  <c r="F29" i="1" s="1"/>
  <c r="F30" i="1" s="1"/>
  <c r="F31" i="1" s="1"/>
  <c r="K26" i="1"/>
  <c r="K25" i="1" s="1"/>
  <c r="K24" i="1" s="1"/>
  <c r="M19" i="1"/>
  <c r="M20" i="1" s="1"/>
  <c r="C19" i="1"/>
  <c r="C20" i="1" s="1"/>
  <c r="M18" i="1"/>
  <c r="H18" i="1"/>
  <c r="H19" i="1" s="1"/>
  <c r="H20" i="1" s="1"/>
  <c r="C18" i="1"/>
  <c r="M17" i="1"/>
  <c r="L17" i="1"/>
  <c r="L18" i="1" s="1"/>
  <c r="L19" i="1" s="1"/>
  <c r="L20" i="1" s="1"/>
  <c r="K17" i="1"/>
  <c r="K18" i="1" s="1"/>
  <c r="K19" i="1" s="1"/>
  <c r="K20" i="1" s="1"/>
  <c r="J17" i="1"/>
  <c r="J18" i="1" s="1"/>
  <c r="J19" i="1" s="1"/>
  <c r="J20" i="1" s="1"/>
  <c r="H17" i="1"/>
  <c r="C17" i="1"/>
  <c r="M16" i="1"/>
  <c r="L16" i="1"/>
  <c r="J16" i="1"/>
  <c r="J15" i="1" s="1"/>
  <c r="J14" i="1" s="1"/>
  <c r="J13" i="1" s="1"/>
  <c r="I16" i="1"/>
  <c r="I17" i="1" s="1"/>
  <c r="I18" i="1" s="1"/>
  <c r="I19" i="1" s="1"/>
  <c r="I20" i="1" s="1"/>
  <c r="H16" i="1"/>
  <c r="H15" i="1" s="1"/>
  <c r="H14" i="1" s="1"/>
  <c r="H13" i="1" s="1"/>
  <c r="G16" i="1"/>
  <c r="G17" i="1" s="1"/>
  <c r="G18" i="1" s="1"/>
  <c r="G19" i="1" s="1"/>
  <c r="G20" i="1" s="1"/>
  <c r="F16" i="1"/>
  <c r="F17" i="1" s="1"/>
  <c r="F18" i="1" s="1"/>
  <c r="F19" i="1" s="1"/>
  <c r="F20" i="1" s="1"/>
  <c r="E16" i="1"/>
  <c r="E71" i="1" s="1"/>
  <c r="D16" i="1"/>
  <c r="D71" i="1" s="1"/>
  <c r="C16" i="1"/>
  <c r="B16" i="1"/>
  <c r="B17" i="1" s="1"/>
  <c r="B18" i="1" s="1"/>
  <c r="B19" i="1" s="1"/>
  <c r="B20" i="1" s="1"/>
  <c r="B21" i="1" s="1"/>
  <c r="M15" i="1"/>
  <c r="L15" i="1"/>
  <c r="L14" i="1" s="1"/>
  <c r="L13" i="1" s="1"/>
  <c r="K15" i="1"/>
  <c r="K14" i="1" s="1"/>
  <c r="K13" i="1" s="1"/>
  <c r="C15" i="1"/>
  <c r="C14" i="1" s="1"/>
  <c r="C13" i="1" s="1"/>
  <c r="B15" i="1"/>
  <c r="B14" i="1" s="1"/>
  <c r="B13" i="1" s="1"/>
  <c r="M14" i="1"/>
  <c r="M13" i="1" s="1"/>
  <c r="M8" i="1"/>
  <c r="M9" i="1" s="1"/>
  <c r="C8" i="1"/>
  <c r="C9" i="1" s="1"/>
  <c r="M7" i="1"/>
  <c r="C7" i="1"/>
  <c r="M6" i="1"/>
  <c r="L6" i="1"/>
  <c r="L7" i="1" s="1"/>
  <c r="L8" i="1" s="1"/>
  <c r="L9" i="1" s="1"/>
  <c r="K6" i="1"/>
  <c r="K7" i="1" s="1"/>
  <c r="K8" i="1" s="1"/>
  <c r="K9" i="1" s="1"/>
  <c r="J6" i="1"/>
  <c r="J7" i="1" s="1"/>
  <c r="J8" i="1" s="1"/>
  <c r="J9" i="1" s="1"/>
  <c r="C6" i="1"/>
  <c r="M5" i="1"/>
  <c r="L5" i="1"/>
  <c r="L97" i="1" s="1"/>
  <c r="J5" i="1"/>
  <c r="J4" i="1" s="1"/>
  <c r="J3" i="1" s="1"/>
  <c r="J2" i="1" s="1"/>
  <c r="I5" i="1"/>
  <c r="I84" i="1" s="1"/>
  <c r="H5" i="1"/>
  <c r="H97" i="1" s="1"/>
  <c r="G5" i="1"/>
  <c r="G84" i="1" s="1"/>
  <c r="F5" i="1"/>
  <c r="F6" i="1" s="1"/>
  <c r="F7" i="1" s="1"/>
  <c r="F8" i="1" s="1"/>
  <c r="F9" i="1" s="1"/>
  <c r="E5" i="1"/>
  <c r="E6" i="1" s="1"/>
  <c r="E7" i="1" s="1"/>
  <c r="E8" i="1" s="1"/>
  <c r="E9" i="1" s="1"/>
  <c r="D5" i="1"/>
  <c r="D4" i="1" s="1"/>
  <c r="D3" i="1" s="1"/>
  <c r="D2" i="1" s="1"/>
  <c r="C5" i="1"/>
  <c r="B5" i="1"/>
  <c r="B6" i="1" s="1"/>
  <c r="B7" i="1" s="1"/>
  <c r="B8" i="1" s="1"/>
  <c r="B9" i="1" s="1"/>
  <c r="B10" i="1" s="1"/>
  <c r="M4" i="1"/>
  <c r="L4" i="1"/>
  <c r="L3" i="1" s="1"/>
  <c r="L2" i="1" s="1"/>
  <c r="K4" i="1"/>
  <c r="K3" i="1" s="1"/>
  <c r="K2" i="1" s="1"/>
  <c r="C4" i="1"/>
  <c r="C3" i="1" s="1"/>
  <c r="C2" i="1" s="1"/>
  <c r="B4" i="1"/>
  <c r="B3" i="1" s="1"/>
  <c r="B2" i="1" s="1"/>
  <c r="M3" i="1"/>
  <c r="M2" i="1" s="1"/>
  <c r="M52" i="1" l="1"/>
  <c r="M53" i="1" s="1"/>
  <c r="M54" i="1" s="1"/>
  <c r="M55" i="1" s="1"/>
  <c r="H51" i="1"/>
  <c r="M58" i="1"/>
  <c r="M50" i="1"/>
  <c r="M49" i="1" s="1"/>
  <c r="M48" i="1" s="1"/>
  <c r="G4" i="1"/>
  <c r="G3" i="1" s="1"/>
  <c r="G2" i="1" s="1"/>
  <c r="H65" i="1"/>
  <c r="H66" i="1" s="1"/>
  <c r="H67" i="1" s="1"/>
  <c r="H68" i="1" s="1"/>
  <c r="L78" i="1"/>
  <c r="L79" i="1" s="1"/>
  <c r="L80" i="1" s="1"/>
  <c r="L81" i="1" s="1"/>
  <c r="G89" i="1"/>
  <c r="G88" i="1" s="1"/>
  <c r="G87" i="1" s="1"/>
  <c r="E4" i="1"/>
  <c r="E3" i="1" s="1"/>
  <c r="E2" i="1" s="1"/>
  <c r="F26" i="1"/>
  <c r="F25" i="1" s="1"/>
  <c r="F24" i="1" s="1"/>
  <c r="F37" i="1"/>
  <c r="F36" i="1" s="1"/>
  <c r="F35" i="1" s="1"/>
  <c r="H4" i="1"/>
  <c r="H3" i="1" s="1"/>
  <c r="H2" i="1" s="1"/>
  <c r="M27" i="1"/>
  <c r="M38" i="1"/>
  <c r="L50" i="1"/>
  <c r="L49" i="1" s="1"/>
  <c r="L48" i="1" s="1"/>
  <c r="E52" i="1"/>
  <c r="E53" i="1" s="1"/>
  <c r="E54" i="1" s="1"/>
  <c r="E55" i="1" s="1"/>
  <c r="D58" i="1"/>
  <c r="I65" i="1"/>
  <c r="I66" i="1" s="1"/>
  <c r="I67" i="1" s="1"/>
  <c r="I68" i="1" s="1"/>
  <c r="H71" i="1"/>
  <c r="H77" i="1"/>
  <c r="M78" i="1"/>
  <c r="M79" i="1" s="1"/>
  <c r="M80" i="1" s="1"/>
  <c r="M81" i="1" s="1"/>
  <c r="F15" i="1"/>
  <c r="F14" i="1" s="1"/>
  <c r="F13" i="1" s="1"/>
  <c r="B58" i="1"/>
  <c r="F71" i="1"/>
  <c r="G15" i="1"/>
  <c r="G14" i="1" s="1"/>
  <c r="G13" i="1" s="1"/>
  <c r="D52" i="1"/>
  <c r="D53" i="1" s="1"/>
  <c r="D54" i="1" s="1"/>
  <c r="D55" i="1" s="1"/>
  <c r="I4" i="1"/>
  <c r="I3" i="1" s="1"/>
  <c r="I2" i="1" s="1"/>
  <c r="I15" i="1"/>
  <c r="I14" i="1" s="1"/>
  <c r="I13" i="1" s="1"/>
  <c r="F52" i="1"/>
  <c r="F53" i="1" s="1"/>
  <c r="F54" i="1" s="1"/>
  <c r="F55" i="1" s="1"/>
  <c r="J65" i="1"/>
  <c r="J66" i="1" s="1"/>
  <c r="J67" i="1" s="1"/>
  <c r="J68" i="1" s="1"/>
  <c r="E76" i="1"/>
  <c r="E75" i="1" s="1"/>
  <c r="E74" i="1" s="1"/>
  <c r="I89" i="1"/>
  <c r="I88" i="1" s="1"/>
  <c r="I87" i="1" s="1"/>
  <c r="B91" i="1"/>
  <c r="B92" i="1" s="1"/>
  <c r="B93" i="1" s="1"/>
  <c r="B94" i="1" s="1"/>
  <c r="B95" i="1" s="1"/>
  <c r="E15" i="1"/>
  <c r="E14" i="1" s="1"/>
  <c r="E13" i="1" s="1"/>
  <c r="F4" i="1"/>
  <c r="F3" i="1" s="1"/>
  <c r="F2" i="1" s="1"/>
  <c r="F58" i="1"/>
  <c r="B63" i="1"/>
  <c r="B62" i="1" s="1"/>
  <c r="B61" i="1" s="1"/>
  <c r="F76" i="1"/>
  <c r="F75" i="1" s="1"/>
  <c r="F74" i="1" s="1"/>
  <c r="J89" i="1"/>
  <c r="J88" i="1" s="1"/>
  <c r="J87" i="1" s="1"/>
  <c r="C91" i="1"/>
  <c r="C92" i="1" s="1"/>
  <c r="C93" i="1" s="1"/>
  <c r="C94" i="1" s="1"/>
  <c r="D6" i="1"/>
  <c r="D7" i="1" s="1"/>
  <c r="D8" i="1" s="1"/>
  <c r="D9" i="1" s="1"/>
  <c r="D17" i="1"/>
  <c r="D18" i="1" s="1"/>
  <c r="D19" i="1" s="1"/>
  <c r="D20" i="1" s="1"/>
  <c r="L65" i="1"/>
  <c r="L66" i="1" s="1"/>
  <c r="L67" i="1" s="1"/>
  <c r="L68" i="1" s="1"/>
  <c r="D91" i="1"/>
  <c r="D92" i="1" s="1"/>
  <c r="D93" i="1" s="1"/>
  <c r="D94" i="1" s="1"/>
  <c r="E84" i="1"/>
  <c r="E91" i="1"/>
  <c r="E92" i="1" s="1"/>
  <c r="E93" i="1" s="1"/>
  <c r="E94" i="1" s="1"/>
  <c r="D97" i="1"/>
  <c r="I52" i="1"/>
  <c r="I53" i="1" s="1"/>
  <c r="I54" i="1" s="1"/>
  <c r="I55" i="1" s="1"/>
  <c r="F39" i="1"/>
  <c r="F40" i="1" s="1"/>
  <c r="F41" i="1" s="1"/>
  <c r="F42" i="1" s="1"/>
  <c r="I58" i="1"/>
  <c r="B78" i="1"/>
  <c r="B79" i="1" s="1"/>
  <c r="B80" i="1" s="1"/>
  <c r="B81" i="1" s="1"/>
  <c r="B82" i="1" s="1"/>
  <c r="F91" i="1"/>
  <c r="F92" i="1" s="1"/>
  <c r="F93" i="1" s="1"/>
  <c r="F94" i="1" s="1"/>
  <c r="E97" i="1"/>
  <c r="E17" i="1"/>
  <c r="E18" i="1" s="1"/>
  <c r="E19" i="1" s="1"/>
  <c r="E20" i="1" s="1"/>
  <c r="G91" i="1"/>
  <c r="G92" i="1" s="1"/>
  <c r="G93" i="1" s="1"/>
  <c r="G94" i="1" s="1"/>
  <c r="G6" i="1"/>
  <c r="G7" i="1" s="1"/>
  <c r="G8" i="1" s="1"/>
  <c r="G9" i="1" s="1"/>
  <c r="H6" i="1"/>
  <c r="H7" i="1" s="1"/>
  <c r="H8" i="1" s="1"/>
  <c r="H9" i="1" s="1"/>
  <c r="L52" i="1"/>
  <c r="L53" i="1" s="1"/>
  <c r="L54" i="1" s="1"/>
  <c r="L55" i="1" s="1"/>
  <c r="I6" i="1"/>
  <c r="I7" i="1" s="1"/>
  <c r="I8" i="1" s="1"/>
  <c r="I9" i="1" s="1"/>
  <c r="D84" i="1"/>
  <c r="D15" i="1"/>
  <c r="D14" i="1" s="1"/>
  <c r="D13" i="1" s="1"/>
  <c r="M45" i="1" l="1"/>
  <c r="M39" i="1"/>
  <c r="M40" i="1" s="1"/>
  <c r="M41" i="1" s="1"/>
  <c r="M42" i="1" s="1"/>
  <c r="H38" i="1"/>
  <c r="M37" i="1"/>
  <c r="M36" i="1" s="1"/>
  <c r="M35" i="1" s="1"/>
  <c r="H84" i="1"/>
  <c r="H78" i="1"/>
  <c r="H79" i="1" s="1"/>
  <c r="H80" i="1" s="1"/>
  <c r="H81" i="1" s="1"/>
  <c r="C77" i="1"/>
  <c r="H76" i="1"/>
  <c r="H75" i="1" s="1"/>
  <c r="H74" i="1" s="1"/>
  <c r="H50" i="1"/>
  <c r="H49" i="1" s="1"/>
  <c r="H48" i="1" s="1"/>
  <c r="H58" i="1"/>
  <c r="H52" i="1"/>
  <c r="H53" i="1" s="1"/>
  <c r="H54" i="1" s="1"/>
  <c r="H55" i="1" s="1"/>
  <c r="C51" i="1"/>
  <c r="M28" i="1"/>
  <c r="M29" i="1" s="1"/>
  <c r="M30" i="1" s="1"/>
  <c r="M31" i="1" s="1"/>
  <c r="H27" i="1"/>
  <c r="M26" i="1"/>
  <c r="M25" i="1" s="1"/>
  <c r="M24" i="1" s="1"/>
  <c r="H28" i="1" l="1"/>
  <c r="H29" i="1" s="1"/>
  <c r="H30" i="1" s="1"/>
  <c r="H31" i="1" s="1"/>
  <c r="C27" i="1"/>
  <c r="H26" i="1"/>
  <c r="H25" i="1" s="1"/>
  <c r="H24" i="1" s="1"/>
  <c r="J51" i="1"/>
  <c r="C50" i="1"/>
  <c r="C49" i="1" s="1"/>
  <c r="C48" i="1" s="1"/>
  <c r="C52" i="1"/>
  <c r="C53" i="1" s="1"/>
  <c r="C54" i="1" s="1"/>
  <c r="C55" i="1" s="1"/>
  <c r="C58" i="1"/>
  <c r="C84" i="1"/>
  <c r="C78" i="1"/>
  <c r="C79" i="1" s="1"/>
  <c r="C80" i="1" s="1"/>
  <c r="C81" i="1" s="1"/>
  <c r="J77" i="1"/>
  <c r="C76" i="1"/>
  <c r="C75" i="1" s="1"/>
  <c r="C74" i="1" s="1"/>
  <c r="H45" i="1"/>
  <c r="H39" i="1"/>
  <c r="H40" i="1" s="1"/>
  <c r="H41" i="1" s="1"/>
  <c r="H42" i="1" s="1"/>
  <c r="C38" i="1"/>
  <c r="H37" i="1"/>
  <c r="H36" i="1" s="1"/>
  <c r="H35" i="1" s="1"/>
  <c r="C37" i="1" l="1"/>
  <c r="C36" i="1" s="1"/>
  <c r="C35" i="1" s="1"/>
  <c r="C45" i="1"/>
  <c r="C39" i="1"/>
  <c r="C40" i="1" s="1"/>
  <c r="C41" i="1" s="1"/>
  <c r="C42" i="1" s="1"/>
  <c r="J38" i="1"/>
  <c r="J78" i="1"/>
  <c r="J79" i="1" s="1"/>
  <c r="J80" i="1" s="1"/>
  <c r="J81" i="1" s="1"/>
  <c r="J76" i="1"/>
  <c r="J75" i="1" s="1"/>
  <c r="J74" i="1" s="1"/>
  <c r="J84" i="1"/>
  <c r="J58" i="1"/>
  <c r="J52" i="1"/>
  <c r="J53" i="1" s="1"/>
  <c r="J54" i="1" s="1"/>
  <c r="J55" i="1" s="1"/>
  <c r="J50" i="1"/>
  <c r="J49" i="1" s="1"/>
  <c r="J48" i="1" s="1"/>
  <c r="C26" i="1"/>
  <c r="C25" i="1" s="1"/>
  <c r="C24" i="1" s="1"/>
  <c r="C28" i="1"/>
  <c r="C29" i="1" s="1"/>
  <c r="C30" i="1" s="1"/>
  <c r="C31" i="1" s="1"/>
  <c r="J27" i="1"/>
  <c r="E27" i="1" l="1"/>
  <c r="J28" i="1"/>
  <c r="J29" i="1" s="1"/>
  <c r="J30" i="1" s="1"/>
  <c r="J31" i="1" s="1"/>
  <c r="J26" i="1"/>
  <c r="J25" i="1" s="1"/>
  <c r="J24" i="1" s="1"/>
  <c r="J39" i="1"/>
  <c r="J40" i="1" s="1"/>
  <c r="J41" i="1" s="1"/>
  <c r="J42" i="1" s="1"/>
  <c r="J45" i="1"/>
  <c r="E38" i="1"/>
  <c r="J37" i="1"/>
  <c r="J36" i="1" s="1"/>
  <c r="J35" i="1" s="1"/>
  <c r="E37" i="1" l="1"/>
  <c r="E36" i="1" s="1"/>
  <c r="E35" i="1" s="1"/>
  <c r="E39" i="1"/>
  <c r="E40" i="1" s="1"/>
  <c r="E41" i="1" s="1"/>
  <c r="E42" i="1" s="1"/>
  <c r="E45" i="1"/>
  <c r="L38" i="1"/>
  <c r="E26" i="1"/>
  <c r="E25" i="1" s="1"/>
  <c r="E24" i="1" s="1"/>
  <c r="E28" i="1"/>
  <c r="E29" i="1" s="1"/>
  <c r="E30" i="1" s="1"/>
  <c r="E31" i="1" s="1"/>
  <c r="L27" i="1"/>
  <c r="L45" i="1" l="1"/>
  <c r="G38" i="1"/>
  <c r="L37" i="1"/>
  <c r="L36" i="1" s="1"/>
  <c r="L35" i="1" s="1"/>
  <c r="L39" i="1"/>
  <c r="L40" i="1" s="1"/>
  <c r="L41" i="1" s="1"/>
  <c r="L42" i="1" s="1"/>
  <c r="G27" i="1"/>
  <c r="L26" i="1"/>
  <c r="L25" i="1" s="1"/>
  <c r="L24" i="1" s="1"/>
  <c r="L28" i="1"/>
  <c r="L29" i="1" s="1"/>
  <c r="L30" i="1" s="1"/>
  <c r="L31" i="1" s="1"/>
  <c r="G28" i="1" l="1"/>
  <c r="G29" i="1" s="1"/>
  <c r="G30" i="1" s="1"/>
  <c r="G31" i="1" s="1"/>
  <c r="B27" i="1"/>
  <c r="G26" i="1"/>
  <c r="G25" i="1" s="1"/>
  <c r="G24" i="1" s="1"/>
  <c r="G45" i="1"/>
  <c r="G39" i="1"/>
  <c r="G40" i="1" s="1"/>
  <c r="G41" i="1" s="1"/>
  <c r="G42" i="1" s="1"/>
  <c r="B38" i="1"/>
  <c r="G37" i="1"/>
  <c r="G36" i="1" s="1"/>
  <c r="G35" i="1" s="1"/>
  <c r="I38" i="1" l="1"/>
  <c r="B37" i="1"/>
  <c r="B36" i="1" s="1"/>
  <c r="B35" i="1" s="1"/>
  <c r="B45" i="1"/>
  <c r="B39" i="1"/>
  <c r="B40" i="1" s="1"/>
  <c r="B41" i="1" s="1"/>
  <c r="B42" i="1" s="1"/>
  <c r="B43" i="1" s="1"/>
  <c r="I27" i="1"/>
  <c r="B26" i="1"/>
  <c r="B25" i="1" s="1"/>
  <c r="B24" i="1" s="1"/>
  <c r="B28" i="1"/>
  <c r="B29" i="1" s="1"/>
  <c r="B30" i="1" s="1"/>
  <c r="B31" i="1" s="1"/>
  <c r="B32" i="1" s="1"/>
  <c r="I28" i="1" l="1"/>
  <c r="I29" i="1" s="1"/>
  <c r="I30" i="1" s="1"/>
  <c r="I31" i="1" s="1"/>
  <c r="D27" i="1"/>
  <c r="I26" i="1"/>
  <c r="I25" i="1" s="1"/>
  <c r="I24" i="1" s="1"/>
  <c r="I39" i="1"/>
  <c r="I40" i="1" s="1"/>
  <c r="I41" i="1" s="1"/>
  <c r="I42" i="1" s="1"/>
  <c r="D38" i="1"/>
  <c r="I37" i="1"/>
  <c r="I36" i="1" s="1"/>
  <c r="I35" i="1" s="1"/>
  <c r="I45" i="1"/>
  <c r="D37" i="1" l="1"/>
  <c r="D36" i="1" s="1"/>
  <c r="D35" i="1" s="1"/>
  <c r="D45" i="1"/>
  <c r="D39" i="1"/>
  <c r="D40" i="1" s="1"/>
  <c r="D41" i="1" s="1"/>
  <c r="D42" i="1" s="1"/>
  <c r="D26" i="1"/>
  <c r="D25" i="1" s="1"/>
  <c r="D24" i="1" s="1"/>
  <c r="D28" i="1"/>
  <c r="D29" i="1" s="1"/>
  <c r="D30" i="1" s="1"/>
  <c r="D31" i="1" s="1"/>
</calcChain>
</file>

<file path=xl/sharedStrings.xml><?xml version="1.0" encoding="utf-8"?>
<sst xmlns="http://schemas.openxmlformats.org/spreadsheetml/2006/main" count="169" uniqueCount="74">
  <si>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</si>
  <si>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</si>
  <si>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</si>
  <si>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</si>
  <si>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</si>
  <si>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</si>
  <si>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</si>
  <si>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</si>
  <si>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</si>
  <si>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</si>
  <si>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</si>
  <si>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</si>
  <si>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r>
      <rPr>
        <b/>
        <sz val="11"/>
        <color theme="7" tint="0.79998168889431442"/>
        <rFont val="宋体"/>
        <charset val="134"/>
        <scheme val="minor"/>
      </rPr>
      <t xml:space="preserve">平均律
A=432Hz
</t>
    </r>
    <r>
      <rPr>
        <sz val="11"/>
        <color theme="7" tint="0.79998168889431442"/>
        <rFont val="宋体"/>
        <charset val="134"/>
        <scheme val="minor"/>
      </rPr>
      <t>31.8 cent lower than ISO</t>
    </r>
  </si>
  <si>
    <t>平均律
A=440Hz</t>
  </si>
  <si>
    <t>C 夾鐘</t>
  </si>
  <si>
    <t>C# 姑冼</t>
  </si>
  <si>
    <t>D 仲呂</t>
  </si>
  <si>
    <t>D# 蕤宾</t>
  </si>
  <si>
    <t>E 林鐘</t>
  </si>
  <si>
    <t>F 夷則</t>
  </si>
  <si>
    <t>F# 南呂</t>
  </si>
  <si>
    <t>G 無射</t>
  </si>
  <si>
    <t>G# 應鐘</t>
  </si>
  <si>
    <t>A 黃鐘</t>
  </si>
  <si>
    <t>A# 大呂</t>
  </si>
  <si>
    <t>B 太簇</t>
  </si>
  <si>
    <t>十二律 羽调
黃鐘=432Hz</t>
  </si>
  <si>
    <t>十二律 羽调
黃鐘=440Hz</t>
  </si>
  <si>
    <t>Ratio</t>
  </si>
  <si>
    <t>1968/1630</t>
  </si>
  <si>
    <t>81/64</t>
  </si>
  <si>
    <t>1771/1331</t>
  </si>
  <si>
    <t>729/512</t>
  </si>
  <si>
    <t>3/2</t>
  </si>
  <si>
    <t>6561/4096</t>
  </si>
  <si>
    <t>27/16</t>
  </si>
  <si>
    <t>5905/3277</t>
  </si>
  <si>
    <t>243/128</t>
  </si>
  <si>
    <t>2187/2048</t>
  </si>
  <si>
    <t>9/8</t>
  </si>
  <si>
    <t>Cents</t>
  </si>
  <si>
    <t>C ga</t>
  </si>
  <si>
    <t>C# Ga</t>
  </si>
  <si>
    <t>D ma</t>
  </si>
  <si>
    <t>D# Ma</t>
  </si>
  <si>
    <t>E Pa</t>
  </si>
  <si>
    <t>F dha</t>
  </si>
  <si>
    <t>F# Dha</t>
  </si>
  <si>
    <t>G ni</t>
  </si>
  <si>
    <t>G# Ni</t>
  </si>
  <si>
    <t>A Sa</t>
  </si>
  <si>
    <t>A# ri</t>
  </si>
  <si>
    <t>B Ri</t>
  </si>
  <si>
    <t>印度 五度圈
Sa=440Hz</t>
  </si>
  <si>
    <t>6/5</t>
  </si>
  <si>
    <t>27/20</t>
  </si>
  <si>
    <t>64/45</t>
  </si>
  <si>
    <t>8/5</t>
  </si>
  <si>
    <t>9/5</t>
  </si>
  <si>
    <t>16/15</t>
  </si>
  <si>
    <t>印度 四度圈
Sa=440Hz</t>
  </si>
  <si>
    <t>32/27</t>
  </si>
  <si>
    <t>5/4</t>
  </si>
  <si>
    <t>4/3</t>
  </si>
  <si>
    <t>45/32</t>
  </si>
  <si>
    <t>40/27</t>
  </si>
  <si>
    <t>128/81</t>
  </si>
  <si>
    <t>5/3</t>
  </si>
  <si>
    <t>8/9</t>
  </si>
  <si>
    <t>15/8</t>
  </si>
  <si>
    <t>256/243</t>
  </si>
  <si>
    <t>10/9</t>
  </si>
  <si>
    <t>印度 五度圈
Sa=432Hz</t>
  </si>
  <si>
    <t>印度 四度圈
Sa=432Hz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</si>
</sst>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_ "/>
    <numFmt numFmtId="180" formatCode="0.0_ "/>
  </numFmts>
  <fonts count="5" x14ac:knownFonts="1">
    <font>
      <sz val="11"/>
      <color theme="1"/>
      <name val="宋体"/>
      <charset val="134"/>
      <scheme val="minor"/>
    </font>
    <font>
      <b/>
      <sz val="11"/>
      <color theme="7" tint="0.7999816888943144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7" tint="0.79998168889431442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80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180" fontId="0" fillId="0" borderId="1" xfId="0" applyNumberFormat="1" applyBorder="1">
      <alignment vertical="center"/>
    </xf>
    <xf numFmtId="180" fontId="0" fillId="3" borderId="1" xfId="0" applyNumberFormat="1" applyFill="1" applyBorder="1">
      <alignment vertical="center"/>
    </xf>
    <xf numFmtId="0" fontId="1" fillId="2" borderId="1" xfId="0" applyNumberFormat="1" applyFon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49" fontId="0" fillId="4" borderId="1" xfId="0" applyNumberForma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9" fontId="1" fillId="2" borderId="5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 wrapText="1"/>
    </xf>
    <xf numFmtId="180" fontId="1" fillId="2" borderId="3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 wrapText="1"/>
    </xf>
    <xf numFmtId="180" fontId="1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topLeftCell="A55" workbookViewId="0">
      <selection activeCell="E109" sqref="E109"/>
    </sheetView>
  </sheetViews>
  <sheetFormatPr defaultColWidth="9" defaultRowHeight="13.5" x14ac:dyDescent="0.15"/>
  <cols>
    <col min="1" max="1" width="7.625" style="6" customWidth="1"/>
    <col min="2" max="10" width="12.625" style="7"/>
    <col min="11" max="11" width="12.625" style="8"/>
    <col min="12" max="13" width="12.625" style="7"/>
    <col min="14" max="14" width="15.75" customWidth="1"/>
  </cols>
  <sheetData>
    <row r="1" spans="1:14" x14ac:dyDescent="0.15">
      <c r="A1" s="1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5" t="s">
        <v>9</v>
      </c>
      <c r="L1" s="9" t="s">
        <v>10</v>
      </c>
      <c r="M1" s="9" t="s">
        <v>11</v>
      </c>
      <c r="N1" s="19" t="s">
        <v>12</v>
      </c>
    </row>
    <row r="2" spans="1:14" x14ac:dyDescent="0.15">
      <c r="A2" s="2">
        <v>1</v>
      </c>
      <c r="B2" s="10">
        <f t="shared" ref="B2:M2" si="0">B3/2</f>
        <v>32.10859210507347</v>
      </c>
      <c r="C2" s="10">
        <f t="shared" si="0"/>
        <v>34.017868347161581</v>
      </c>
      <c r="D2" s="10">
        <f t="shared" si="0"/>
        <v>36.040676062590926</v>
      </c>
      <c r="E2" s="10">
        <f t="shared" si="0"/>
        <v>38.183766184073562</v>
      </c>
      <c r="F2" s="10">
        <f t="shared" si="0"/>
        <v>40.454291075670398</v>
      </c>
      <c r="G2" s="10">
        <f t="shared" si="0"/>
        <v>42.859828403141385</v>
      </c>
      <c r="H2" s="10">
        <f t="shared" si="0"/>
        <v>45.408406423700583</v>
      </c>
      <c r="I2" s="10">
        <f t="shared" si="0"/>
        <v>48.108530779578324</v>
      </c>
      <c r="J2" s="10">
        <f t="shared" si="0"/>
        <v>50.969212884811448</v>
      </c>
      <c r="K2" s="12">
        <f t="shared" si="0"/>
        <v>54</v>
      </c>
      <c r="L2" s="11">
        <f t="shared" si="0"/>
        <v>57.211007095401946</v>
      </c>
      <c r="M2" s="11">
        <f t="shared" si="0"/>
        <v>60.612950608706143</v>
      </c>
      <c r="N2" s="20"/>
    </row>
    <row r="3" spans="1:14" x14ac:dyDescent="0.15">
      <c r="A3" s="2">
        <v>2</v>
      </c>
      <c r="B3" s="11">
        <f t="shared" ref="B3:M3" si="1">B4/2</f>
        <v>64.217184210146939</v>
      </c>
      <c r="C3" s="11">
        <f t="shared" si="1"/>
        <v>68.035736694323163</v>
      </c>
      <c r="D3" s="11">
        <f t="shared" si="1"/>
        <v>72.081352125181851</v>
      </c>
      <c r="E3" s="11">
        <f t="shared" si="1"/>
        <v>76.367532368147124</v>
      </c>
      <c r="F3" s="11">
        <f t="shared" si="1"/>
        <v>80.908582151340795</v>
      </c>
      <c r="G3" s="11">
        <f t="shared" si="1"/>
        <v>85.719656806282771</v>
      </c>
      <c r="H3" s="11">
        <f t="shared" si="1"/>
        <v>90.816812847401167</v>
      </c>
      <c r="I3" s="11">
        <f t="shared" si="1"/>
        <v>96.217061559156647</v>
      </c>
      <c r="J3" s="11">
        <f t="shared" si="1"/>
        <v>101.9384257696229</v>
      </c>
      <c r="K3" s="12">
        <f t="shared" si="1"/>
        <v>108</v>
      </c>
      <c r="L3" s="11">
        <f t="shared" si="1"/>
        <v>114.42201419080389</v>
      </c>
      <c r="M3" s="11">
        <f t="shared" si="1"/>
        <v>121.22590121741229</v>
      </c>
      <c r="N3" s="20"/>
    </row>
    <row r="4" spans="1:14" x14ac:dyDescent="0.15">
      <c r="A4" s="2">
        <v>3</v>
      </c>
      <c r="B4" s="11">
        <f t="shared" ref="B4:M4" si="2">B5/2</f>
        <v>128.43436842029388</v>
      </c>
      <c r="C4" s="11">
        <f t="shared" si="2"/>
        <v>136.07147338864633</v>
      </c>
      <c r="D4" s="11">
        <f t="shared" si="2"/>
        <v>144.1627042503637</v>
      </c>
      <c r="E4" s="11">
        <f t="shared" si="2"/>
        <v>152.73506473629425</v>
      </c>
      <c r="F4" s="11">
        <f t="shared" si="2"/>
        <v>161.81716430268159</v>
      </c>
      <c r="G4" s="11">
        <f t="shared" si="2"/>
        <v>171.43931361256554</v>
      </c>
      <c r="H4" s="11">
        <f t="shared" si="2"/>
        <v>181.63362569480233</v>
      </c>
      <c r="I4" s="11">
        <f t="shared" si="2"/>
        <v>192.43412311831329</v>
      </c>
      <c r="J4" s="11">
        <f t="shared" si="2"/>
        <v>203.87685153924579</v>
      </c>
      <c r="K4" s="12">
        <f t="shared" si="2"/>
        <v>216</v>
      </c>
      <c r="L4" s="11">
        <f t="shared" si="2"/>
        <v>228.84402838160779</v>
      </c>
      <c r="M4" s="11">
        <f t="shared" si="2"/>
        <v>242.45180243482457</v>
      </c>
      <c r="N4" s="20"/>
    </row>
    <row r="5" spans="1:14" x14ac:dyDescent="0.15">
      <c r="A5" s="2">
        <v>4</v>
      </c>
      <c r="B5" s="11">
        <f>K5/POWER(2,9/12)</f>
        <v>256.86873684058776</v>
      </c>
      <c r="C5" s="11">
        <f>K5/POWER(2,8/12)</f>
        <v>272.14294677729265</v>
      </c>
      <c r="D5" s="11">
        <f>K5/POWER(2,7/12)</f>
        <v>288.32540850072741</v>
      </c>
      <c r="E5" s="11">
        <f>K5/POWER(2,6/12)</f>
        <v>305.4701294725885</v>
      </c>
      <c r="F5" s="11">
        <f>K5/POWER(2,5/12)</f>
        <v>323.63432860536318</v>
      </c>
      <c r="G5" s="11">
        <f>K5/POWER(2,4/12)</f>
        <v>342.87862722513108</v>
      </c>
      <c r="H5" s="11">
        <f>K5/POWER(2,3/12)</f>
        <v>363.26725138960467</v>
      </c>
      <c r="I5" s="11">
        <f>K5/POWER(2,2/12)</f>
        <v>384.86824623662659</v>
      </c>
      <c r="J5" s="11">
        <f>K5/POWER(2,1/12)</f>
        <v>407.75370307849158</v>
      </c>
      <c r="K5" s="16">
        <v>432</v>
      </c>
      <c r="L5" s="11">
        <f>K5*POWER(2,1/12)</f>
        <v>457.68805676321557</v>
      </c>
      <c r="M5" s="11">
        <f>K5*POWER(2,2/12)</f>
        <v>484.90360486964914</v>
      </c>
      <c r="N5" s="20"/>
    </row>
    <row r="6" spans="1:14" x14ac:dyDescent="0.15">
      <c r="A6" s="2">
        <v>5</v>
      </c>
      <c r="B6" s="11">
        <f t="shared" ref="B6:M6" si="3">B5*2</f>
        <v>513.73747368117552</v>
      </c>
      <c r="C6" s="11">
        <f t="shared" si="3"/>
        <v>544.2858935545853</v>
      </c>
      <c r="D6" s="11">
        <f t="shared" si="3"/>
        <v>576.65081700145481</v>
      </c>
      <c r="E6" s="11">
        <f t="shared" si="3"/>
        <v>610.94025894517699</v>
      </c>
      <c r="F6" s="11">
        <f t="shared" si="3"/>
        <v>647.26865721072636</v>
      </c>
      <c r="G6" s="11">
        <f t="shared" si="3"/>
        <v>685.75725445026217</v>
      </c>
      <c r="H6" s="11">
        <f t="shared" si="3"/>
        <v>726.53450277920933</v>
      </c>
      <c r="I6" s="11">
        <f t="shared" si="3"/>
        <v>769.73649247325318</v>
      </c>
      <c r="J6" s="11">
        <f t="shared" si="3"/>
        <v>815.50740615698317</v>
      </c>
      <c r="K6" s="12">
        <f t="shared" si="3"/>
        <v>864</v>
      </c>
      <c r="L6" s="11">
        <f t="shared" si="3"/>
        <v>915.37611352643114</v>
      </c>
      <c r="M6" s="11">
        <f t="shared" si="3"/>
        <v>969.80720973929829</v>
      </c>
      <c r="N6" s="20"/>
    </row>
    <row r="7" spans="1:14" x14ac:dyDescent="0.15">
      <c r="A7" s="2">
        <v>6</v>
      </c>
      <c r="B7" s="11">
        <f t="shared" ref="B7:M7" si="4">B6*2</f>
        <v>1027.474947362351</v>
      </c>
      <c r="C7" s="11">
        <f t="shared" si="4"/>
        <v>1088.5717871091706</v>
      </c>
      <c r="D7" s="11">
        <f t="shared" si="4"/>
        <v>1153.3016340029096</v>
      </c>
      <c r="E7" s="11">
        <f t="shared" si="4"/>
        <v>1221.880517890354</v>
      </c>
      <c r="F7" s="11">
        <f t="shared" si="4"/>
        <v>1294.5373144214527</v>
      </c>
      <c r="G7" s="11">
        <f t="shared" si="4"/>
        <v>1371.5145089005243</v>
      </c>
      <c r="H7" s="11">
        <f t="shared" si="4"/>
        <v>1453.0690055584187</v>
      </c>
      <c r="I7" s="11">
        <f t="shared" si="4"/>
        <v>1539.4729849465064</v>
      </c>
      <c r="J7" s="11">
        <f t="shared" si="4"/>
        <v>1631.0148123139663</v>
      </c>
      <c r="K7" s="12">
        <f t="shared" si="4"/>
        <v>1728</v>
      </c>
      <c r="L7" s="11">
        <f t="shared" si="4"/>
        <v>1830.7522270528623</v>
      </c>
      <c r="M7" s="11">
        <f t="shared" si="4"/>
        <v>1939.6144194785966</v>
      </c>
      <c r="N7" s="20"/>
    </row>
    <row r="8" spans="1:14" x14ac:dyDescent="0.15">
      <c r="A8" s="2">
        <v>7</v>
      </c>
      <c r="B8" s="11">
        <f t="shared" ref="B8:M8" si="5">B7*2</f>
        <v>2054.9498947247021</v>
      </c>
      <c r="C8" s="11">
        <f t="shared" si="5"/>
        <v>2177.1435742183412</v>
      </c>
      <c r="D8" s="11">
        <f t="shared" si="5"/>
        <v>2306.6032680058192</v>
      </c>
      <c r="E8" s="11">
        <f t="shared" si="5"/>
        <v>2443.761035780708</v>
      </c>
      <c r="F8" s="11">
        <f t="shared" si="5"/>
        <v>2589.0746288429054</v>
      </c>
      <c r="G8" s="11">
        <f t="shared" si="5"/>
        <v>2743.0290178010487</v>
      </c>
      <c r="H8" s="11">
        <f t="shared" si="5"/>
        <v>2906.1380111168373</v>
      </c>
      <c r="I8" s="11">
        <f t="shared" si="5"/>
        <v>3078.9459698930127</v>
      </c>
      <c r="J8" s="11">
        <f t="shared" si="5"/>
        <v>3262.0296246279327</v>
      </c>
      <c r="K8" s="12">
        <f t="shared" si="5"/>
        <v>3456</v>
      </c>
      <c r="L8" s="11">
        <f t="shared" si="5"/>
        <v>3661.5044541057246</v>
      </c>
      <c r="M8" s="11">
        <f t="shared" si="5"/>
        <v>3879.2288389571931</v>
      </c>
      <c r="N8" s="20"/>
    </row>
    <row r="9" spans="1:14" x14ac:dyDescent="0.15">
      <c r="A9" s="2">
        <v>8</v>
      </c>
      <c r="B9" s="11">
        <f t="shared" ref="B9:M9" si="6">B8*2</f>
        <v>4109.8997894494041</v>
      </c>
      <c r="C9" s="11">
        <f t="shared" si="6"/>
        <v>4354.2871484366824</v>
      </c>
      <c r="D9" s="11">
        <f t="shared" si="6"/>
        <v>4613.2065360116385</v>
      </c>
      <c r="E9" s="11">
        <f t="shared" si="6"/>
        <v>4887.5220715614159</v>
      </c>
      <c r="F9" s="11">
        <f t="shared" si="6"/>
        <v>5178.1492576858109</v>
      </c>
      <c r="G9" s="11">
        <f t="shared" si="6"/>
        <v>5486.0580356020973</v>
      </c>
      <c r="H9" s="11">
        <f t="shared" si="6"/>
        <v>5812.2760222336747</v>
      </c>
      <c r="I9" s="11">
        <f t="shared" si="6"/>
        <v>6157.8919397860254</v>
      </c>
      <c r="J9" s="11">
        <f t="shared" si="6"/>
        <v>6524.0592492558653</v>
      </c>
      <c r="K9" s="12">
        <f t="shared" si="6"/>
        <v>6912</v>
      </c>
      <c r="L9" s="11">
        <f t="shared" si="6"/>
        <v>7323.0089082114491</v>
      </c>
      <c r="M9" s="11">
        <f t="shared" si="6"/>
        <v>7758.4576779143863</v>
      </c>
      <c r="N9" s="20"/>
    </row>
    <row r="10" spans="1:14" x14ac:dyDescent="0.15">
      <c r="A10" s="5">
        <v>9</v>
      </c>
      <c r="B10" s="11">
        <f>B9*2</f>
        <v>8219.7995788988082</v>
      </c>
      <c r="C10" s="10"/>
      <c r="D10" s="10"/>
      <c r="E10" s="10"/>
      <c r="F10" s="10"/>
      <c r="G10" s="10"/>
      <c r="H10" s="10"/>
      <c r="I10" s="10"/>
      <c r="J10" s="10"/>
      <c r="K10" s="17"/>
      <c r="L10" s="10"/>
      <c r="M10" s="10"/>
      <c r="N10" s="21"/>
    </row>
    <row r="12" spans="1:14" x14ac:dyDescent="0.15">
      <c r="A12" s="1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8</v>
      </c>
      <c r="K12" s="15" t="s">
        <v>9</v>
      </c>
      <c r="L12" s="9" t="s">
        <v>10</v>
      </c>
      <c r="M12" s="9" t="s">
        <v>11</v>
      </c>
      <c r="N12" s="19" t="s">
        <v>13</v>
      </c>
    </row>
    <row r="13" spans="1:14" x14ac:dyDescent="0.15">
      <c r="A13" s="2">
        <v>1</v>
      </c>
      <c r="B13" s="10">
        <f t="shared" ref="B13:M13" si="7">B14/2</f>
        <v>32.703195662574828</v>
      </c>
      <c r="C13" s="10">
        <f t="shared" si="7"/>
        <v>34.647828872109017</v>
      </c>
      <c r="D13" s="10">
        <f t="shared" si="7"/>
        <v>36.708095989675947</v>
      </c>
      <c r="E13" s="10">
        <f t="shared" si="7"/>
        <v>38.890872965260108</v>
      </c>
      <c r="F13" s="10">
        <f t="shared" si="7"/>
        <v>41.20344461410874</v>
      </c>
      <c r="G13" s="10">
        <f t="shared" si="7"/>
        <v>43.653528929125486</v>
      </c>
      <c r="H13" s="10">
        <f t="shared" si="7"/>
        <v>46.2493028389543</v>
      </c>
      <c r="I13" s="10">
        <f t="shared" si="7"/>
        <v>48.999429497718658</v>
      </c>
      <c r="J13" s="10">
        <f t="shared" si="7"/>
        <v>51.913087197493141</v>
      </c>
      <c r="K13" s="12">
        <f t="shared" si="7"/>
        <v>55</v>
      </c>
      <c r="L13" s="11">
        <f t="shared" si="7"/>
        <v>58.270470189761241</v>
      </c>
      <c r="M13" s="11">
        <f t="shared" si="7"/>
        <v>61.735412657015516</v>
      </c>
      <c r="N13" s="20"/>
    </row>
    <row r="14" spans="1:14" x14ac:dyDescent="0.15">
      <c r="A14" s="2">
        <v>2</v>
      </c>
      <c r="B14" s="11">
        <f t="shared" ref="B14:M14" si="8">B15/2</f>
        <v>65.406391325149656</v>
      </c>
      <c r="C14" s="11">
        <f t="shared" si="8"/>
        <v>69.295657744218033</v>
      </c>
      <c r="D14" s="11">
        <f t="shared" si="8"/>
        <v>73.416191979351893</v>
      </c>
      <c r="E14" s="11">
        <f t="shared" si="8"/>
        <v>77.781745930520216</v>
      </c>
      <c r="F14" s="11">
        <f t="shared" si="8"/>
        <v>82.40688922821748</v>
      </c>
      <c r="G14" s="11">
        <f t="shared" si="8"/>
        <v>87.307057858250971</v>
      </c>
      <c r="H14" s="11">
        <f t="shared" si="8"/>
        <v>92.4986056779086</v>
      </c>
      <c r="I14" s="11">
        <f t="shared" si="8"/>
        <v>97.998858995437317</v>
      </c>
      <c r="J14" s="11">
        <f t="shared" si="8"/>
        <v>103.82617439498628</v>
      </c>
      <c r="K14" s="12">
        <f t="shared" si="8"/>
        <v>110</v>
      </c>
      <c r="L14" s="11">
        <f t="shared" si="8"/>
        <v>116.54094037952248</v>
      </c>
      <c r="M14" s="11">
        <f t="shared" si="8"/>
        <v>123.47082531403103</v>
      </c>
      <c r="N14" s="20"/>
    </row>
    <row r="15" spans="1:14" x14ac:dyDescent="0.15">
      <c r="A15" s="2">
        <v>3</v>
      </c>
      <c r="B15" s="11">
        <f t="shared" ref="B15:M15" si="9">B16/2</f>
        <v>130.81278265029931</v>
      </c>
      <c r="C15" s="11">
        <f t="shared" si="9"/>
        <v>138.59131548843607</v>
      </c>
      <c r="D15" s="11">
        <f t="shared" si="9"/>
        <v>146.83238395870379</v>
      </c>
      <c r="E15" s="11">
        <f t="shared" si="9"/>
        <v>155.56349186104043</v>
      </c>
      <c r="F15" s="11">
        <f t="shared" si="9"/>
        <v>164.81377845643496</v>
      </c>
      <c r="G15" s="11">
        <f t="shared" si="9"/>
        <v>174.61411571650194</v>
      </c>
      <c r="H15" s="11">
        <f t="shared" si="9"/>
        <v>184.9972113558172</v>
      </c>
      <c r="I15" s="11">
        <f t="shared" si="9"/>
        <v>195.99771799087463</v>
      </c>
      <c r="J15" s="11">
        <f t="shared" si="9"/>
        <v>207.65234878997256</v>
      </c>
      <c r="K15" s="12">
        <f t="shared" si="9"/>
        <v>220</v>
      </c>
      <c r="L15" s="11">
        <f t="shared" si="9"/>
        <v>233.08188075904496</v>
      </c>
      <c r="M15" s="11">
        <f t="shared" si="9"/>
        <v>246.94165062806206</v>
      </c>
      <c r="N15" s="20"/>
    </row>
    <row r="16" spans="1:14" x14ac:dyDescent="0.15">
      <c r="A16" s="2">
        <v>4</v>
      </c>
      <c r="B16" s="11">
        <f>K16/POWER(2,9/12)</f>
        <v>261.62556530059862</v>
      </c>
      <c r="C16" s="11">
        <f>K16/POWER(2,8/12)</f>
        <v>277.18263097687213</v>
      </c>
      <c r="D16" s="11">
        <f>K16/POWER(2,7/12)</f>
        <v>293.66476791740757</v>
      </c>
      <c r="E16" s="11">
        <f>K16/POWER(2,6/12)</f>
        <v>311.12698372208087</v>
      </c>
      <c r="F16" s="11">
        <f>K16/POWER(2,5/12)</f>
        <v>329.62755691286992</v>
      </c>
      <c r="G16" s="11">
        <f>K16/POWER(2,4/12)</f>
        <v>349.22823143300388</v>
      </c>
      <c r="H16" s="11">
        <f>K16/POWER(2,3/12)</f>
        <v>369.9944227116344</v>
      </c>
      <c r="I16" s="11">
        <f>K16/POWER(2,2/12)</f>
        <v>391.99543598174927</v>
      </c>
      <c r="J16" s="11">
        <f>K16/POWER(2,1/12)</f>
        <v>415.30469757994513</v>
      </c>
      <c r="K16" s="16">
        <v>440</v>
      </c>
      <c r="L16" s="11">
        <f>K16*POWER(2,1/12)</f>
        <v>466.16376151808993</v>
      </c>
      <c r="M16" s="11">
        <f>K16*POWER(2,2/12)</f>
        <v>493.88330125612413</v>
      </c>
      <c r="N16" s="20"/>
    </row>
    <row r="17" spans="1:14" x14ac:dyDescent="0.15">
      <c r="A17" s="2">
        <v>5</v>
      </c>
      <c r="B17" s="11">
        <f t="shared" ref="B17:M17" si="10">B16*2</f>
        <v>523.25113060119725</v>
      </c>
      <c r="C17" s="11">
        <f t="shared" si="10"/>
        <v>554.36526195374427</v>
      </c>
      <c r="D17" s="11">
        <f t="shared" si="10"/>
        <v>587.32953583481515</v>
      </c>
      <c r="E17" s="11">
        <f t="shared" si="10"/>
        <v>622.25396744416173</v>
      </c>
      <c r="F17" s="11">
        <f t="shared" si="10"/>
        <v>659.25511382573984</v>
      </c>
      <c r="G17" s="11">
        <f t="shared" si="10"/>
        <v>698.45646286600777</v>
      </c>
      <c r="H17" s="11">
        <f t="shared" si="10"/>
        <v>739.9888454232688</v>
      </c>
      <c r="I17" s="11">
        <f t="shared" si="10"/>
        <v>783.99087196349853</v>
      </c>
      <c r="J17" s="11">
        <f t="shared" si="10"/>
        <v>830.60939515989025</v>
      </c>
      <c r="K17" s="12">
        <f t="shared" si="10"/>
        <v>880</v>
      </c>
      <c r="L17" s="11">
        <f t="shared" si="10"/>
        <v>932.32752303617985</v>
      </c>
      <c r="M17" s="11">
        <f t="shared" si="10"/>
        <v>987.76660251224826</v>
      </c>
      <c r="N17" s="20"/>
    </row>
    <row r="18" spans="1:14" x14ac:dyDescent="0.15">
      <c r="A18" s="2">
        <v>6</v>
      </c>
      <c r="B18" s="11">
        <f t="shared" ref="B18:M18" si="11">B17*2</f>
        <v>1046.5022612023945</v>
      </c>
      <c r="C18" s="11">
        <f t="shared" si="11"/>
        <v>1108.7305239074885</v>
      </c>
      <c r="D18" s="11">
        <f t="shared" si="11"/>
        <v>1174.6590716696303</v>
      </c>
      <c r="E18" s="11">
        <f t="shared" si="11"/>
        <v>1244.5079348883235</v>
      </c>
      <c r="F18" s="11">
        <f t="shared" si="11"/>
        <v>1318.5102276514797</v>
      </c>
      <c r="G18" s="11">
        <f t="shared" si="11"/>
        <v>1396.9129257320155</v>
      </c>
      <c r="H18" s="11">
        <f t="shared" si="11"/>
        <v>1479.9776908465376</v>
      </c>
      <c r="I18" s="11">
        <f t="shared" si="11"/>
        <v>1567.9817439269971</v>
      </c>
      <c r="J18" s="11">
        <f t="shared" si="11"/>
        <v>1661.2187903197805</v>
      </c>
      <c r="K18" s="12">
        <f t="shared" si="11"/>
        <v>1760</v>
      </c>
      <c r="L18" s="11">
        <f t="shared" si="11"/>
        <v>1864.6550460723597</v>
      </c>
      <c r="M18" s="11">
        <f t="shared" si="11"/>
        <v>1975.5332050244965</v>
      </c>
      <c r="N18" s="20"/>
    </row>
    <row r="19" spans="1:14" x14ac:dyDescent="0.15">
      <c r="A19" s="2">
        <v>7</v>
      </c>
      <c r="B19" s="11">
        <f t="shared" ref="B19:M19" si="12">B18*2</f>
        <v>2093.004522404789</v>
      </c>
      <c r="C19" s="11">
        <f t="shared" si="12"/>
        <v>2217.4610478149771</v>
      </c>
      <c r="D19" s="11">
        <f t="shared" si="12"/>
        <v>2349.3181433392606</v>
      </c>
      <c r="E19" s="11">
        <f t="shared" si="12"/>
        <v>2489.0158697766469</v>
      </c>
      <c r="F19" s="11">
        <f t="shared" si="12"/>
        <v>2637.0204553029594</v>
      </c>
      <c r="G19" s="11">
        <f t="shared" si="12"/>
        <v>2793.8258514640311</v>
      </c>
      <c r="H19" s="11">
        <f t="shared" si="12"/>
        <v>2959.9553816930752</v>
      </c>
      <c r="I19" s="11">
        <f t="shared" si="12"/>
        <v>3135.9634878539941</v>
      </c>
      <c r="J19" s="11">
        <f t="shared" si="12"/>
        <v>3322.437580639561</v>
      </c>
      <c r="K19" s="12">
        <f t="shared" si="12"/>
        <v>3520</v>
      </c>
      <c r="L19" s="11">
        <f t="shared" si="12"/>
        <v>3729.3100921447194</v>
      </c>
      <c r="M19" s="11">
        <f t="shared" si="12"/>
        <v>3951.066410048993</v>
      </c>
      <c r="N19" s="20"/>
    </row>
    <row r="20" spans="1:14" x14ac:dyDescent="0.15">
      <c r="A20" s="2">
        <v>8</v>
      </c>
      <c r="B20" s="11">
        <f t="shared" ref="B20:M20" si="13">B19*2</f>
        <v>4186.009044809578</v>
      </c>
      <c r="C20" s="11">
        <f t="shared" si="13"/>
        <v>4434.9220956299541</v>
      </c>
      <c r="D20" s="11">
        <f t="shared" si="13"/>
        <v>4698.6362866785212</v>
      </c>
      <c r="E20" s="11">
        <f t="shared" si="13"/>
        <v>4978.0317395532938</v>
      </c>
      <c r="F20" s="11">
        <f t="shared" si="13"/>
        <v>5274.0409106059187</v>
      </c>
      <c r="G20" s="11">
        <f t="shared" si="13"/>
        <v>5587.6517029280622</v>
      </c>
      <c r="H20" s="11">
        <f t="shared" si="13"/>
        <v>5919.9107633861504</v>
      </c>
      <c r="I20" s="11">
        <f t="shared" si="13"/>
        <v>6271.9269757079883</v>
      </c>
      <c r="J20" s="11">
        <f t="shared" si="13"/>
        <v>6644.875161279122</v>
      </c>
      <c r="K20" s="12">
        <f t="shared" si="13"/>
        <v>7040</v>
      </c>
      <c r="L20" s="11">
        <f t="shared" si="13"/>
        <v>7458.6201842894388</v>
      </c>
      <c r="M20" s="11">
        <f t="shared" si="13"/>
        <v>7902.132820097986</v>
      </c>
      <c r="N20" s="20"/>
    </row>
    <row r="21" spans="1:14" x14ac:dyDescent="0.15">
      <c r="A21" s="5">
        <v>9</v>
      </c>
      <c r="B21" s="11">
        <f>B20*2</f>
        <v>8372.0180896191559</v>
      </c>
      <c r="C21" s="10"/>
      <c r="D21" s="10"/>
      <c r="E21" s="10"/>
      <c r="F21" s="10"/>
      <c r="G21" s="10"/>
      <c r="H21" s="10"/>
      <c r="I21" s="10"/>
      <c r="J21" s="10"/>
      <c r="K21" s="17"/>
      <c r="L21" s="10"/>
      <c r="M21" s="10"/>
      <c r="N21" s="21"/>
    </row>
    <row r="23" spans="1:14" x14ac:dyDescent="0.15">
      <c r="A23" s="1"/>
      <c r="B23" s="9" t="s">
        <v>14</v>
      </c>
      <c r="C23" s="9" t="s">
        <v>15</v>
      </c>
      <c r="D23" s="9" t="s">
        <v>16</v>
      </c>
      <c r="E23" s="9" t="s">
        <v>17</v>
      </c>
      <c r="F23" s="9" t="s">
        <v>18</v>
      </c>
      <c r="G23" s="9" t="s">
        <v>19</v>
      </c>
      <c r="H23" s="9" t="s">
        <v>20</v>
      </c>
      <c r="I23" s="9" t="s">
        <v>21</v>
      </c>
      <c r="J23" s="9" t="s">
        <v>22</v>
      </c>
      <c r="K23" s="15" t="s">
        <v>23</v>
      </c>
      <c r="L23" s="9" t="s">
        <v>24</v>
      </c>
      <c r="M23" s="9" t="s">
        <v>25</v>
      </c>
      <c r="N23" s="19" t="s">
        <v>26</v>
      </c>
    </row>
    <row r="24" spans="1:14" x14ac:dyDescent="0.15">
      <c r="A24" s="2">
        <v>1</v>
      </c>
      <c r="B24" s="10">
        <f t="shared" ref="B24:M24" si="14">B25/2</f>
        <v>32.43658447265625</v>
      </c>
      <c r="C24" s="10">
        <f t="shared" si="14"/>
        <v>34.171875</v>
      </c>
      <c r="D24" s="10">
        <f t="shared" si="14"/>
        <v>36.491157531738281</v>
      </c>
      <c r="E24" s="10">
        <f t="shared" si="14"/>
        <v>38.443359375</v>
      </c>
      <c r="F24" s="10">
        <f t="shared" si="14"/>
        <v>40.5</v>
      </c>
      <c r="G24" s="10">
        <f t="shared" si="14"/>
        <v>43.248779296875</v>
      </c>
      <c r="H24" s="10">
        <f t="shared" si="14"/>
        <v>45.5625</v>
      </c>
      <c r="I24" s="10">
        <f t="shared" si="14"/>
        <v>48.654876708984375</v>
      </c>
      <c r="J24" s="10">
        <f t="shared" si="14"/>
        <v>51.2578125</v>
      </c>
      <c r="K24" s="12">
        <f t="shared" si="14"/>
        <v>54</v>
      </c>
      <c r="L24" s="11">
        <f t="shared" si="14"/>
        <v>57.6650390625</v>
      </c>
      <c r="M24" s="11">
        <f t="shared" si="14"/>
        <v>60.75</v>
      </c>
      <c r="N24" s="20"/>
    </row>
    <row r="25" spans="1:14" x14ac:dyDescent="0.15">
      <c r="A25" s="2">
        <v>2</v>
      </c>
      <c r="B25" s="11">
        <f t="shared" ref="B25:M25" si="15">B26/2</f>
        <v>64.8731689453125</v>
      </c>
      <c r="C25" s="11">
        <f t="shared" si="15"/>
        <v>68.34375</v>
      </c>
      <c r="D25" s="11">
        <f t="shared" si="15"/>
        <v>72.982315063476563</v>
      </c>
      <c r="E25" s="11">
        <f t="shared" si="15"/>
        <v>76.88671875</v>
      </c>
      <c r="F25" s="12">
        <f t="shared" si="15"/>
        <v>81</v>
      </c>
      <c r="G25" s="11">
        <f t="shared" si="15"/>
        <v>86.49755859375</v>
      </c>
      <c r="H25" s="11">
        <f t="shared" si="15"/>
        <v>91.125</v>
      </c>
      <c r="I25" s="11">
        <f t="shared" si="15"/>
        <v>97.30975341796875</v>
      </c>
      <c r="J25" s="11">
        <f t="shared" si="15"/>
        <v>102.515625</v>
      </c>
      <c r="K25" s="12">
        <f t="shared" si="15"/>
        <v>108</v>
      </c>
      <c r="L25" s="11">
        <f t="shared" si="15"/>
        <v>115.330078125</v>
      </c>
      <c r="M25" s="11">
        <f t="shared" si="15"/>
        <v>121.5</v>
      </c>
      <c r="N25" s="20"/>
    </row>
    <row r="26" spans="1:14" x14ac:dyDescent="0.15">
      <c r="A26" s="2">
        <v>3</v>
      </c>
      <c r="B26" s="11">
        <f t="shared" ref="B26:M26" si="16">B27/2</f>
        <v>129.746337890625</v>
      </c>
      <c r="C26" s="11">
        <f t="shared" si="16"/>
        <v>136.6875</v>
      </c>
      <c r="D26" s="11">
        <f t="shared" si="16"/>
        <v>145.96463012695313</v>
      </c>
      <c r="E26" s="11">
        <f t="shared" si="16"/>
        <v>153.7734375</v>
      </c>
      <c r="F26" s="12">
        <f t="shared" si="16"/>
        <v>162</v>
      </c>
      <c r="G26" s="11">
        <f t="shared" si="16"/>
        <v>172.9951171875</v>
      </c>
      <c r="H26" s="11">
        <f t="shared" si="16"/>
        <v>182.25</v>
      </c>
      <c r="I26" s="11">
        <f t="shared" si="16"/>
        <v>194.6195068359375</v>
      </c>
      <c r="J26" s="11">
        <f t="shared" si="16"/>
        <v>205.03125</v>
      </c>
      <c r="K26" s="12">
        <f t="shared" si="16"/>
        <v>216</v>
      </c>
      <c r="L26" s="11">
        <f t="shared" si="16"/>
        <v>230.66015625</v>
      </c>
      <c r="M26" s="12">
        <f t="shared" si="16"/>
        <v>243</v>
      </c>
      <c r="N26" s="20"/>
    </row>
    <row r="27" spans="1:14" x14ac:dyDescent="0.15">
      <c r="A27" s="2">
        <v>4</v>
      </c>
      <c r="B27" s="11">
        <f t="shared" ref="B27:H27" si="17">G27*3/4</f>
        <v>259.49267578125</v>
      </c>
      <c r="C27" s="11">
        <f t="shared" si="17"/>
        <v>273.375</v>
      </c>
      <c r="D27" s="11">
        <f t="shared" si="17"/>
        <v>291.92926025390625</v>
      </c>
      <c r="E27" s="11">
        <f t="shared" si="17"/>
        <v>307.546875</v>
      </c>
      <c r="F27" s="12">
        <f t="shared" si="17"/>
        <v>324</v>
      </c>
      <c r="G27" s="11">
        <f t="shared" si="17"/>
        <v>345.990234375</v>
      </c>
      <c r="H27" s="11">
        <f t="shared" si="17"/>
        <v>364.5</v>
      </c>
      <c r="I27" s="11">
        <f>B27*3/2</f>
        <v>389.239013671875</v>
      </c>
      <c r="J27" s="11">
        <f>C27*3/2</f>
        <v>410.0625</v>
      </c>
      <c r="K27" s="16">
        <v>432</v>
      </c>
      <c r="L27" s="11">
        <f>E27*3/2</f>
        <v>461.3203125</v>
      </c>
      <c r="M27" s="12">
        <f>F27*3/2</f>
        <v>486</v>
      </c>
      <c r="N27" s="20"/>
    </row>
    <row r="28" spans="1:14" x14ac:dyDescent="0.15">
      <c r="A28" s="2">
        <v>5</v>
      </c>
      <c r="B28" s="11">
        <f t="shared" ref="B28:M28" si="18">B27*2</f>
        <v>518.9853515625</v>
      </c>
      <c r="C28" s="11">
        <f t="shared" si="18"/>
        <v>546.75</v>
      </c>
      <c r="D28" s="11">
        <f t="shared" si="18"/>
        <v>583.8585205078125</v>
      </c>
      <c r="E28" s="11">
        <f t="shared" si="18"/>
        <v>615.09375</v>
      </c>
      <c r="F28" s="12">
        <f t="shared" si="18"/>
        <v>648</v>
      </c>
      <c r="G28" s="11">
        <f t="shared" si="18"/>
        <v>691.98046875</v>
      </c>
      <c r="H28" s="12">
        <f t="shared" si="18"/>
        <v>729</v>
      </c>
      <c r="I28" s="11">
        <f t="shared" si="18"/>
        <v>778.47802734375</v>
      </c>
      <c r="J28" s="11">
        <f t="shared" si="18"/>
        <v>820.125</v>
      </c>
      <c r="K28" s="12">
        <f t="shared" si="18"/>
        <v>864</v>
      </c>
      <c r="L28" s="11">
        <f t="shared" si="18"/>
        <v>922.640625</v>
      </c>
      <c r="M28" s="12">
        <f t="shared" si="18"/>
        <v>972</v>
      </c>
      <c r="N28" s="20"/>
    </row>
    <row r="29" spans="1:14" x14ac:dyDescent="0.15">
      <c r="A29" s="2">
        <v>6</v>
      </c>
      <c r="B29" s="11">
        <f t="shared" ref="B29:M29" si="19">B28*2</f>
        <v>1037.970703125</v>
      </c>
      <c r="C29" s="11">
        <f t="shared" si="19"/>
        <v>1093.5</v>
      </c>
      <c r="D29" s="11">
        <f t="shared" si="19"/>
        <v>1167.717041015625</v>
      </c>
      <c r="E29" s="11">
        <f t="shared" si="19"/>
        <v>1230.1875</v>
      </c>
      <c r="F29" s="12">
        <f t="shared" si="19"/>
        <v>1296</v>
      </c>
      <c r="G29" s="11">
        <f t="shared" si="19"/>
        <v>1383.9609375</v>
      </c>
      <c r="H29" s="12">
        <f t="shared" si="19"/>
        <v>1458</v>
      </c>
      <c r="I29" s="11">
        <f t="shared" si="19"/>
        <v>1556.9560546875</v>
      </c>
      <c r="J29" s="11">
        <f t="shared" si="19"/>
        <v>1640.25</v>
      </c>
      <c r="K29" s="12">
        <f t="shared" si="19"/>
        <v>1728</v>
      </c>
      <c r="L29" s="11">
        <f t="shared" si="19"/>
        <v>1845.28125</v>
      </c>
      <c r="M29" s="12">
        <f t="shared" si="19"/>
        <v>1944</v>
      </c>
      <c r="N29" s="20"/>
    </row>
    <row r="30" spans="1:14" x14ac:dyDescent="0.15">
      <c r="A30" s="2">
        <v>7</v>
      </c>
      <c r="B30" s="11">
        <f t="shared" ref="B30:M30" si="20">B29*2</f>
        <v>2075.94140625</v>
      </c>
      <c r="C30" s="12">
        <f t="shared" si="20"/>
        <v>2187</v>
      </c>
      <c r="D30" s="11">
        <f t="shared" si="20"/>
        <v>2335.43408203125</v>
      </c>
      <c r="E30" s="11">
        <f t="shared" si="20"/>
        <v>2460.375</v>
      </c>
      <c r="F30" s="12">
        <f t="shared" si="20"/>
        <v>2592</v>
      </c>
      <c r="G30" s="11">
        <f t="shared" si="20"/>
        <v>2767.921875</v>
      </c>
      <c r="H30" s="12">
        <f t="shared" si="20"/>
        <v>2916</v>
      </c>
      <c r="I30" s="11">
        <f t="shared" si="20"/>
        <v>3113.912109375</v>
      </c>
      <c r="J30" s="11">
        <f t="shared" si="20"/>
        <v>3280.5</v>
      </c>
      <c r="K30" s="12">
        <f t="shared" si="20"/>
        <v>3456</v>
      </c>
      <c r="L30" s="11">
        <f t="shared" si="20"/>
        <v>3690.5625</v>
      </c>
      <c r="M30" s="12">
        <f t="shared" si="20"/>
        <v>3888</v>
      </c>
      <c r="N30" s="20"/>
    </row>
    <row r="31" spans="1:14" x14ac:dyDescent="0.15">
      <c r="A31" s="2">
        <v>8</v>
      </c>
      <c r="B31" s="11">
        <f t="shared" ref="B31:M31" si="21">B30*2</f>
        <v>4151.8828125</v>
      </c>
      <c r="C31" s="12">
        <f t="shared" si="21"/>
        <v>4374</v>
      </c>
      <c r="D31" s="11">
        <f t="shared" si="21"/>
        <v>4670.8681640625</v>
      </c>
      <c r="E31" s="11">
        <f t="shared" si="21"/>
        <v>4920.75</v>
      </c>
      <c r="F31" s="12">
        <f t="shared" si="21"/>
        <v>5184</v>
      </c>
      <c r="G31" s="11">
        <f t="shared" si="21"/>
        <v>5535.84375</v>
      </c>
      <c r="H31" s="12">
        <f t="shared" si="21"/>
        <v>5832</v>
      </c>
      <c r="I31" s="11">
        <f t="shared" si="21"/>
        <v>6227.82421875</v>
      </c>
      <c r="J31" s="12">
        <f t="shared" si="21"/>
        <v>6561</v>
      </c>
      <c r="K31" s="12">
        <f t="shared" si="21"/>
        <v>6912</v>
      </c>
      <c r="L31" s="11">
        <f t="shared" si="21"/>
        <v>7381.125</v>
      </c>
      <c r="M31" s="12">
        <f t="shared" si="21"/>
        <v>7776</v>
      </c>
      <c r="N31" s="20"/>
    </row>
    <row r="32" spans="1:14" x14ac:dyDescent="0.15">
      <c r="A32" s="5">
        <v>9</v>
      </c>
      <c r="B32" s="11">
        <f>B31*2</f>
        <v>8303.765625</v>
      </c>
      <c r="C32" s="10"/>
      <c r="D32" s="10"/>
      <c r="E32" s="10"/>
      <c r="F32" s="10"/>
      <c r="G32" s="10"/>
      <c r="H32" s="10"/>
      <c r="I32" s="10"/>
      <c r="J32" s="10"/>
      <c r="K32" s="17"/>
      <c r="L32" s="10"/>
      <c r="M32" s="10"/>
      <c r="N32" s="21"/>
    </row>
    <row r="34" spans="1:14" x14ac:dyDescent="0.15">
      <c r="A34" s="1"/>
      <c r="B34" s="9" t="s">
        <v>14</v>
      </c>
      <c r="C34" s="9" t="s">
        <v>15</v>
      </c>
      <c r="D34" s="9" t="s">
        <v>16</v>
      </c>
      <c r="E34" s="9" t="s">
        <v>17</v>
      </c>
      <c r="F34" s="9" t="s">
        <v>18</v>
      </c>
      <c r="G34" s="9" t="s">
        <v>19</v>
      </c>
      <c r="H34" s="9" t="s">
        <v>20</v>
      </c>
      <c r="I34" s="9" t="s">
        <v>21</v>
      </c>
      <c r="J34" s="9" t="s">
        <v>22</v>
      </c>
      <c r="K34" s="15" t="s">
        <v>23</v>
      </c>
      <c r="L34" s="9" t="s">
        <v>24</v>
      </c>
      <c r="M34" s="18" t="s">
        <v>25</v>
      </c>
      <c r="N34" s="22" t="s">
        <v>27</v>
      </c>
    </row>
    <row r="35" spans="1:14" x14ac:dyDescent="0.15">
      <c r="A35" s="2">
        <v>1</v>
      </c>
      <c r="B35" s="10">
        <f t="shared" ref="B35:M35" si="22">B36/2</f>
        <v>33.037261962890625</v>
      </c>
      <c r="C35" s="10">
        <f t="shared" si="22"/>
        <v>34.8046875</v>
      </c>
      <c r="D35" s="10">
        <f t="shared" si="22"/>
        <v>37.166919708251953</v>
      </c>
      <c r="E35" s="10">
        <f t="shared" si="22"/>
        <v>39.1552734375</v>
      </c>
      <c r="F35" s="10">
        <f t="shared" si="22"/>
        <v>41.25</v>
      </c>
      <c r="G35" s="10">
        <f t="shared" si="22"/>
        <v>44.0496826171875</v>
      </c>
      <c r="H35" s="10">
        <f t="shared" si="22"/>
        <v>46.40625</v>
      </c>
      <c r="I35" s="10">
        <f t="shared" si="22"/>
        <v>49.555892944335938</v>
      </c>
      <c r="J35" s="10">
        <f t="shared" si="22"/>
        <v>52.20703125</v>
      </c>
      <c r="K35" s="12">
        <f t="shared" si="22"/>
        <v>55</v>
      </c>
      <c r="L35" s="11">
        <f t="shared" si="22"/>
        <v>58.73291015625</v>
      </c>
      <c r="M35" s="11">
        <f t="shared" si="22"/>
        <v>61.875</v>
      </c>
      <c r="N35" s="23"/>
    </row>
    <row r="36" spans="1:14" x14ac:dyDescent="0.15">
      <c r="A36" s="2">
        <v>2</v>
      </c>
      <c r="B36" s="11">
        <f t="shared" ref="B36:M36" si="23">B37/2</f>
        <v>66.07452392578125</v>
      </c>
      <c r="C36" s="11">
        <f t="shared" si="23"/>
        <v>69.609375</v>
      </c>
      <c r="D36" s="11">
        <f t="shared" si="23"/>
        <v>74.333839416503906</v>
      </c>
      <c r="E36" s="11">
        <f t="shared" si="23"/>
        <v>78.310546875</v>
      </c>
      <c r="F36" s="11">
        <f t="shared" si="23"/>
        <v>82.5</v>
      </c>
      <c r="G36" s="11">
        <f t="shared" si="23"/>
        <v>88.099365234375</v>
      </c>
      <c r="H36" s="11">
        <f t="shared" si="23"/>
        <v>92.8125</v>
      </c>
      <c r="I36" s="11">
        <f t="shared" si="23"/>
        <v>99.111785888671875</v>
      </c>
      <c r="J36" s="11">
        <f t="shared" si="23"/>
        <v>104.4140625</v>
      </c>
      <c r="K36" s="12">
        <f t="shared" si="23"/>
        <v>110</v>
      </c>
      <c r="L36" s="11">
        <f t="shared" si="23"/>
        <v>117.4658203125</v>
      </c>
      <c r="M36" s="11">
        <f t="shared" si="23"/>
        <v>123.75</v>
      </c>
      <c r="N36" s="23"/>
    </row>
    <row r="37" spans="1:14" x14ac:dyDescent="0.15">
      <c r="A37" s="2">
        <v>3</v>
      </c>
      <c r="B37" s="11">
        <f t="shared" ref="B37:M37" si="24">B38/2</f>
        <v>132.1490478515625</v>
      </c>
      <c r="C37" s="11">
        <f t="shared" si="24"/>
        <v>139.21875</v>
      </c>
      <c r="D37" s="11">
        <f t="shared" si="24"/>
        <v>148.66767883300781</v>
      </c>
      <c r="E37" s="11">
        <f t="shared" si="24"/>
        <v>156.62109375</v>
      </c>
      <c r="F37" s="12">
        <f t="shared" si="24"/>
        <v>165</v>
      </c>
      <c r="G37" s="11">
        <f t="shared" si="24"/>
        <v>176.19873046875</v>
      </c>
      <c r="H37" s="11">
        <f t="shared" si="24"/>
        <v>185.625</v>
      </c>
      <c r="I37" s="11">
        <f t="shared" si="24"/>
        <v>198.22357177734375</v>
      </c>
      <c r="J37" s="11">
        <f t="shared" si="24"/>
        <v>208.828125</v>
      </c>
      <c r="K37" s="12">
        <f t="shared" si="24"/>
        <v>220</v>
      </c>
      <c r="L37" s="11">
        <f t="shared" si="24"/>
        <v>234.931640625</v>
      </c>
      <c r="M37" s="11">
        <f t="shared" si="24"/>
        <v>247.5</v>
      </c>
      <c r="N37" s="23"/>
    </row>
    <row r="38" spans="1:14" x14ac:dyDescent="0.15">
      <c r="A38" s="2">
        <v>4</v>
      </c>
      <c r="B38" s="11">
        <f t="shared" ref="B38:H38" si="25">G38*3/4</f>
        <v>264.298095703125</v>
      </c>
      <c r="C38" s="11">
        <f t="shared" si="25"/>
        <v>278.4375</v>
      </c>
      <c r="D38" s="11">
        <f t="shared" si="25"/>
        <v>297.33535766601563</v>
      </c>
      <c r="E38" s="11">
        <f t="shared" si="25"/>
        <v>313.2421875</v>
      </c>
      <c r="F38" s="12">
        <f t="shared" si="25"/>
        <v>330</v>
      </c>
      <c r="G38" s="11">
        <f t="shared" si="25"/>
        <v>352.3974609375</v>
      </c>
      <c r="H38" s="11">
        <f t="shared" si="25"/>
        <v>371.25</v>
      </c>
      <c r="I38" s="11">
        <f t="shared" ref="I38:M38" si="26">B38*3/2</f>
        <v>396.4471435546875</v>
      </c>
      <c r="J38" s="11">
        <f t="shared" si="26"/>
        <v>417.65625</v>
      </c>
      <c r="K38" s="16">
        <v>440</v>
      </c>
      <c r="L38" s="11">
        <f t="shared" si="26"/>
        <v>469.86328125</v>
      </c>
      <c r="M38" s="12">
        <f t="shared" si="26"/>
        <v>495</v>
      </c>
      <c r="N38" s="23"/>
    </row>
    <row r="39" spans="1:14" x14ac:dyDescent="0.15">
      <c r="A39" s="2">
        <v>5</v>
      </c>
      <c r="B39" s="11">
        <f t="shared" ref="B39:M39" si="27">B38*2</f>
        <v>528.59619140625</v>
      </c>
      <c r="C39" s="11">
        <f t="shared" si="27"/>
        <v>556.875</v>
      </c>
      <c r="D39" s="11">
        <f t="shared" si="27"/>
        <v>594.67071533203125</v>
      </c>
      <c r="E39" s="11">
        <f t="shared" si="27"/>
        <v>626.484375</v>
      </c>
      <c r="F39" s="12">
        <f t="shared" si="27"/>
        <v>660</v>
      </c>
      <c r="G39" s="11">
        <f t="shared" si="27"/>
        <v>704.794921875</v>
      </c>
      <c r="H39" s="11">
        <f t="shared" si="27"/>
        <v>742.5</v>
      </c>
      <c r="I39" s="11">
        <f t="shared" si="27"/>
        <v>792.894287109375</v>
      </c>
      <c r="J39" s="11">
        <f t="shared" si="27"/>
        <v>835.3125</v>
      </c>
      <c r="K39" s="12">
        <f t="shared" si="27"/>
        <v>880</v>
      </c>
      <c r="L39" s="11">
        <f t="shared" si="27"/>
        <v>939.7265625</v>
      </c>
      <c r="M39" s="12">
        <f t="shared" si="27"/>
        <v>990</v>
      </c>
      <c r="N39" s="23"/>
    </row>
    <row r="40" spans="1:14" x14ac:dyDescent="0.15">
      <c r="A40" s="2">
        <v>6</v>
      </c>
      <c r="B40" s="11">
        <f t="shared" ref="B40:M40" si="28">B39*2</f>
        <v>1057.1923828125</v>
      </c>
      <c r="C40" s="11">
        <f t="shared" si="28"/>
        <v>1113.75</v>
      </c>
      <c r="D40" s="11">
        <f t="shared" si="28"/>
        <v>1189.3414306640625</v>
      </c>
      <c r="E40" s="11">
        <f t="shared" si="28"/>
        <v>1252.96875</v>
      </c>
      <c r="F40" s="12">
        <f t="shared" si="28"/>
        <v>1320</v>
      </c>
      <c r="G40" s="11">
        <f t="shared" si="28"/>
        <v>1409.58984375</v>
      </c>
      <c r="H40" s="12">
        <f t="shared" si="28"/>
        <v>1485</v>
      </c>
      <c r="I40" s="11">
        <f t="shared" si="28"/>
        <v>1585.78857421875</v>
      </c>
      <c r="J40" s="11">
        <f t="shared" si="28"/>
        <v>1670.625</v>
      </c>
      <c r="K40" s="12">
        <f t="shared" si="28"/>
        <v>1760</v>
      </c>
      <c r="L40" s="11">
        <f t="shared" si="28"/>
        <v>1879.453125</v>
      </c>
      <c r="M40" s="12">
        <f t="shared" si="28"/>
        <v>1980</v>
      </c>
      <c r="N40" s="23"/>
    </row>
    <row r="41" spans="1:14" x14ac:dyDescent="0.15">
      <c r="A41" s="2">
        <v>7</v>
      </c>
      <c r="B41" s="11">
        <f t="shared" ref="B41:M41" si="29">B40*2</f>
        <v>2114.384765625</v>
      </c>
      <c r="C41" s="11">
        <f t="shared" si="29"/>
        <v>2227.5</v>
      </c>
      <c r="D41" s="11">
        <f t="shared" si="29"/>
        <v>2378.682861328125</v>
      </c>
      <c r="E41" s="11">
        <f t="shared" si="29"/>
        <v>2505.9375</v>
      </c>
      <c r="F41" s="12">
        <f t="shared" si="29"/>
        <v>2640</v>
      </c>
      <c r="G41" s="11">
        <f t="shared" si="29"/>
        <v>2819.1796875</v>
      </c>
      <c r="H41" s="12">
        <f t="shared" si="29"/>
        <v>2970</v>
      </c>
      <c r="I41" s="11">
        <f t="shared" si="29"/>
        <v>3171.5771484375</v>
      </c>
      <c r="J41" s="11">
        <f t="shared" si="29"/>
        <v>3341.25</v>
      </c>
      <c r="K41" s="12">
        <f t="shared" si="29"/>
        <v>3520</v>
      </c>
      <c r="L41" s="11">
        <f t="shared" si="29"/>
        <v>3758.90625</v>
      </c>
      <c r="M41" s="12">
        <f t="shared" si="29"/>
        <v>3960</v>
      </c>
      <c r="N41" s="23"/>
    </row>
    <row r="42" spans="1:14" x14ac:dyDescent="0.15">
      <c r="A42" s="2">
        <v>8</v>
      </c>
      <c r="B42" s="11">
        <f t="shared" ref="B42:M42" si="30">B41*2</f>
        <v>4228.76953125</v>
      </c>
      <c r="C42" s="12">
        <f t="shared" si="30"/>
        <v>4455</v>
      </c>
      <c r="D42" s="11">
        <f t="shared" si="30"/>
        <v>4757.36572265625</v>
      </c>
      <c r="E42" s="11">
        <f t="shared" si="30"/>
        <v>5011.875</v>
      </c>
      <c r="F42" s="12">
        <f t="shared" si="30"/>
        <v>5280</v>
      </c>
      <c r="G42" s="11">
        <f t="shared" si="30"/>
        <v>5638.359375</v>
      </c>
      <c r="H42" s="12">
        <f t="shared" si="30"/>
        <v>5940</v>
      </c>
      <c r="I42" s="11">
        <f t="shared" si="30"/>
        <v>6343.154296875</v>
      </c>
      <c r="J42" s="11">
        <f t="shared" si="30"/>
        <v>6682.5</v>
      </c>
      <c r="K42" s="12">
        <f t="shared" si="30"/>
        <v>7040</v>
      </c>
      <c r="L42" s="11">
        <f t="shared" si="30"/>
        <v>7517.8125</v>
      </c>
      <c r="M42" s="12">
        <f t="shared" si="30"/>
        <v>7920</v>
      </c>
      <c r="N42" s="23"/>
    </row>
    <row r="43" spans="1:14" x14ac:dyDescent="0.15">
      <c r="A43" s="5">
        <v>9</v>
      </c>
      <c r="B43" s="11">
        <f>B42*2</f>
        <v>8457.5390625</v>
      </c>
      <c r="C43" s="10"/>
      <c r="D43" s="10"/>
      <c r="E43" s="10"/>
      <c r="F43" s="10"/>
      <c r="G43" s="10"/>
      <c r="H43" s="10"/>
      <c r="I43" s="10"/>
      <c r="J43" s="10"/>
      <c r="K43" s="17"/>
      <c r="L43" s="10"/>
      <c r="M43" s="10"/>
      <c r="N43" s="23"/>
    </row>
    <row r="44" spans="1:14" x14ac:dyDescent="0.15">
      <c r="A44" s="5" t="s">
        <v>28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  <c r="H44" s="13" t="s">
        <v>35</v>
      </c>
      <c r="I44" s="13" t="s">
        <v>36</v>
      </c>
      <c r="J44" s="13" t="s">
        <v>37</v>
      </c>
      <c r="K44" s="13">
        <v>1</v>
      </c>
      <c r="L44" s="13" t="s">
        <v>38</v>
      </c>
      <c r="M44" s="13" t="s">
        <v>39</v>
      </c>
      <c r="N44" s="23"/>
    </row>
    <row r="45" spans="1:14" x14ac:dyDescent="0.15">
      <c r="A45" s="5" t="s">
        <v>40</v>
      </c>
      <c r="B45" s="14">
        <f>LOG(B38/B16,2)*12*100</f>
        <v>17.595007788487013</v>
      </c>
      <c r="C45" s="14">
        <f t="shared" ref="C45:M45" si="31">LOG(C38/C16,2)*12*100</f>
        <v>7.8200034615495584</v>
      </c>
      <c r="D45" s="14">
        <f t="shared" si="31"/>
        <v>21.505009519261652</v>
      </c>
      <c r="E45" s="14">
        <f t="shared" si="31"/>
        <v>11.730005192324743</v>
      </c>
      <c r="F45" s="14">
        <f t="shared" si="31"/>
        <v>1.9550008653876134</v>
      </c>
      <c r="G45" s="14">
        <f t="shared" si="31"/>
        <v>15.640006923099422</v>
      </c>
      <c r="H45" s="14">
        <f t="shared" si="31"/>
        <v>5.8650025961623031</v>
      </c>
      <c r="I45" s="14">
        <f t="shared" si="31"/>
        <v>19.55000865387413</v>
      </c>
      <c r="J45" s="14">
        <f t="shared" si="31"/>
        <v>9.7750043269371734</v>
      </c>
      <c r="K45" s="14">
        <f t="shared" si="31"/>
        <v>0</v>
      </c>
      <c r="L45" s="14">
        <f t="shared" si="31"/>
        <v>13.685006057711844</v>
      </c>
      <c r="M45" s="14">
        <f t="shared" si="31"/>
        <v>3.9100017307747521</v>
      </c>
      <c r="N45" s="23"/>
    </row>
    <row r="47" spans="1:14" x14ac:dyDescent="0.15">
      <c r="A47" s="1"/>
      <c r="B47" s="9" t="s">
        <v>41</v>
      </c>
      <c r="C47" s="9" t="s">
        <v>42</v>
      </c>
      <c r="D47" s="9" t="s">
        <v>43</v>
      </c>
      <c r="E47" s="9" t="s">
        <v>44</v>
      </c>
      <c r="F47" s="9" t="s">
        <v>45</v>
      </c>
      <c r="G47" s="9" t="s">
        <v>46</v>
      </c>
      <c r="H47" s="9" t="s">
        <v>47</v>
      </c>
      <c r="I47" s="9" t="s">
        <v>48</v>
      </c>
      <c r="J47" s="9" t="s">
        <v>49</v>
      </c>
      <c r="K47" s="15" t="s">
        <v>50</v>
      </c>
      <c r="L47" s="9" t="s">
        <v>51</v>
      </c>
      <c r="M47" s="18" t="s">
        <v>52</v>
      </c>
      <c r="N47" s="22" t="s">
        <v>53</v>
      </c>
    </row>
    <row r="48" spans="1:14" x14ac:dyDescent="0.15">
      <c r="A48" s="2">
        <v>1</v>
      </c>
      <c r="B48" s="10">
        <f t="shared" ref="B48:M48" si="32">B49/2</f>
        <v>33</v>
      </c>
      <c r="C48" s="10">
        <f t="shared" si="32"/>
        <v>34.8046875</v>
      </c>
      <c r="D48" s="10">
        <f t="shared" si="32"/>
        <v>37.125</v>
      </c>
      <c r="E48" s="10">
        <f t="shared" si="32"/>
        <v>39.111111111111114</v>
      </c>
      <c r="F48" s="10">
        <f t="shared" si="32"/>
        <v>41.25</v>
      </c>
      <c r="G48" s="10">
        <f t="shared" si="32"/>
        <v>44</v>
      </c>
      <c r="H48" s="10">
        <f t="shared" si="32"/>
        <v>46.40625</v>
      </c>
      <c r="I48" s="10">
        <f t="shared" si="32"/>
        <v>49.5</v>
      </c>
      <c r="J48" s="10">
        <f t="shared" si="32"/>
        <v>52.20703125</v>
      </c>
      <c r="K48" s="12">
        <f t="shared" si="32"/>
        <v>55</v>
      </c>
      <c r="L48" s="11">
        <f t="shared" si="32"/>
        <v>58.666666666666664</v>
      </c>
      <c r="M48" s="11">
        <f t="shared" si="32"/>
        <v>61.875</v>
      </c>
      <c r="N48" s="23"/>
    </row>
    <row r="49" spans="1:14" x14ac:dyDescent="0.15">
      <c r="A49" s="2">
        <v>2</v>
      </c>
      <c r="B49" s="12">
        <f t="shared" ref="B49:M49" si="33">B50/2</f>
        <v>66</v>
      </c>
      <c r="C49" s="11">
        <f t="shared" si="33"/>
        <v>69.609375</v>
      </c>
      <c r="D49" s="11">
        <f t="shared" si="33"/>
        <v>74.25</v>
      </c>
      <c r="E49" s="11">
        <f t="shared" si="33"/>
        <v>78.222222222222229</v>
      </c>
      <c r="F49" s="11">
        <f t="shared" si="33"/>
        <v>82.5</v>
      </c>
      <c r="G49" s="12">
        <f t="shared" si="33"/>
        <v>88</v>
      </c>
      <c r="H49" s="11">
        <f t="shared" si="33"/>
        <v>92.8125</v>
      </c>
      <c r="I49" s="12">
        <f t="shared" si="33"/>
        <v>99</v>
      </c>
      <c r="J49" s="11">
        <f t="shared" si="33"/>
        <v>104.4140625</v>
      </c>
      <c r="K49" s="12">
        <f t="shared" si="33"/>
        <v>110</v>
      </c>
      <c r="L49" s="11">
        <f t="shared" si="33"/>
        <v>117.33333333333333</v>
      </c>
      <c r="M49" s="11">
        <f t="shared" si="33"/>
        <v>123.75</v>
      </c>
      <c r="N49" s="23"/>
    </row>
    <row r="50" spans="1:14" x14ac:dyDescent="0.15">
      <c r="A50" s="2">
        <v>3</v>
      </c>
      <c r="B50" s="12">
        <f t="shared" ref="B50:M50" si="34">B51/2</f>
        <v>132</v>
      </c>
      <c r="C50" s="11">
        <f t="shared" si="34"/>
        <v>139.21875</v>
      </c>
      <c r="D50" s="11">
        <f t="shared" si="34"/>
        <v>148.5</v>
      </c>
      <c r="E50" s="11">
        <f t="shared" si="34"/>
        <v>156.44444444444446</v>
      </c>
      <c r="F50" s="12">
        <f t="shared" si="34"/>
        <v>165</v>
      </c>
      <c r="G50" s="12">
        <f t="shared" si="34"/>
        <v>176</v>
      </c>
      <c r="H50" s="11">
        <f t="shared" si="34"/>
        <v>185.625</v>
      </c>
      <c r="I50" s="12">
        <f t="shared" si="34"/>
        <v>198</v>
      </c>
      <c r="J50" s="11">
        <f t="shared" si="34"/>
        <v>208.828125</v>
      </c>
      <c r="K50" s="12">
        <f t="shared" si="34"/>
        <v>220</v>
      </c>
      <c r="L50" s="11">
        <f t="shared" si="34"/>
        <v>234.66666666666666</v>
      </c>
      <c r="M50" s="11">
        <f t="shared" si="34"/>
        <v>247.5</v>
      </c>
      <c r="N50" s="23"/>
    </row>
    <row r="51" spans="1:14" x14ac:dyDescent="0.15">
      <c r="A51" s="2">
        <v>4</v>
      </c>
      <c r="B51" s="12">
        <f>K51*3/5</f>
        <v>264</v>
      </c>
      <c r="C51" s="11">
        <f t="shared" ref="C51:H51" si="35">H51*3/4</f>
        <v>278.4375</v>
      </c>
      <c r="D51" s="12">
        <f>K51*27/40</f>
        <v>297</v>
      </c>
      <c r="E51" s="11">
        <f>K51*32/45</f>
        <v>312.88888888888891</v>
      </c>
      <c r="F51" s="12">
        <f t="shared" si="35"/>
        <v>330</v>
      </c>
      <c r="G51" s="12">
        <f>K51*4/5</f>
        <v>352</v>
      </c>
      <c r="H51" s="11">
        <f t="shared" si="35"/>
        <v>371.25</v>
      </c>
      <c r="I51" s="12">
        <f>K51*9/10</f>
        <v>396</v>
      </c>
      <c r="J51" s="11">
        <f t="shared" ref="J51:M51" si="36">C51*3/2</f>
        <v>417.65625</v>
      </c>
      <c r="K51" s="16">
        <v>440</v>
      </c>
      <c r="L51" s="11">
        <f>K51*16/15</f>
        <v>469.33333333333331</v>
      </c>
      <c r="M51" s="12">
        <f t="shared" si="36"/>
        <v>495</v>
      </c>
      <c r="N51" s="23"/>
    </row>
    <row r="52" spans="1:14" x14ac:dyDescent="0.15">
      <c r="A52" s="2">
        <v>5</v>
      </c>
      <c r="B52" s="12">
        <f t="shared" ref="B52:M52" si="37">B51*2</f>
        <v>528</v>
      </c>
      <c r="C52" s="11">
        <f t="shared" si="37"/>
        <v>556.875</v>
      </c>
      <c r="D52" s="12">
        <f t="shared" si="37"/>
        <v>594</v>
      </c>
      <c r="E52" s="11">
        <f t="shared" si="37"/>
        <v>625.77777777777783</v>
      </c>
      <c r="F52" s="12">
        <f t="shared" si="37"/>
        <v>660</v>
      </c>
      <c r="G52" s="12">
        <f t="shared" si="37"/>
        <v>704</v>
      </c>
      <c r="H52" s="11">
        <f t="shared" si="37"/>
        <v>742.5</v>
      </c>
      <c r="I52" s="12">
        <f t="shared" si="37"/>
        <v>792</v>
      </c>
      <c r="J52" s="11">
        <f t="shared" si="37"/>
        <v>835.3125</v>
      </c>
      <c r="K52" s="12">
        <f t="shared" si="37"/>
        <v>880</v>
      </c>
      <c r="L52" s="11">
        <f t="shared" si="37"/>
        <v>938.66666666666663</v>
      </c>
      <c r="M52" s="12">
        <f t="shared" si="37"/>
        <v>990</v>
      </c>
      <c r="N52" s="23"/>
    </row>
    <row r="53" spans="1:14" x14ac:dyDescent="0.15">
      <c r="A53" s="2">
        <v>6</v>
      </c>
      <c r="B53" s="12">
        <f t="shared" ref="B53:M53" si="38">B52*2</f>
        <v>1056</v>
      </c>
      <c r="C53" s="11">
        <f t="shared" si="38"/>
        <v>1113.75</v>
      </c>
      <c r="D53" s="12">
        <f t="shared" si="38"/>
        <v>1188</v>
      </c>
      <c r="E53" s="11">
        <f t="shared" si="38"/>
        <v>1251.5555555555557</v>
      </c>
      <c r="F53" s="12">
        <f t="shared" si="38"/>
        <v>1320</v>
      </c>
      <c r="G53" s="12">
        <f t="shared" si="38"/>
        <v>1408</v>
      </c>
      <c r="H53" s="12">
        <f t="shared" si="38"/>
        <v>1485</v>
      </c>
      <c r="I53" s="12">
        <f t="shared" si="38"/>
        <v>1584</v>
      </c>
      <c r="J53" s="11">
        <f t="shared" si="38"/>
        <v>1670.625</v>
      </c>
      <c r="K53" s="12">
        <f t="shared" si="38"/>
        <v>1760</v>
      </c>
      <c r="L53" s="11">
        <f t="shared" si="38"/>
        <v>1877.3333333333333</v>
      </c>
      <c r="M53" s="12">
        <f t="shared" si="38"/>
        <v>1980</v>
      </c>
      <c r="N53" s="23"/>
    </row>
    <row r="54" spans="1:14" x14ac:dyDescent="0.15">
      <c r="A54" s="2">
        <v>7</v>
      </c>
      <c r="B54" s="12">
        <f t="shared" ref="B54:M54" si="39">B53*2</f>
        <v>2112</v>
      </c>
      <c r="C54" s="11">
        <f t="shared" si="39"/>
        <v>2227.5</v>
      </c>
      <c r="D54" s="12">
        <f t="shared" si="39"/>
        <v>2376</v>
      </c>
      <c r="E54" s="11">
        <f t="shared" si="39"/>
        <v>2503.1111111111113</v>
      </c>
      <c r="F54" s="12">
        <f t="shared" si="39"/>
        <v>2640</v>
      </c>
      <c r="G54" s="12">
        <f t="shared" si="39"/>
        <v>2816</v>
      </c>
      <c r="H54" s="12">
        <f t="shared" si="39"/>
        <v>2970</v>
      </c>
      <c r="I54" s="12">
        <f t="shared" si="39"/>
        <v>3168</v>
      </c>
      <c r="J54" s="11">
        <f t="shared" si="39"/>
        <v>3341.25</v>
      </c>
      <c r="K54" s="12">
        <f t="shared" si="39"/>
        <v>3520</v>
      </c>
      <c r="L54" s="11">
        <f t="shared" si="39"/>
        <v>3754.6666666666665</v>
      </c>
      <c r="M54" s="12">
        <f t="shared" si="39"/>
        <v>3960</v>
      </c>
      <c r="N54" s="23"/>
    </row>
    <row r="55" spans="1:14" x14ac:dyDescent="0.15">
      <c r="A55" s="2">
        <v>8</v>
      </c>
      <c r="B55" s="12">
        <f t="shared" ref="B55:M55" si="40">B54*2</f>
        <v>4224</v>
      </c>
      <c r="C55" s="11">
        <f t="shared" si="40"/>
        <v>4455</v>
      </c>
      <c r="D55" s="12">
        <f t="shared" si="40"/>
        <v>4752</v>
      </c>
      <c r="E55" s="11">
        <f t="shared" si="40"/>
        <v>5006.2222222222226</v>
      </c>
      <c r="F55" s="12">
        <f t="shared" si="40"/>
        <v>5280</v>
      </c>
      <c r="G55" s="12">
        <f t="shared" si="40"/>
        <v>5632</v>
      </c>
      <c r="H55" s="12">
        <f t="shared" si="40"/>
        <v>5940</v>
      </c>
      <c r="I55" s="12">
        <f t="shared" si="40"/>
        <v>6336</v>
      </c>
      <c r="J55" s="11">
        <f t="shared" si="40"/>
        <v>6682.5</v>
      </c>
      <c r="K55" s="12">
        <f t="shared" si="40"/>
        <v>7040</v>
      </c>
      <c r="L55" s="11">
        <f t="shared" si="40"/>
        <v>7509.333333333333</v>
      </c>
      <c r="M55" s="12">
        <f t="shared" si="40"/>
        <v>7920</v>
      </c>
      <c r="N55" s="23"/>
    </row>
    <row r="56" spans="1:14" x14ac:dyDescent="0.15">
      <c r="A56" s="5">
        <v>9</v>
      </c>
      <c r="B56" s="12">
        <f>B55*2</f>
        <v>8448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23"/>
    </row>
    <row r="57" spans="1:14" x14ac:dyDescent="0.15">
      <c r="A57" s="5" t="s">
        <v>28</v>
      </c>
      <c r="B57" s="13" t="s">
        <v>54</v>
      </c>
      <c r="C57" s="13" t="s">
        <v>30</v>
      </c>
      <c r="D57" s="13" t="s">
        <v>55</v>
      </c>
      <c r="E57" s="13" t="s">
        <v>56</v>
      </c>
      <c r="F57" s="13" t="s">
        <v>33</v>
      </c>
      <c r="G57" s="13" t="s">
        <v>57</v>
      </c>
      <c r="H57" s="13" t="s">
        <v>35</v>
      </c>
      <c r="I57" s="13" t="s">
        <v>58</v>
      </c>
      <c r="J57" s="13" t="s">
        <v>37</v>
      </c>
      <c r="K57" s="13">
        <v>1</v>
      </c>
      <c r="L57" s="13" t="s">
        <v>59</v>
      </c>
      <c r="M57" s="13" t="s">
        <v>39</v>
      </c>
      <c r="N57" s="23"/>
    </row>
    <row r="58" spans="1:14" x14ac:dyDescent="0.15">
      <c r="A58" s="5" t="s">
        <v>40</v>
      </c>
      <c r="B58" s="14">
        <f>LOG(B51/B16,2)*12*100</f>
        <v>15.641287000552746</v>
      </c>
      <c r="C58" s="14">
        <f t="shared" ref="C58:M58" si="41">LOG(C51/C16,2)*12*100</f>
        <v>7.8200034615495584</v>
      </c>
      <c r="D58" s="14">
        <f t="shared" si="41"/>
        <v>19.55128873132746</v>
      </c>
      <c r="E58" s="14">
        <f t="shared" si="41"/>
        <v>9.7762844043908395</v>
      </c>
      <c r="F58" s="14">
        <f t="shared" si="41"/>
        <v>1.9550008653876134</v>
      </c>
      <c r="G58" s="14">
        <f t="shared" si="41"/>
        <v>13.686286135165219</v>
      </c>
      <c r="H58" s="14">
        <f t="shared" si="41"/>
        <v>5.8650025961623031</v>
      </c>
      <c r="I58" s="14">
        <f t="shared" si="41"/>
        <v>17.596287865940301</v>
      </c>
      <c r="J58" s="14">
        <f t="shared" si="41"/>
        <v>9.7750043269371734</v>
      </c>
      <c r="K58" s="14">
        <f t="shared" si="41"/>
        <v>0</v>
      </c>
      <c r="L58" s="14">
        <f t="shared" si="41"/>
        <v>11.731285269777747</v>
      </c>
      <c r="M58" s="14">
        <f t="shared" si="41"/>
        <v>3.9100017307747521</v>
      </c>
      <c r="N58" s="23"/>
    </row>
    <row r="60" spans="1:14" x14ac:dyDescent="0.15">
      <c r="A60" s="1"/>
      <c r="B60" s="9" t="s">
        <v>41</v>
      </c>
      <c r="C60" s="9" t="s">
        <v>42</v>
      </c>
      <c r="D60" s="9" t="s">
        <v>43</v>
      </c>
      <c r="E60" s="9" t="s">
        <v>44</v>
      </c>
      <c r="F60" s="9" t="s">
        <v>45</v>
      </c>
      <c r="G60" s="9" t="s">
        <v>46</v>
      </c>
      <c r="H60" s="9" t="s">
        <v>47</v>
      </c>
      <c r="I60" s="9" t="s">
        <v>48</v>
      </c>
      <c r="J60" s="9" t="s">
        <v>49</v>
      </c>
      <c r="K60" s="15" t="s">
        <v>50</v>
      </c>
      <c r="L60" s="9" t="s">
        <v>51</v>
      </c>
      <c r="M60" s="18" t="s">
        <v>52</v>
      </c>
      <c r="N60" s="22" t="s">
        <v>60</v>
      </c>
    </row>
    <row r="61" spans="1:14" x14ac:dyDescent="0.15">
      <c r="A61" s="2">
        <v>1</v>
      </c>
      <c r="B61" s="10">
        <f t="shared" ref="B61:M61" si="42">B62/2</f>
        <v>32.592592592592595</v>
      </c>
      <c r="C61" s="10">
        <f t="shared" si="42"/>
        <v>34.375</v>
      </c>
      <c r="D61" s="10">
        <f t="shared" si="42"/>
        <v>36.666666666666664</v>
      </c>
      <c r="E61" s="10">
        <f t="shared" si="42"/>
        <v>38.671875</v>
      </c>
      <c r="F61" s="10">
        <f t="shared" si="42"/>
        <v>40.74074074074074</v>
      </c>
      <c r="G61" s="10">
        <f t="shared" si="42"/>
        <v>43.456790123456791</v>
      </c>
      <c r="H61" s="10">
        <f t="shared" si="42"/>
        <v>45.833333333333336</v>
      </c>
      <c r="I61" s="10">
        <f t="shared" si="42"/>
        <v>48.888888888888886</v>
      </c>
      <c r="J61" s="10">
        <f t="shared" si="42"/>
        <v>51.5625</v>
      </c>
      <c r="K61" s="12">
        <f t="shared" si="42"/>
        <v>55</v>
      </c>
      <c r="L61" s="11">
        <f t="shared" si="42"/>
        <v>57.942386831275719</v>
      </c>
      <c r="M61" s="11">
        <f t="shared" si="42"/>
        <v>61.111111111111114</v>
      </c>
      <c r="N61" s="23"/>
    </row>
    <row r="62" spans="1:14" x14ac:dyDescent="0.15">
      <c r="A62" s="2">
        <v>2</v>
      </c>
      <c r="B62" s="11">
        <f t="shared" ref="B62:M62" si="43">B63/2</f>
        <v>65.18518518518519</v>
      </c>
      <c r="C62" s="11">
        <f t="shared" si="43"/>
        <v>68.75</v>
      </c>
      <c r="D62" s="11">
        <f t="shared" si="43"/>
        <v>73.333333333333329</v>
      </c>
      <c r="E62" s="11">
        <f t="shared" si="43"/>
        <v>77.34375</v>
      </c>
      <c r="F62" s="11">
        <f t="shared" si="43"/>
        <v>81.481481481481481</v>
      </c>
      <c r="G62" s="11">
        <f t="shared" si="43"/>
        <v>86.913580246913583</v>
      </c>
      <c r="H62" s="11">
        <f t="shared" si="43"/>
        <v>91.666666666666671</v>
      </c>
      <c r="I62" s="11">
        <f t="shared" si="43"/>
        <v>97.777777777777771</v>
      </c>
      <c r="J62" s="11">
        <f t="shared" si="43"/>
        <v>103.125</v>
      </c>
      <c r="K62" s="12">
        <f t="shared" si="43"/>
        <v>110</v>
      </c>
      <c r="L62" s="11">
        <f t="shared" si="43"/>
        <v>115.88477366255144</v>
      </c>
      <c r="M62" s="11">
        <f t="shared" si="43"/>
        <v>122.22222222222223</v>
      </c>
      <c r="N62" s="23"/>
    </row>
    <row r="63" spans="1:14" x14ac:dyDescent="0.15">
      <c r="A63" s="2">
        <v>3</v>
      </c>
      <c r="B63" s="11">
        <f t="shared" ref="B63:M63" si="44">B64/2</f>
        <v>130.37037037037038</v>
      </c>
      <c r="C63" s="11">
        <f t="shared" si="44"/>
        <v>137.5</v>
      </c>
      <c r="D63" s="11">
        <f t="shared" si="44"/>
        <v>146.66666666666666</v>
      </c>
      <c r="E63" s="11">
        <f t="shared" si="44"/>
        <v>154.6875</v>
      </c>
      <c r="F63" s="11">
        <f t="shared" si="44"/>
        <v>162.96296296296296</v>
      </c>
      <c r="G63" s="11">
        <f t="shared" si="44"/>
        <v>173.82716049382717</v>
      </c>
      <c r="H63" s="11">
        <f t="shared" si="44"/>
        <v>183.33333333333334</v>
      </c>
      <c r="I63" s="11">
        <f t="shared" si="44"/>
        <v>195.55555555555554</v>
      </c>
      <c r="J63" s="11">
        <f t="shared" si="44"/>
        <v>206.25</v>
      </c>
      <c r="K63" s="12">
        <f t="shared" si="44"/>
        <v>220</v>
      </c>
      <c r="L63" s="11">
        <f t="shared" si="44"/>
        <v>231.76954732510288</v>
      </c>
      <c r="M63" s="11">
        <f t="shared" si="44"/>
        <v>244.44444444444446</v>
      </c>
      <c r="N63" s="23"/>
    </row>
    <row r="64" spans="1:14" x14ac:dyDescent="0.15">
      <c r="A64" s="2">
        <v>4</v>
      </c>
      <c r="B64" s="11">
        <f>K64*16/27</f>
        <v>260.74074074074076</v>
      </c>
      <c r="C64" s="12">
        <f>K64*5/8</f>
        <v>275</v>
      </c>
      <c r="D64" s="11">
        <f>K64*2/3</f>
        <v>293.33333333333331</v>
      </c>
      <c r="E64" s="11">
        <f>K64*45/64</f>
        <v>309.375</v>
      </c>
      <c r="F64" s="11">
        <f>K64*40/54</f>
        <v>325.92592592592592</v>
      </c>
      <c r="G64" s="11">
        <f>K64*64/81</f>
        <v>347.65432098765433</v>
      </c>
      <c r="H64" s="11">
        <f>K64*5/6</f>
        <v>366.66666666666669</v>
      </c>
      <c r="I64" s="11">
        <f>K64*8/9</f>
        <v>391.11111111111109</v>
      </c>
      <c r="J64" s="11">
        <f>K64*15/16</f>
        <v>412.5</v>
      </c>
      <c r="K64" s="16">
        <v>440</v>
      </c>
      <c r="L64" s="11">
        <f>K64*256/243</f>
        <v>463.53909465020575</v>
      </c>
      <c r="M64" s="11">
        <f>K64*10/9</f>
        <v>488.88888888888891</v>
      </c>
      <c r="N64" s="23"/>
    </row>
    <row r="65" spans="1:14" x14ac:dyDescent="0.15">
      <c r="A65" s="2">
        <v>5</v>
      </c>
      <c r="B65" s="11">
        <f t="shared" ref="B65:M65" si="45">B64*2</f>
        <v>521.48148148148152</v>
      </c>
      <c r="C65" s="12">
        <f t="shared" si="45"/>
        <v>550</v>
      </c>
      <c r="D65" s="11">
        <f t="shared" si="45"/>
        <v>586.66666666666663</v>
      </c>
      <c r="E65" s="11">
        <f t="shared" si="45"/>
        <v>618.75</v>
      </c>
      <c r="F65" s="11">
        <f t="shared" si="45"/>
        <v>651.85185185185185</v>
      </c>
      <c r="G65" s="11">
        <f t="shared" si="45"/>
        <v>695.30864197530866</v>
      </c>
      <c r="H65" s="11">
        <f t="shared" si="45"/>
        <v>733.33333333333337</v>
      </c>
      <c r="I65" s="11">
        <f t="shared" si="45"/>
        <v>782.22222222222217</v>
      </c>
      <c r="J65" s="12">
        <f t="shared" si="45"/>
        <v>825</v>
      </c>
      <c r="K65" s="12">
        <f t="shared" si="45"/>
        <v>880</v>
      </c>
      <c r="L65" s="11">
        <f t="shared" si="45"/>
        <v>927.07818930041151</v>
      </c>
      <c r="M65" s="11">
        <f t="shared" si="45"/>
        <v>977.77777777777783</v>
      </c>
      <c r="N65" s="23"/>
    </row>
    <row r="66" spans="1:14" x14ac:dyDescent="0.15">
      <c r="A66" s="2">
        <v>6</v>
      </c>
      <c r="B66" s="11">
        <f t="shared" ref="B66:M66" si="46">B65*2</f>
        <v>1042.962962962963</v>
      </c>
      <c r="C66" s="12">
        <f t="shared" si="46"/>
        <v>1100</v>
      </c>
      <c r="D66" s="11">
        <f t="shared" si="46"/>
        <v>1173.3333333333333</v>
      </c>
      <c r="E66" s="11">
        <f t="shared" si="46"/>
        <v>1237.5</v>
      </c>
      <c r="F66" s="11">
        <f t="shared" si="46"/>
        <v>1303.7037037037037</v>
      </c>
      <c r="G66" s="11">
        <f t="shared" si="46"/>
        <v>1390.6172839506173</v>
      </c>
      <c r="H66" s="11">
        <f t="shared" si="46"/>
        <v>1466.6666666666667</v>
      </c>
      <c r="I66" s="11">
        <f t="shared" si="46"/>
        <v>1564.4444444444443</v>
      </c>
      <c r="J66" s="12">
        <f t="shared" si="46"/>
        <v>1650</v>
      </c>
      <c r="K66" s="12">
        <f t="shared" si="46"/>
        <v>1760</v>
      </c>
      <c r="L66" s="11">
        <f t="shared" si="46"/>
        <v>1854.156378600823</v>
      </c>
      <c r="M66" s="11">
        <f t="shared" si="46"/>
        <v>1955.5555555555557</v>
      </c>
      <c r="N66" s="23"/>
    </row>
    <row r="67" spans="1:14" x14ac:dyDescent="0.15">
      <c r="A67" s="2">
        <v>7</v>
      </c>
      <c r="B67" s="11">
        <f t="shared" ref="B67:M67" si="47">B66*2</f>
        <v>2085.9259259259261</v>
      </c>
      <c r="C67" s="12">
        <f t="shared" si="47"/>
        <v>2200</v>
      </c>
      <c r="D67" s="11">
        <f t="shared" si="47"/>
        <v>2346.6666666666665</v>
      </c>
      <c r="E67" s="12">
        <f t="shared" si="47"/>
        <v>2475</v>
      </c>
      <c r="F67" s="11">
        <f t="shared" si="47"/>
        <v>2607.4074074074074</v>
      </c>
      <c r="G67" s="11">
        <f t="shared" si="47"/>
        <v>2781.2345679012346</v>
      </c>
      <c r="H67" s="11">
        <f t="shared" si="47"/>
        <v>2933.3333333333335</v>
      </c>
      <c r="I67" s="11">
        <f t="shared" si="47"/>
        <v>3128.8888888888887</v>
      </c>
      <c r="J67" s="12">
        <f t="shared" si="47"/>
        <v>3300</v>
      </c>
      <c r="K67" s="12">
        <f t="shared" si="47"/>
        <v>3520</v>
      </c>
      <c r="L67" s="11">
        <f t="shared" si="47"/>
        <v>3708.312757201646</v>
      </c>
      <c r="M67" s="11">
        <f t="shared" si="47"/>
        <v>3911.1111111111113</v>
      </c>
      <c r="N67" s="23"/>
    </row>
    <row r="68" spans="1:14" x14ac:dyDescent="0.15">
      <c r="A68" s="2">
        <v>8</v>
      </c>
      <c r="B68" s="11">
        <f t="shared" ref="B68:M68" si="48">B67*2</f>
        <v>4171.8518518518522</v>
      </c>
      <c r="C68" s="12">
        <f t="shared" si="48"/>
        <v>4400</v>
      </c>
      <c r="D68" s="11">
        <f t="shared" si="48"/>
        <v>4693.333333333333</v>
      </c>
      <c r="E68" s="12">
        <f t="shared" si="48"/>
        <v>4950</v>
      </c>
      <c r="F68" s="11">
        <f t="shared" si="48"/>
        <v>5214.8148148148148</v>
      </c>
      <c r="G68" s="11">
        <f t="shared" si="48"/>
        <v>5562.4691358024693</v>
      </c>
      <c r="H68" s="11">
        <f t="shared" si="48"/>
        <v>5866.666666666667</v>
      </c>
      <c r="I68" s="11">
        <f t="shared" si="48"/>
        <v>6257.7777777777774</v>
      </c>
      <c r="J68" s="12">
        <f t="shared" si="48"/>
        <v>6600</v>
      </c>
      <c r="K68" s="12">
        <f t="shared" si="48"/>
        <v>7040</v>
      </c>
      <c r="L68" s="11">
        <f t="shared" si="48"/>
        <v>7416.6255144032921</v>
      </c>
      <c r="M68" s="11">
        <f t="shared" si="48"/>
        <v>7822.2222222222226</v>
      </c>
      <c r="N68" s="23"/>
    </row>
    <row r="69" spans="1:14" x14ac:dyDescent="0.15">
      <c r="A69" s="5">
        <v>9</v>
      </c>
      <c r="B69" s="11">
        <f>B68*2</f>
        <v>8343.7037037037044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3"/>
    </row>
    <row r="70" spans="1:14" x14ac:dyDescent="0.15">
      <c r="A70" s="5" t="s">
        <v>28</v>
      </c>
      <c r="B70" s="13" t="s">
        <v>61</v>
      </c>
      <c r="C70" s="13" t="s">
        <v>62</v>
      </c>
      <c r="D70" s="13" t="s">
        <v>63</v>
      </c>
      <c r="E70" s="13" t="s">
        <v>64</v>
      </c>
      <c r="F70" s="13" t="s">
        <v>65</v>
      </c>
      <c r="G70" s="13" t="s">
        <v>66</v>
      </c>
      <c r="H70" s="13" t="s">
        <v>67</v>
      </c>
      <c r="I70" s="13" t="s">
        <v>68</v>
      </c>
      <c r="J70" s="13" t="s">
        <v>69</v>
      </c>
      <c r="K70" s="13">
        <v>1</v>
      </c>
      <c r="L70" s="13" t="s">
        <v>70</v>
      </c>
      <c r="M70" s="13" t="s">
        <v>71</v>
      </c>
      <c r="N70" s="23"/>
    </row>
    <row r="71" spans="1:14" x14ac:dyDescent="0.15">
      <c r="A71" s="5" t="s">
        <v>40</v>
      </c>
      <c r="B71" s="14">
        <f>LOG(B64/B16,2)*12*100</f>
        <v>-5.8650025961620802</v>
      </c>
      <c r="C71" s="14">
        <f t="shared" ref="C71:M71" si="49">LOG(C64/C16,2)*12*100</f>
        <v>-13.686286135165501</v>
      </c>
      <c r="D71" s="14">
        <f t="shared" si="49"/>
        <v>-1.955000865387585</v>
      </c>
      <c r="E71" s="14">
        <f t="shared" si="49"/>
        <v>-9.7762844043900898</v>
      </c>
      <c r="F71" s="14">
        <f t="shared" si="49"/>
        <v>-19.551288731327325</v>
      </c>
      <c r="G71" s="14">
        <f t="shared" si="49"/>
        <v>-7.8200034615496907</v>
      </c>
      <c r="H71" s="14">
        <f t="shared" si="49"/>
        <v>-15.641287000552529</v>
      </c>
      <c r="I71" s="14">
        <f t="shared" si="49"/>
        <v>-3.9100017307748662</v>
      </c>
      <c r="J71" s="14">
        <f t="shared" si="49"/>
        <v>-11.73128526977781</v>
      </c>
      <c r="K71" s="14">
        <f t="shared" si="49"/>
        <v>0</v>
      </c>
      <c r="L71" s="14">
        <f t="shared" si="49"/>
        <v>-9.7750043269371272</v>
      </c>
      <c r="M71" s="14">
        <f t="shared" si="49"/>
        <v>-17.596287865939995</v>
      </c>
      <c r="N71" s="23"/>
    </row>
    <row r="73" spans="1:14" x14ac:dyDescent="0.15">
      <c r="A73" s="1"/>
      <c r="B73" s="9" t="s">
        <v>41</v>
      </c>
      <c r="C73" s="9" t="s">
        <v>42</v>
      </c>
      <c r="D73" s="9" t="s">
        <v>43</v>
      </c>
      <c r="E73" s="9" t="s">
        <v>44</v>
      </c>
      <c r="F73" s="9" t="s">
        <v>45</v>
      </c>
      <c r="G73" s="9" t="s">
        <v>46</v>
      </c>
      <c r="H73" s="9" t="s">
        <v>47</v>
      </c>
      <c r="I73" s="9" t="s">
        <v>48</v>
      </c>
      <c r="J73" s="9" t="s">
        <v>49</v>
      </c>
      <c r="K73" s="15" t="s">
        <v>50</v>
      </c>
      <c r="L73" s="9" t="s">
        <v>51</v>
      </c>
      <c r="M73" s="18" t="s">
        <v>52</v>
      </c>
      <c r="N73" s="22" t="s">
        <v>72</v>
      </c>
    </row>
    <row r="74" spans="1:14" x14ac:dyDescent="0.15">
      <c r="A74" s="2">
        <v>1</v>
      </c>
      <c r="B74" s="3">
        <f t="shared" ref="B74:M74" si="50">B75/2</f>
        <v>32.4</v>
      </c>
      <c r="C74" s="10">
        <f t="shared" si="50"/>
        <v>34.171875</v>
      </c>
      <c r="D74" s="10">
        <f t="shared" si="50"/>
        <v>36.450000000000003</v>
      </c>
      <c r="E74" s="3">
        <f t="shared" si="50"/>
        <v>38.4</v>
      </c>
      <c r="F74" s="3">
        <f t="shared" si="50"/>
        <v>40.5</v>
      </c>
      <c r="G74" s="3">
        <f t="shared" si="50"/>
        <v>43.2</v>
      </c>
      <c r="H74" s="10">
        <f t="shared" si="50"/>
        <v>45.5625</v>
      </c>
      <c r="I74" s="3">
        <f t="shared" si="50"/>
        <v>48.6</v>
      </c>
      <c r="J74" s="10">
        <f t="shared" si="50"/>
        <v>51.2578125</v>
      </c>
      <c r="K74" s="12">
        <f t="shared" si="50"/>
        <v>54</v>
      </c>
      <c r="L74" s="4">
        <f t="shared" si="50"/>
        <v>57.6</v>
      </c>
      <c r="M74" s="11">
        <f t="shared" si="50"/>
        <v>60.75</v>
      </c>
      <c r="N74" s="23"/>
    </row>
    <row r="75" spans="1:14" x14ac:dyDescent="0.15">
      <c r="A75" s="2">
        <v>2</v>
      </c>
      <c r="B75" s="4">
        <f t="shared" ref="B75:M75" si="51">B76/2</f>
        <v>64.8</v>
      </c>
      <c r="C75" s="11">
        <f t="shared" si="51"/>
        <v>68.34375</v>
      </c>
      <c r="D75" s="4">
        <f t="shared" si="51"/>
        <v>72.900000000000006</v>
      </c>
      <c r="E75" s="4">
        <f t="shared" si="51"/>
        <v>76.8</v>
      </c>
      <c r="F75" s="12">
        <f t="shared" si="51"/>
        <v>81</v>
      </c>
      <c r="G75" s="4">
        <f t="shared" si="51"/>
        <v>86.4</v>
      </c>
      <c r="H75" s="11">
        <f t="shared" si="51"/>
        <v>91.125</v>
      </c>
      <c r="I75" s="4">
        <f t="shared" si="51"/>
        <v>97.2</v>
      </c>
      <c r="J75" s="11">
        <f t="shared" si="51"/>
        <v>102.515625</v>
      </c>
      <c r="K75" s="12">
        <f t="shared" si="51"/>
        <v>108</v>
      </c>
      <c r="L75" s="4">
        <f t="shared" si="51"/>
        <v>115.2</v>
      </c>
      <c r="M75" s="4">
        <f t="shared" si="51"/>
        <v>121.5</v>
      </c>
      <c r="N75" s="23"/>
    </row>
    <row r="76" spans="1:14" x14ac:dyDescent="0.15">
      <c r="A76" s="2">
        <v>3</v>
      </c>
      <c r="B76" s="4">
        <f t="shared" ref="B76:M76" si="52">B77/2</f>
        <v>129.6</v>
      </c>
      <c r="C76" s="11">
        <f t="shared" si="52"/>
        <v>136.6875</v>
      </c>
      <c r="D76" s="4">
        <f t="shared" si="52"/>
        <v>145.80000000000001</v>
      </c>
      <c r="E76" s="4">
        <f t="shared" si="52"/>
        <v>153.6</v>
      </c>
      <c r="F76" s="12">
        <f t="shared" si="52"/>
        <v>162</v>
      </c>
      <c r="G76" s="4">
        <f t="shared" si="52"/>
        <v>172.8</v>
      </c>
      <c r="H76" s="11">
        <f t="shared" si="52"/>
        <v>182.25</v>
      </c>
      <c r="I76" s="4">
        <f t="shared" si="52"/>
        <v>194.4</v>
      </c>
      <c r="J76" s="11">
        <f t="shared" si="52"/>
        <v>205.03125</v>
      </c>
      <c r="K76" s="12">
        <f t="shared" si="52"/>
        <v>216</v>
      </c>
      <c r="L76" s="4">
        <f t="shared" si="52"/>
        <v>230.4</v>
      </c>
      <c r="M76" s="12">
        <f t="shared" si="52"/>
        <v>243</v>
      </c>
      <c r="N76" s="23"/>
    </row>
    <row r="77" spans="1:14" x14ac:dyDescent="0.15">
      <c r="A77" s="2">
        <v>4</v>
      </c>
      <c r="B77" s="4">
        <f>K77*3/5</f>
        <v>259.2</v>
      </c>
      <c r="C77" s="11">
        <f t="shared" ref="C77:H77" si="53">H77*3/4</f>
        <v>273.375</v>
      </c>
      <c r="D77" s="4">
        <f>K77*27/40</f>
        <v>291.60000000000002</v>
      </c>
      <c r="E77" s="4">
        <f>K77*32/45</f>
        <v>307.2</v>
      </c>
      <c r="F77" s="12">
        <f t="shared" si="53"/>
        <v>324</v>
      </c>
      <c r="G77" s="4">
        <f>K77*4/5</f>
        <v>345.6</v>
      </c>
      <c r="H77" s="11">
        <f t="shared" si="53"/>
        <v>364.5</v>
      </c>
      <c r="I77" s="4">
        <f>K77*9/10</f>
        <v>388.8</v>
      </c>
      <c r="J77" s="11">
        <f>C77*3/2</f>
        <v>410.0625</v>
      </c>
      <c r="K77" s="16">
        <v>432</v>
      </c>
      <c r="L77" s="4">
        <f>K77*16/15</f>
        <v>460.8</v>
      </c>
      <c r="M77" s="12">
        <f>F77*3/2</f>
        <v>486</v>
      </c>
      <c r="N77" s="23"/>
    </row>
    <row r="78" spans="1:14" x14ac:dyDescent="0.15">
      <c r="A78" s="2">
        <v>5</v>
      </c>
      <c r="B78" s="4">
        <f t="shared" ref="B78:M78" si="54">B77*2</f>
        <v>518.4</v>
      </c>
      <c r="C78" s="11">
        <f t="shared" si="54"/>
        <v>546.75</v>
      </c>
      <c r="D78" s="4">
        <f t="shared" si="54"/>
        <v>583.20000000000005</v>
      </c>
      <c r="E78" s="4">
        <f t="shared" si="54"/>
        <v>614.4</v>
      </c>
      <c r="F78" s="12">
        <f t="shared" si="54"/>
        <v>648</v>
      </c>
      <c r="G78" s="4">
        <f t="shared" si="54"/>
        <v>691.2</v>
      </c>
      <c r="H78" s="12">
        <f t="shared" si="54"/>
        <v>729</v>
      </c>
      <c r="I78" s="4">
        <f t="shared" si="54"/>
        <v>777.6</v>
      </c>
      <c r="J78" s="11">
        <f t="shared" si="54"/>
        <v>820.125</v>
      </c>
      <c r="K78" s="12">
        <f t="shared" si="54"/>
        <v>864</v>
      </c>
      <c r="L78" s="4">
        <f t="shared" si="54"/>
        <v>921.6</v>
      </c>
      <c r="M78" s="12">
        <f t="shared" si="54"/>
        <v>972</v>
      </c>
      <c r="N78" s="23"/>
    </row>
    <row r="79" spans="1:14" x14ac:dyDescent="0.15">
      <c r="A79" s="2">
        <v>6</v>
      </c>
      <c r="B79" s="4">
        <f t="shared" ref="B79:M79" si="55">B78*2</f>
        <v>1036.8</v>
      </c>
      <c r="C79" s="4">
        <f t="shared" si="55"/>
        <v>1093.5</v>
      </c>
      <c r="D79" s="4">
        <f t="shared" si="55"/>
        <v>1166.4000000000001</v>
      </c>
      <c r="E79" s="4">
        <f t="shared" si="55"/>
        <v>1228.8</v>
      </c>
      <c r="F79" s="12">
        <f t="shared" si="55"/>
        <v>1296</v>
      </c>
      <c r="G79" s="4">
        <f>G78*2</f>
        <v>1382.4</v>
      </c>
      <c r="H79" s="12">
        <f>H78*2</f>
        <v>1458</v>
      </c>
      <c r="I79" s="4">
        <f>I78*2</f>
        <v>1555.2</v>
      </c>
      <c r="J79" s="11">
        <f>J78*2</f>
        <v>1640.25</v>
      </c>
      <c r="K79" s="12">
        <f t="shared" si="55"/>
        <v>1728</v>
      </c>
      <c r="L79" s="4">
        <f t="shared" si="55"/>
        <v>1843.2</v>
      </c>
      <c r="M79" s="12">
        <f t="shared" si="55"/>
        <v>1944</v>
      </c>
      <c r="N79" s="23"/>
    </row>
    <row r="80" spans="1:14" x14ac:dyDescent="0.15">
      <c r="A80" s="2">
        <v>7</v>
      </c>
      <c r="B80" s="4">
        <f t="shared" ref="B80:M80" si="56">B79*2</f>
        <v>2073.6</v>
      </c>
      <c r="C80" s="12">
        <f t="shared" si="56"/>
        <v>2187</v>
      </c>
      <c r="D80" s="4">
        <f t="shared" si="56"/>
        <v>2332.8000000000002</v>
      </c>
      <c r="E80" s="4">
        <f t="shared" si="56"/>
        <v>2457.6</v>
      </c>
      <c r="F80" s="12">
        <f t="shared" si="56"/>
        <v>2592</v>
      </c>
      <c r="G80" s="4">
        <f t="shared" si="56"/>
        <v>2764.8</v>
      </c>
      <c r="H80" s="12">
        <f t="shared" si="56"/>
        <v>2916</v>
      </c>
      <c r="I80" s="4">
        <f>I79*2</f>
        <v>3110.4</v>
      </c>
      <c r="J80" s="4">
        <f t="shared" si="56"/>
        <v>3280.5</v>
      </c>
      <c r="K80" s="12">
        <f t="shared" si="56"/>
        <v>3456</v>
      </c>
      <c r="L80" s="4">
        <f t="shared" si="56"/>
        <v>3686.4</v>
      </c>
      <c r="M80" s="12">
        <f t="shared" si="56"/>
        <v>3888</v>
      </c>
      <c r="N80" s="23"/>
    </row>
    <row r="81" spans="1:14" x14ac:dyDescent="0.15">
      <c r="A81" s="2">
        <v>8</v>
      </c>
      <c r="B81" s="4">
        <f t="shared" ref="B81:M81" si="57">B80*2</f>
        <v>4147.2</v>
      </c>
      <c r="C81" s="12">
        <f t="shared" si="57"/>
        <v>4374</v>
      </c>
      <c r="D81" s="4">
        <f t="shared" si="57"/>
        <v>4665.6000000000004</v>
      </c>
      <c r="E81" s="4">
        <f t="shared" si="57"/>
        <v>4915.2</v>
      </c>
      <c r="F81" s="12">
        <f t="shared" si="57"/>
        <v>5184</v>
      </c>
      <c r="G81" s="4">
        <f t="shared" si="57"/>
        <v>5529.6</v>
      </c>
      <c r="H81" s="12">
        <f t="shared" si="57"/>
        <v>5832</v>
      </c>
      <c r="I81" s="4">
        <f t="shared" si="57"/>
        <v>6220.8</v>
      </c>
      <c r="J81" s="12">
        <f t="shared" si="57"/>
        <v>6561</v>
      </c>
      <c r="K81" s="12">
        <f t="shared" si="57"/>
        <v>6912</v>
      </c>
      <c r="L81" s="4">
        <f t="shared" si="57"/>
        <v>7372.8</v>
      </c>
      <c r="M81" s="12">
        <f t="shared" si="57"/>
        <v>7776</v>
      </c>
      <c r="N81" s="23"/>
    </row>
    <row r="82" spans="1:14" x14ac:dyDescent="0.15">
      <c r="A82" s="5">
        <v>9</v>
      </c>
      <c r="B82" s="4">
        <f>B81*2</f>
        <v>8294.4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23"/>
    </row>
    <row r="83" spans="1:14" x14ac:dyDescent="0.15">
      <c r="A83" s="5" t="s">
        <v>28</v>
      </c>
      <c r="B83" s="13" t="s">
        <v>54</v>
      </c>
      <c r="C83" s="13" t="s">
        <v>30</v>
      </c>
      <c r="D83" s="13" t="s">
        <v>55</v>
      </c>
      <c r="E83" s="13" t="s">
        <v>56</v>
      </c>
      <c r="F83" s="13" t="s">
        <v>33</v>
      </c>
      <c r="G83" s="13" t="s">
        <v>57</v>
      </c>
      <c r="H83" s="13" t="s">
        <v>35</v>
      </c>
      <c r="I83" s="13" t="s">
        <v>58</v>
      </c>
      <c r="J83" s="13" t="s">
        <v>37</v>
      </c>
      <c r="K83" s="13">
        <v>1</v>
      </c>
      <c r="L83" s="13" t="s">
        <v>59</v>
      </c>
      <c r="M83" s="13" t="s">
        <v>39</v>
      </c>
      <c r="N83" s="23"/>
    </row>
    <row r="84" spans="1:14" x14ac:dyDescent="0.15">
      <c r="A84" s="5" t="s">
        <v>40</v>
      </c>
      <c r="B84" s="14">
        <f>LOG(B77/B5,2)*12*100</f>
        <v>15.641287000552362</v>
      </c>
      <c r="C84" s="14">
        <f t="shared" ref="C84:M84" si="58">LOG(C77/C5,2)*12*100</f>
        <v>7.8200034615495584</v>
      </c>
      <c r="D84" s="14">
        <f t="shared" si="58"/>
        <v>19.551288731327844</v>
      </c>
      <c r="E84" s="14">
        <f t="shared" si="58"/>
        <v>9.7762844043904558</v>
      </c>
      <c r="F84" s="14">
        <f t="shared" si="58"/>
        <v>1.9550008653876134</v>
      </c>
      <c r="G84" s="14">
        <f t="shared" si="58"/>
        <v>13.686286135165219</v>
      </c>
      <c r="H84" s="14">
        <f t="shared" si="58"/>
        <v>5.8650025961623031</v>
      </c>
      <c r="I84" s="14">
        <f t="shared" si="58"/>
        <v>17.596287865939921</v>
      </c>
      <c r="J84" s="14">
        <f t="shared" si="58"/>
        <v>9.7750043269371734</v>
      </c>
      <c r="K84" s="14">
        <f t="shared" si="58"/>
        <v>0</v>
      </c>
      <c r="L84" s="14">
        <f t="shared" si="58"/>
        <v>11.731285269777747</v>
      </c>
      <c r="M84" s="14">
        <f t="shared" si="58"/>
        <v>3.9100017307747521</v>
      </c>
      <c r="N84" s="23"/>
    </row>
    <row r="86" spans="1:14" x14ac:dyDescent="0.15">
      <c r="A86" s="1"/>
      <c r="B86" s="9" t="s">
        <v>41</v>
      </c>
      <c r="C86" s="9" t="s">
        <v>42</v>
      </c>
      <c r="D86" s="9" t="s">
        <v>43</v>
      </c>
      <c r="E86" s="9" t="s">
        <v>44</v>
      </c>
      <c r="F86" s="9" t="s">
        <v>45</v>
      </c>
      <c r="G86" s="9" t="s">
        <v>46</v>
      </c>
      <c r="H86" s="9" t="s">
        <v>47</v>
      </c>
      <c r="I86" s="9" t="s">
        <v>48</v>
      </c>
      <c r="J86" s="9" t="s">
        <v>49</v>
      </c>
      <c r="K86" s="15" t="s">
        <v>50</v>
      </c>
      <c r="L86" s="9" t="s">
        <v>51</v>
      </c>
      <c r="M86" s="18" t="s">
        <v>52</v>
      </c>
      <c r="N86" s="22" t="s">
        <v>73</v>
      </c>
    </row>
    <row r="87" spans="1:14" x14ac:dyDescent="0.15">
      <c r="A87" s="2">
        <v>1</v>
      </c>
      <c r="B87" s="17">
        <f t="shared" ref="B87:M87" si="59">B88/2</f>
        <v>32</v>
      </c>
      <c r="C87" s="10">
        <f t="shared" si="59"/>
        <v>33.75</v>
      </c>
      <c r="D87" s="17">
        <f t="shared" si="59"/>
        <v>36</v>
      </c>
      <c r="E87" s="10">
        <f t="shared" si="59"/>
        <v>37.96875</v>
      </c>
      <c r="F87" s="17">
        <f t="shared" si="59"/>
        <v>40</v>
      </c>
      <c r="G87" s="10">
        <f t="shared" si="59"/>
        <v>42.666666666666664</v>
      </c>
      <c r="H87" s="17">
        <f t="shared" si="59"/>
        <v>45</v>
      </c>
      <c r="I87" s="17">
        <f t="shared" si="59"/>
        <v>48</v>
      </c>
      <c r="J87" s="10">
        <f t="shared" si="59"/>
        <v>50.625</v>
      </c>
      <c r="K87" s="12">
        <f t="shared" si="59"/>
        <v>54</v>
      </c>
      <c r="L87" s="11">
        <f t="shared" si="59"/>
        <v>56.888888888888886</v>
      </c>
      <c r="M87" s="12">
        <f t="shared" si="59"/>
        <v>60</v>
      </c>
      <c r="N87" s="23"/>
    </row>
    <row r="88" spans="1:14" x14ac:dyDescent="0.15">
      <c r="A88" s="2">
        <v>2</v>
      </c>
      <c r="B88" s="12">
        <f t="shared" ref="B88:M88" si="60">B89/2</f>
        <v>64</v>
      </c>
      <c r="C88" s="11">
        <f t="shared" si="60"/>
        <v>67.5</v>
      </c>
      <c r="D88" s="12">
        <f t="shared" si="60"/>
        <v>72</v>
      </c>
      <c r="E88" s="11">
        <f t="shared" si="60"/>
        <v>75.9375</v>
      </c>
      <c r="F88" s="12">
        <f t="shared" si="60"/>
        <v>80</v>
      </c>
      <c r="G88" s="11">
        <f t="shared" si="60"/>
        <v>85.333333333333329</v>
      </c>
      <c r="H88" s="12">
        <f t="shared" si="60"/>
        <v>90</v>
      </c>
      <c r="I88" s="12">
        <f t="shared" si="60"/>
        <v>96</v>
      </c>
      <c r="J88" s="11">
        <f t="shared" si="60"/>
        <v>101.25</v>
      </c>
      <c r="K88" s="12">
        <f t="shared" si="60"/>
        <v>108</v>
      </c>
      <c r="L88" s="11">
        <f t="shared" si="60"/>
        <v>113.77777777777777</v>
      </c>
      <c r="M88" s="12">
        <f t="shared" si="60"/>
        <v>120</v>
      </c>
      <c r="N88" s="23"/>
    </row>
    <row r="89" spans="1:14" x14ac:dyDescent="0.15">
      <c r="A89" s="2">
        <v>3</v>
      </c>
      <c r="B89" s="12">
        <f t="shared" ref="B89:M89" si="61">B90/2</f>
        <v>128</v>
      </c>
      <c r="C89" s="12">
        <f t="shared" si="61"/>
        <v>135</v>
      </c>
      <c r="D89" s="12">
        <f t="shared" si="61"/>
        <v>144</v>
      </c>
      <c r="E89" s="11">
        <f t="shared" si="61"/>
        <v>151.875</v>
      </c>
      <c r="F89" s="12">
        <f t="shared" si="61"/>
        <v>160</v>
      </c>
      <c r="G89" s="11">
        <f t="shared" si="61"/>
        <v>170.66666666666666</v>
      </c>
      <c r="H89" s="12">
        <f t="shared" si="61"/>
        <v>180</v>
      </c>
      <c r="I89" s="12">
        <f t="shared" si="61"/>
        <v>192</v>
      </c>
      <c r="J89" s="11">
        <f t="shared" si="61"/>
        <v>202.5</v>
      </c>
      <c r="K89" s="12">
        <f t="shared" si="61"/>
        <v>216</v>
      </c>
      <c r="L89" s="11">
        <f t="shared" si="61"/>
        <v>227.55555555555554</v>
      </c>
      <c r="M89" s="12">
        <f t="shared" si="61"/>
        <v>240</v>
      </c>
      <c r="N89" s="23"/>
    </row>
    <row r="90" spans="1:14" x14ac:dyDescent="0.15">
      <c r="A90" s="2">
        <v>4</v>
      </c>
      <c r="B90" s="12">
        <f>K90*16/27</f>
        <v>256</v>
      </c>
      <c r="C90" s="12">
        <f>K90*5/8</f>
        <v>270</v>
      </c>
      <c r="D90" s="12">
        <f>K90*2/3</f>
        <v>288</v>
      </c>
      <c r="E90" s="11">
        <f>K90*45/64</f>
        <v>303.75</v>
      </c>
      <c r="F90" s="12">
        <f>K90*40/54</f>
        <v>320</v>
      </c>
      <c r="G90" s="11">
        <f>K90*64/81</f>
        <v>341.33333333333331</v>
      </c>
      <c r="H90" s="12">
        <f>K90*5/6</f>
        <v>360</v>
      </c>
      <c r="I90" s="12">
        <f>K90*8/9</f>
        <v>384</v>
      </c>
      <c r="J90" s="12">
        <f>K90*15/16</f>
        <v>405</v>
      </c>
      <c r="K90" s="16">
        <v>432</v>
      </c>
      <c r="L90" s="11">
        <f>K90*256/243</f>
        <v>455.11111111111109</v>
      </c>
      <c r="M90" s="12">
        <f>K90*10/9</f>
        <v>480</v>
      </c>
      <c r="N90" s="23"/>
    </row>
    <row r="91" spans="1:14" x14ac:dyDescent="0.15">
      <c r="A91" s="2">
        <v>5</v>
      </c>
      <c r="B91" s="12">
        <f t="shared" ref="B91:M91" si="62">B90*2</f>
        <v>512</v>
      </c>
      <c r="C91" s="12">
        <f t="shared" si="62"/>
        <v>540</v>
      </c>
      <c r="D91" s="12">
        <f t="shared" si="62"/>
        <v>576</v>
      </c>
      <c r="E91" s="11">
        <f t="shared" si="62"/>
        <v>607.5</v>
      </c>
      <c r="F91" s="12">
        <f t="shared" si="62"/>
        <v>640</v>
      </c>
      <c r="G91" s="11">
        <f t="shared" si="62"/>
        <v>682.66666666666663</v>
      </c>
      <c r="H91" s="12">
        <f t="shared" si="62"/>
        <v>720</v>
      </c>
      <c r="I91" s="12">
        <f t="shared" si="62"/>
        <v>768</v>
      </c>
      <c r="J91" s="12">
        <f t="shared" si="62"/>
        <v>810</v>
      </c>
      <c r="K91" s="12">
        <f t="shared" si="62"/>
        <v>864</v>
      </c>
      <c r="L91" s="11">
        <f t="shared" si="62"/>
        <v>910.22222222222217</v>
      </c>
      <c r="M91" s="12">
        <f t="shared" si="62"/>
        <v>960</v>
      </c>
      <c r="N91" s="23"/>
    </row>
    <row r="92" spans="1:14" x14ac:dyDescent="0.15">
      <c r="A92" s="2">
        <v>6</v>
      </c>
      <c r="B92" s="12">
        <f t="shared" ref="B92:M92" si="63">B91*2</f>
        <v>1024</v>
      </c>
      <c r="C92" s="12">
        <f t="shared" si="63"/>
        <v>1080</v>
      </c>
      <c r="D92" s="12">
        <f t="shared" si="63"/>
        <v>1152</v>
      </c>
      <c r="E92" s="12">
        <f t="shared" si="63"/>
        <v>1215</v>
      </c>
      <c r="F92" s="12">
        <f t="shared" si="63"/>
        <v>1280</v>
      </c>
      <c r="G92" s="11">
        <f t="shared" si="63"/>
        <v>1365.3333333333333</v>
      </c>
      <c r="H92" s="12">
        <f t="shared" si="63"/>
        <v>1440</v>
      </c>
      <c r="I92" s="12">
        <f t="shared" si="63"/>
        <v>1536</v>
      </c>
      <c r="J92" s="12">
        <f t="shared" si="63"/>
        <v>1620</v>
      </c>
      <c r="K92" s="12">
        <f t="shared" si="63"/>
        <v>1728</v>
      </c>
      <c r="L92" s="11">
        <f t="shared" si="63"/>
        <v>1820.4444444444443</v>
      </c>
      <c r="M92" s="12">
        <f t="shared" si="63"/>
        <v>1920</v>
      </c>
      <c r="N92" s="23"/>
    </row>
    <row r="93" spans="1:14" x14ac:dyDescent="0.15">
      <c r="A93" s="2">
        <v>7</v>
      </c>
      <c r="B93" s="12">
        <f t="shared" ref="B93:M93" si="64">B92*2</f>
        <v>2048</v>
      </c>
      <c r="C93" s="12">
        <f t="shared" si="64"/>
        <v>2160</v>
      </c>
      <c r="D93" s="12">
        <f t="shared" si="64"/>
        <v>2304</v>
      </c>
      <c r="E93" s="12">
        <f t="shared" si="64"/>
        <v>2430</v>
      </c>
      <c r="F93" s="12">
        <f t="shared" si="64"/>
        <v>2560</v>
      </c>
      <c r="G93" s="11">
        <f t="shared" si="64"/>
        <v>2730.6666666666665</v>
      </c>
      <c r="H93" s="12">
        <f t="shared" si="64"/>
        <v>2880</v>
      </c>
      <c r="I93" s="12">
        <f t="shared" si="64"/>
        <v>3072</v>
      </c>
      <c r="J93" s="12">
        <f t="shared" si="64"/>
        <v>3240</v>
      </c>
      <c r="K93" s="12">
        <f t="shared" si="64"/>
        <v>3456</v>
      </c>
      <c r="L93" s="11">
        <f t="shared" si="64"/>
        <v>3640.8888888888887</v>
      </c>
      <c r="M93" s="12">
        <f t="shared" si="64"/>
        <v>3840</v>
      </c>
      <c r="N93" s="23"/>
    </row>
    <row r="94" spans="1:14" x14ac:dyDescent="0.15">
      <c r="A94" s="2">
        <v>8</v>
      </c>
      <c r="B94" s="12">
        <f t="shared" ref="B94:M94" si="65">B93*2</f>
        <v>4096</v>
      </c>
      <c r="C94" s="12">
        <f t="shared" si="65"/>
        <v>4320</v>
      </c>
      <c r="D94" s="12">
        <f t="shared" si="65"/>
        <v>4608</v>
      </c>
      <c r="E94" s="12">
        <f t="shared" si="65"/>
        <v>4860</v>
      </c>
      <c r="F94" s="12">
        <f t="shared" si="65"/>
        <v>5120</v>
      </c>
      <c r="G94" s="11">
        <f t="shared" si="65"/>
        <v>5461.333333333333</v>
      </c>
      <c r="H94" s="12">
        <f t="shared" si="65"/>
        <v>5760</v>
      </c>
      <c r="I94" s="12">
        <f t="shared" si="65"/>
        <v>6144</v>
      </c>
      <c r="J94" s="12">
        <f t="shared" si="65"/>
        <v>6480</v>
      </c>
      <c r="K94" s="12">
        <f t="shared" si="65"/>
        <v>6912</v>
      </c>
      <c r="L94" s="11">
        <f t="shared" si="65"/>
        <v>7281.7777777777774</v>
      </c>
      <c r="M94" s="12">
        <f t="shared" si="65"/>
        <v>7680</v>
      </c>
      <c r="N94" s="23"/>
    </row>
    <row r="95" spans="1:14" x14ac:dyDescent="0.15">
      <c r="A95" s="5">
        <v>9</v>
      </c>
      <c r="B95" s="12">
        <f>B94*2</f>
        <v>8192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3"/>
    </row>
    <row r="96" spans="1:14" x14ac:dyDescent="0.15">
      <c r="A96" s="5" t="s">
        <v>28</v>
      </c>
      <c r="B96" s="13" t="s">
        <v>61</v>
      </c>
      <c r="C96" s="13" t="s">
        <v>62</v>
      </c>
      <c r="D96" s="13" t="s">
        <v>63</v>
      </c>
      <c r="E96" s="13" t="s">
        <v>64</v>
      </c>
      <c r="F96" s="13" t="s">
        <v>65</v>
      </c>
      <c r="G96" s="13" t="s">
        <v>66</v>
      </c>
      <c r="H96" s="13" t="s">
        <v>67</v>
      </c>
      <c r="I96" s="13" t="s">
        <v>68</v>
      </c>
      <c r="J96" s="13" t="s">
        <v>69</v>
      </c>
      <c r="K96" s="13">
        <v>1</v>
      </c>
      <c r="L96" s="13" t="s">
        <v>70</v>
      </c>
      <c r="M96" s="13" t="s">
        <v>71</v>
      </c>
      <c r="N96" s="23"/>
    </row>
    <row r="97" spans="1:14" x14ac:dyDescent="0.15">
      <c r="A97" s="5" t="s">
        <v>40</v>
      </c>
      <c r="B97" s="14">
        <f>LOG(B90/B5,2)*12*100</f>
        <v>-5.8650025961622738</v>
      </c>
      <c r="C97" s="14">
        <f t="shared" ref="C97:M97" si="66">LOG(C90/C5,2)*12*100</f>
        <v>-13.686286135165501</v>
      </c>
      <c r="D97" s="14">
        <f t="shared" si="66"/>
        <v>-1.9550008653873927</v>
      </c>
      <c r="E97" s="14">
        <f t="shared" si="66"/>
        <v>-9.7762844043900898</v>
      </c>
      <c r="F97" s="14">
        <f t="shared" si="66"/>
        <v>-19.551288731327325</v>
      </c>
      <c r="G97" s="14">
        <f t="shared" si="66"/>
        <v>-7.8200034615496907</v>
      </c>
      <c r="H97" s="14">
        <f t="shared" si="66"/>
        <v>-15.641287000552529</v>
      </c>
      <c r="I97" s="14">
        <f t="shared" si="66"/>
        <v>-3.9100017307748662</v>
      </c>
      <c r="J97" s="14">
        <f t="shared" si="66"/>
        <v>-11.73128526977781</v>
      </c>
      <c r="K97" s="14">
        <f t="shared" si="66"/>
        <v>0</v>
      </c>
      <c r="L97" s="14">
        <f t="shared" si="66"/>
        <v>-9.7750043269373208</v>
      </c>
      <c r="M97" s="14">
        <f t="shared" si="66"/>
        <v>-17.596287865939995</v>
      </c>
      <c r="N97" s="23"/>
    </row>
  </sheetData>
  <mergeCells count="8">
    <mergeCell ref="N60:N71"/>
    <mergeCell ref="N73:N84"/>
    <mergeCell ref="N86:N97"/>
    <mergeCell ref="N1:N10"/>
    <mergeCell ref="N12:N21"/>
    <mergeCell ref="N23:N32"/>
    <mergeCell ref="N34:N45"/>
    <mergeCell ref="N47:N58"/>
  </mergeCells>
  <phoneticPr fontId="4" type="noConversion"/>
  <pageMargins left="0.75" right="0.75" top="1" bottom="1" header="0.51180555555555596" footer="0.51180555555555596"/>
  <pageSetup paperSize="9" orientation="portrait" r:id="rId1"/>
  <ignoredErrors>
    <ignoredError sqref="G77 G6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duoyi</dc:creator>
  <cp:lastModifiedBy>He Yizhou</cp:lastModifiedBy>
  <dcterms:created xsi:type="dcterms:W3CDTF">2018-12-04T01:07:00Z</dcterms:created>
  <dcterms:modified xsi:type="dcterms:W3CDTF">2018-12-04T13:23:19Z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