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havugim\Documents\ASU Dropbox\Emmanuel Havugimana\ECCE-2025-extras\model_train\"/>
    </mc:Choice>
  </mc:AlternateContent>
  <xr:revisionPtr revIDLastSave="0" documentId="13_ncr:1_{50BAE826-EE22-4FE3-BA6A-EC4881CFC9EA}" xr6:coauthVersionLast="47" xr6:coauthVersionMax="47" xr10:uidLastSave="{00000000-0000-0000-0000-000000000000}"/>
  <bookViews>
    <workbookView xWindow="2595" yWindow="2595" windowWidth="21600" windowHeight="12645" xr2:uid="{00000000-000D-0000-FFFF-FFFF00000000}"/>
  </bookViews>
  <sheets>
    <sheet name="CoreLoss" sheetId="1" r:id="rId1"/>
    <sheet name="CoreLoss(90)" sheetId="2" r:id="rId2"/>
    <sheet name="CoreLoss(70)" sheetId="3" r:id="rId3"/>
    <sheet name="CoreLoss(50)" sheetId="4" r:id="rId4"/>
    <sheet name=" CoreLoss(25)" sheetId="5" r:id="rId5"/>
    <sheet name="L1W" sheetId="6" r:id="rId6"/>
    <sheet name="L1off" sheetId="7" r:id="rId7"/>
    <sheet name="L2W" sheetId="8" r:id="rId8"/>
    <sheet name="L2off" sheetId="9" r:id="rId9"/>
    <sheet name="L3W" sheetId="10" r:id="rId10"/>
    <sheet name="L3off" sheetId="11" r:id="rId11"/>
    <sheet name="L4W" sheetId="12" r:id="rId12"/>
    <sheet name="L4off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" l="1"/>
  <c r="D8" i="5"/>
  <c r="E8" i="5" s="1"/>
  <c r="F8" i="5" s="1"/>
  <c r="G8" i="5" s="1"/>
  <c r="H8" i="5" s="1"/>
  <c r="I8" i="5" s="1"/>
  <c r="J8" i="5" s="1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D4" i="5"/>
  <c r="C4" i="5"/>
  <c r="C3" i="5"/>
  <c r="F2" i="5"/>
  <c r="C2" i="5"/>
  <c r="A13" i="4"/>
  <c r="D8" i="4"/>
  <c r="E8" i="4" s="1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C4" i="4"/>
  <c r="C3" i="4"/>
  <c r="C2" i="4"/>
  <c r="F2" i="4" s="1"/>
  <c r="C9" i="4" s="1"/>
  <c r="E7" i="3"/>
  <c r="D7" i="3"/>
  <c r="C4" i="3"/>
  <c r="C3" i="3"/>
  <c r="C2" i="3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C4" i="2"/>
  <c r="C3" i="2"/>
  <c r="C2" i="2"/>
  <c r="A13" i="2" s="1"/>
  <c r="B14" i="1"/>
  <c r="B13" i="1"/>
  <c r="B12" i="1"/>
  <c r="B11" i="1"/>
  <c r="D5" i="1"/>
  <c r="K3" i="1"/>
  <c r="D4" i="3" l="1"/>
  <c r="C10" i="4"/>
  <c r="B13" i="4" s="1"/>
  <c r="W7" i="5"/>
  <c r="O9" i="2"/>
  <c r="O10" i="2" s="1"/>
  <c r="N13" i="2" s="1"/>
  <c r="M9" i="2"/>
  <c r="M10" i="2" s="1"/>
  <c r="L13" i="2" s="1"/>
  <c r="L9" i="2"/>
  <c r="L10" i="2" s="1"/>
  <c r="K13" i="2" s="1"/>
  <c r="K9" i="2"/>
  <c r="K10" i="2" s="1"/>
  <c r="J13" i="2" s="1"/>
  <c r="J9" i="2"/>
  <c r="J10" i="2" s="1"/>
  <c r="I13" i="2" s="1"/>
  <c r="E9" i="2"/>
  <c r="E10" i="2" s="1"/>
  <c r="D13" i="2" s="1"/>
  <c r="T7" i="4"/>
  <c r="U7" i="4" s="1"/>
  <c r="F8" i="4"/>
  <c r="E9" i="4"/>
  <c r="E10" i="4" s="1"/>
  <c r="D13" i="4" s="1"/>
  <c r="J9" i="5"/>
  <c r="J10" i="5" s="1"/>
  <c r="I13" i="5" s="1"/>
  <c r="K8" i="5"/>
  <c r="D8" i="3"/>
  <c r="E8" i="3" s="1"/>
  <c r="A13" i="3"/>
  <c r="X10" i="2"/>
  <c r="W13" i="2" s="1"/>
  <c r="F2" i="3"/>
  <c r="C9" i="3" s="1"/>
  <c r="C10" i="3" s="1"/>
  <c r="B13" i="3" s="1"/>
  <c r="D4" i="2"/>
  <c r="F7" i="3"/>
  <c r="D9" i="5"/>
  <c r="D10" i="5" s="1"/>
  <c r="C13" i="5" s="1"/>
  <c r="C9" i="5"/>
  <c r="C10" i="5" s="1"/>
  <c r="B13" i="5" s="1"/>
  <c r="E9" i="5"/>
  <c r="E10" i="5" s="1"/>
  <c r="D13" i="5" s="1"/>
  <c r="I9" i="5"/>
  <c r="I10" i="5" s="1"/>
  <c r="H13" i="5" s="1"/>
  <c r="G9" i="5"/>
  <c r="G10" i="5" s="1"/>
  <c r="F13" i="5" s="1"/>
  <c r="F9" i="5"/>
  <c r="F10" i="5" s="1"/>
  <c r="E13" i="5" s="1"/>
  <c r="H9" i="5"/>
  <c r="H10" i="5" s="1"/>
  <c r="G13" i="5" s="1"/>
  <c r="D4" i="4"/>
  <c r="F2" i="2"/>
  <c r="X9" i="2" s="1"/>
  <c r="D9" i="3"/>
  <c r="D10" i="3" s="1"/>
  <c r="C13" i="3" s="1"/>
  <c r="D9" i="4"/>
  <c r="D10" i="4" s="1"/>
  <c r="C13" i="4" s="1"/>
  <c r="E9" i="3" l="1"/>
  <c r="E10" i="3" s="1"/>
  <c r="D13" i="3" s="1"/>
  <c r="F8" i="3"/>
  <c r="Q9" i="2"/>
  <c r="Q10" i="2" s="1"/>
  <c r="P13" i="2" s="1"/>
  <c r="I9" i="2"/>
  <c r="I10" i="2" s="1"/>
  <c r="H13" i="2" s="1"/>
  <c r="K9" i="5"/>
  <c r="K10" i="5" s="1"/>
  <c r="J13" i="5" s="1"/>
  <c r="L8" i="5"/>
  <c r="V9" i="2"/>
  <c r="V10" i="2" s="1"/>
  <c r="U13" i="2" s="1"/>
  <c r="Y9" i="2"/>
  <c r="Y10" i="2" s="1"/>
  <c r="X13" i="2" s="1"/>
  <c r="G8" i="4"/>
  <c r="F9" i="4"/>
  <c r="F10" i="4" s="1"/>
  <c r="E13" i="4" s="1"/>
  <c r="T9" i="2"/>
  <c r="T10" i="2" s="1"/>
  <c r="S13" i="2" s="1"/>
  <c r="X7" i="5"/>
  <c r="N9" i="2"/>
  <c r="N10" i="2" s="1"/>
  <c r="M13" i="2" s="1"/>
  <c r="C9" i="2"/>
  <c r="C10" i="2" s="1"/>
  <c r="B13" i="2" s="1"/>
  <c r="A15" i="2" s="1" a="1"/>
  <c r="P9" i="2"/>
  <c r="P10" i="2" s="1"/>
  <c r="O13" i="2" s="1"/>
  <c r="R9" i="2"/>
  <c r="R10" i="2" s="1"/>
  <c r="Q13" i="2" s="1"/>
  <c r="S9" i="2"/>
  <c r="S10" i="2" s="1"/>
  <c r="R13" i="2" s="1"/>
  <c r="H9" i="2"/>
  <c r="H10" i="2" s="1"/>
  <c r="G13" i="2" s="1"/>
  <c r="Z9" i="2"/>
  <c r="Z10" i="2" s="1"/>
  <c r="Y13" i="2" s="1"/>
  <c r="G9" i="2"/>
  <c r="G10" i="2" s="1"/>
  <c r="F13" i="2" s="1"/>
  <c r="U9" i="2"/>
  <c r="U10" i="2" s="1"/>
  <c r="T13" i="2" s="1"/>
  <c r="F9" i="2"/>
  <c r="F10" i="2" s="1"/>
  <c r="E13" i="2" s="1"/>
  <c r="W9" i="2"/>
  <c r="W10" i="2" s="1"/>
  <c r="V13" i="2" s="1"/>
  <c r="G7" i="3"/>
  <c r="D9" i="2"/>
  <c r="D10" i="2" s="1"/>
  <c r="C13" i="2" s="1"/>
  <c r="V7" i="4"/>
  <c r="A42" i="2" l="1"/>
  <c r="A40" i="2"/>
  <c r="A16" i="2"/>
  <c r="A22" i="2"/>
  <c r="A39" i="2"/>
  <c r="A43" i="2"/>
  <c r="A31" i="2"/>
  <c r="A36" i="2"/>
  <c r="A30" i="2"/>
  <c r="A18" i="2"/>
  <c r="A27" i="2"/>
  <c r="A25" i="2"/>
  <c r="A29" i="2"/>
  <c r="A21" i="2"/>
  <c r="A33" i="2"/>
  <c r="A24" i="2"/>
  <c r="A19" i="2"/>
  <c r="A17" i="2"/>
  <c r="A38" i="2"/>
  <c r="A34" i="2"/>
  <c r="A15" i="2"/>
  <c r="A37" i="2"/>
  <c r="A32" i="2"/>
  <c r="A41" i="2"/>
  <c r="A35" i="2"/>
  <c r="A20" i="2"/>
  <c r="A28" i="2"/>
  <c r="A23" i="2"/>
  <c r="A26" i="2"/>
  <c r="W7" i="4"/>
  <c r="H7" i="3"/>
  <c r="B15" i="2" a="1"/>
  <c r="H8" i="4"/>
  <c r="G9" i="4"/>
  <c r="G10" i="4" s="1"/>
  <c r="F13" i="4" s="1"/>
  <c r="M8" i="5"/>
  <c r="L9" i="5"/>
  <c r="L10" i="5" s="1"/>
  <c r="K13" i="5" s="1"/>
  <c r="F9" i="3"/>
  <c r="F10" i="3" s="1"/>
  <c r="E13" i="3" s="1"/>
  <c r="G8" i="3"/>
  <c r="Y7" i="5"/>
  <c r="I7" i="3" l="1"/>
  <c r="X7" i="4"/>
  <c r="Z7" i="5"/>
  <c r="H8" i="3"/>
  <c r="G9" i="3"/>
  <c r="G10" i="3" s="1"/>
  <c r="F13" i="3" s="1"/>
  <c r="N8" i="5"/>
  <c r="M9" i="5"/>
  <c r="M10" i="5" s="1"/>
  <c r="L13" i="5" s="1"/>
  <c r="H9" i="4"/>
  <c r="H10" i="4" s="1"/>
  <c r="G13" i="4" s="1"/>
  <c r="I8" i="4"/>
  <c r="B32" i="2"/>
  <c r="C32" i="2" s="1"/>
  <c r="D32" i="2" s="1"/>
  <c r="B37" i="2"/>
  <c r="C37" i="2" s="1"/>
  <c r="D37" i="2" s="1"/>
  <c r="B16" i="2"/>
  <c r="C16" i="2" s="1"/>
  <c r="D16" i="2" s="1"/>
  <c r="B35" i="2"/>
  <c r="C35" i="2" s="1"/>
  <c r="D35" i="2" s="1"/>
  <c r="B15" i="2"/>
  <c r="C15" i="2" s="1"/>
  <c r="D15" i="2" s="1"/>
  <c r="B34" i="2"/>
  <c r="C34" i="2" s="1"/>
  <c r="D34" i="2" s="1"/>
  <c r="B31" i="2"/>
  <c r="C31" i="2" s="1"/>
  <c r="D31" i="2" s="1"/>
  <c r="B30" i="2"/>
  <c r="C30" i="2" s="1"/>
  <c r="D30" i="2" s="1"/>
  <c r="B29" i="2"/>
  <c r="C29" i="2" s="1"/>
  <c r="D29" i="2" s="1"/>
  <c r="B22" i="2"/>
  <c r="C22" i="2" s="1"/>
  <c r="D22" i="2" s="1"/>
  <c r="B20" i="2"/>
  <c r="C20" i="2" s="1"/>
  <c r="D20" i="2" s="1"/>
  <c r="B18" i="2"/>
  <c r="C18" i="2" s="1"/>
  <c r="D18" i="2" s="1"/>
  <c r="B17" i="2"/>
  <c r="C17" i="2" s="1"/>
  <c r="D17" i="2" s="1"/>
  <c r="B21" i="2"/>
  <c r="C21" i="2" s="1"/>
  <c r="D21" i="2" s="1"/>
  <c r="B19" i="2"/>
  <c r="C19" i="2" s="1"/>
  <c r="D19" i="2" s="1"/>
  <c r="B43" i="2"/>
  <c r="C43" i="2" s="1"/>
  <c r="D43" i="2" s="1"/>
  <c r="B39" i="2"/>
  <c r="C39" i="2" s="1"/>
  <c r="D39" i="2" s="1"/>
  <c r="B33" i="2"/>
  <c r="C33" i="2" s="1"/>
  <c r="D33" i="2" s="1"/>
  <c r="B26" i="2"/>
  <c r="C26" i="2" s="1"/>
  <c r="D26" i="2" s="1"/>
  <c r="B38" i="2"/>
  <c r="C38" i="2" s="1"/>
  <c r="D38" i="2" s="1"/>
  <c r="B36" i="2"/>
  <c r="C36" i="2" s="1"/>
  <c r="D36" i="2" s="1"/>
  <c r="B28" i="2"/>
  <c r="C28" i="2" s="1"/>
  <c r="D28" i="2" s="1"/>
  <c r="B27" i="2"/>
  <c r="C27" i="2" s="1"/>
  <c r="D27" i="2" s="1"/>
  <c r="B25" i="2"/>
  <c r="C25" i="2" s="1"/>
  <c r="D25" i="2" s="1"/>
  <c r="B24" i="2"/>
  <c r="C24" i="2" s="1"/>
  <c r="D24" i="2" s="1"/>
  <c r="B23" i="2"/>
  <c r="C23" i="2" s="1"/>
  <c r="D23" i="2" s="1"/>
  <c r="B42" i="2"/>
  <c r="C42" i="2" s="1"/>
  <c r="D42" i="2" s="1"/>
  <c r="B41" i="2"/>
  <c r="C41" i="2" s="1"/>
  <c r="D41" i="2" s="1"/>
  <c r="B40" i="2"/>
  <c r="C40" i="2" s="1"/>
  <c r="D40" i="2" s="1"/>
  <c r="E15" i="2" l="1" a="1"/>
  <c r="J8" i="4"/>
  <c r="I9" i="4"/>
  <c r="I10" i="4" s="1"/>
  <c r="H13" i="4" s="1"/>
  <c r="O8" i="5"/>
  <c r="N9" i="5"/>
  <c r="N10" i="5" s="1"/>
  <c r="M13" i="5" s="1"/>
  <c r="H9" i="3"/>
  <c r="H10" i="3" s="1"/>
  <c r="G13" i="3" s="1"/>
  <c r="I8" i="3"/>
  <c r="Y7" i="4"/>
  <c r="J7" i="3"/>
  <c r="K7" i="3" l="1"/>
  <c r="Z7" i="4"/>
  <c r="I9" i="3"/>
  <c r="I10" i="3" s="1"/>
  <c r="H13" i="3" s="1"/>
  <c r="J8" i="3"/>
  <c r="P8" i="5"/>
  <c r="O9" i="5"/>
  <c r="O10" i="5" s="1"/>
  <c r="N13" i="5" s="1"/>
  <c r="K8" i="4"/>
  <c r="J9" i="4"/>
  <c r="J10" i="4" s="1"/>
  <c r="I13" i="4" s="1"/>
  <c r="E20" i="2"/>
  <c r="F20" i="2" s="1"/>
  <c r="G20" i="2" s="1"/>
  <c r="E26" i="2"/>
  <c r="F26" i="2" s="1"/>
  <c r="G26" i="2" s="1"/>
  <c r="E24" i="2"/>
  <c r="F24" i="2" s="1"/>
  <c r="G24" i="2" s="1"/>
  <c r="E23" i="2"/>
  <c r="F23" i="2" s="1"/>
  <c r="G23" i="2" s="1"/>
  <c r="E27" i="2"/>
  <c r="F27" i="2" s="1"/>
  <c r="G27" i="2" s="1"/>
  <c r="E25" i="2"/>
  <c r="F25" i="2" s="1"/>
  <c r="G25" i="2" s="1"/>
  <c r="E22" i="2"/>
  <c r="F22" i="2" s="1"/>
  <c r="G22" i="2" s="1"/>
  <c r="E17" i="2"/>
  <c r="F17" i="2" s="1"/>
  <c r="G17" i="2" s="1"/>
  <c r="E15" i="2"/>
  <c r="F15" i="2" s="1"/>
  <c r="G15" i="2" s="1"/>
  <c r="E16" i="2"/>
  <c r="F16" i="2" s="1"/>
  <c r="G16" i="2" s="1"/>
  <c r="E28" i="2"/>
  <c r="F28" i="2" s="1"/>
  <c r="G28" i="2" s="1"/>
  <c r="E21" i="2"/>
  <c r="F21" i="2" s="1"/>
  <c r="G21" i="2" s="1"/>
  <c r="E29" i="2"/>
  <c r="F29" i="2" s="1"/>
  <c r="G29" i="2" s="1"/>
  <c r="E19" i="2"/>
  <c r="F19" i="2" s="1"/>
  <c r="G19" i="2" s="1"/>
  <c r="E18" i="2"/>
  <c r="F18" i="2" s="1"/>
  <c r="G18" i="2" s="1"/>
  <c r="H15" i="2" l="1" a="1"/>
  <c r="H28" i="2" s="1"/>
  <c r="I28" i="2" s="1"/>
  <c r="J28" i="2" s="1"/>
  <c r="L8" i="4"/>
  <c r="K9" i="4"/>
  <c r="K10" i="4" s="1"/>
  <c r="J13" i="4" s="1"/>
  <c r="Q8" i="5"/>
  <c r="P9" i="5"/>
  <c r="P10" i="5" s="1"/>
  <c r="O13" i="5" s="1"/>
  <c r="J9" i="3"/>
  <c r="J10" i="3" s="1"/>
  <c r="I13" i="3" s="1"/>
  <c r="K8" i="3"/>
  <c r="L7" i="3"/>
  <c r="H15" i="2" l="1"/>
  <c r="I15" i="2" s="1"/>
  <c r="J15" i="2" s="1"/>
  <c r="H16" i="2"/>
  <c r="I16" i="2" s="1"/>
  <c r="J16" i="2" s="1"/>
  <c r="H18" i="2"/>
  <c r="I18" i="2" s="1"/>
  <c r="J18" i="2" s="1"/>
  <c r="H17" i="2"/>
  <c r="I17" i="2" s="1"/>
  <c r="J17" i="2" s="1"/>
  <c r="H26" i="2"/>
  <c r="I26" i="2" s="1"/>
  <c r="J26" i="2" s="1"/>
  <c r="H27" i="2"/>
  <c r="I27" i="2" s="1"/>
  <c r="J27" i="2" s="1"/>
  <c r="H29" i="2"/>
  <c r="I29" i="2" s="1"/>
  <c r="J29" i="2" s="1"/>
  <c r="H22" i="2"/>
  <c r="I22" i="2" s="1"/>
  <c r="J22" i="2" s="1"/>
  <c r="H23" i="2"/>
  <c r="I23" i="2" s="1"/>
  <c r="J23" i="2" s="1"/>
  <c r="H24" i="2"/>
  <c r="I24" i="2" s="1"/>
  <c r="J24" i="2" s="1"/>
  <c r="H25" i="2"/>
  <c r="I25" i="2" s="1"/>
  <c r="J25" i="2" s="1"/>
  <c r="H19" i="2"/>
  <c r="I19" i="2" s="1"/>
  <c r="J19" i="2" s="1"/>
  <c r="H20" i="2"/>
  <c r="I20" i="2" s="1"/>
  <c r="J20" i="2" s="1"/>
  <c r="H21" i="2"/>
  <c r="I21" i="2" s="1"/>
  <c r="J21" i="2" s="1"/>
  <c r="R8" i="5"/>
  <c r="Q9" i="5"/>
  <c r="Q10" i="5" s="1"/>
  <c r="P13" i="5" s="1"/>
  <c r="M8" i="4"/>
  <c r="L9" i="4"/>
  <c r="L10" i="4" s="1"/>
  <c r="K13" i="4" s="1"/>
  <c r="M7" i="3"/>
  <c r="K9" i="3"/>
  <c r="K10" i="3" s="1"/>
  <c r="J13" i="3" s="1"/>
  <c r="L8" i="3"/>
  <c r="K15" i="2" l="1" a="1"/>
  <c r="K15" i="2" s="1"/>
  <c r="L15" i="2" s="1"/>
  <c r="N15" i="2" s="1"/>
  <c r="O15" i="2" s="1"/>
  <c r="J2" i="2" s="1"/>
  <c r="C14" i="1" s="1"/>
  <c r="L9" i="3"/>
  <c r="L10" i="3" s="1"/>
  <c r="K13" i="3" s="1"/>
  <c r="M8" i="3"/>
  <c r="N7" i="3"/>
  <c r="N8" i="4"/>
  <c r="M9" i="4"/>
  <c r="M10" i="4" s="1"/>
  <c r="L13" i="4" s="1"/>
  <c r="S8" i="5"/>
  <c r="R9" i="5"/>
  <c r="R10" i="5" s="1"/>
  <c r="Q13" i="5" s="1"/>
  <c r="O7" i="3" l="1"/>
  <c r="M9" i="3"/>
  <c r="M10" i="3" s="1"/>
  <c r="L13" i="3" s="1"/>
  <c r="N8" i="3"/>
  <c r="T8" i="5"/>
  <c r="S9" i="5"/>
  <c r="S10" i="5" s="1"/>
  <c r="R13" i="5" s="1"/>
  <c r="N9" i="4"/>
  <c r="N10" i="4" s="1"/>
  <c r="M13" i="4" s="1"/>
  <c r="O8" i="4"/>
  <c r="U8" i="5" l="1"/>
  <c r="T9" i="5"/>
  <c r="T10" i="5" s="1"/>
  <c r="S13" i="5" s="1"/>
  <c r="P8" i="4"/>
  <c r="O9" i="4"/>
  <c r="O10" i="4" s="1"/>
  <c r="N13" i="4" s="1"/>
  <c r="O8" i="3"/>
  <c r="N9" i="3"/>
  <c r="N10" i="3" s="1"/>
  <c r="M13" i="3" s="1"/>
  <c r="P7" i="3"/>
  <c r="P8" i="3" l="1"/>
  <c r="O9" i="3"/>
  <c r="O10" i="3" s="1"/>
  <c r="N13" i="3" s="1"/>
  <c r="Q8" i="4"/>
  <c r="P9" i="4"/>
  <c r="P10" i="4" s="1"/>
  <c r="O13" i="4" s="1"/>
  <c r="Q7" i="3"/>
  <c r="V8" i="5"/>
  <c r="U9" i="5"/>
  <c r="U10" i="5" s="1"/>
  <c r="T13" i="5" s="1"/>
  <c r="R8" i="4" l="1"/>
  <c r="Q9" i="4"/>
  <c r="Q10" i="4" s="1"/>
  <c r="P13" i="4" s="1"/>
  <c r="W8" i="5"/>
  <c r="V9" i="5"/>
  <c r="V10" i="5" s="1"/>
  <c r="U13" i="5" s="1"/>
  <c r="R7" i="3"/>
  <c r="Q8" i="3"/>
  <c r="P9" i="3"/>
  <c r="P10" i="3" s="1"/>
  <c r="O13" i="3" s="1"/>
  <c r="S8" i="4" l="1"/>
  <c r="R9" i="4"/>
  <c r="R10" i="4" s="1"/>
  <c r="Q13" i="4" s="1"/>
  <c r="R8" i="3"/>
  <c r="Q9" i="3"/>
  <c r="Q10" i="3" s="1"/>
  <c r="P13" i="3" s="1"/>
  <c r="S7" i="3"/>
  <c r="X8" i="5"/>
  <c r="W9" i="5"/>
  <c r="W10" i="5" s="1"/>
  <c r="V13" i="5" s="1"/>
  <c r="Y8" i="5" l="1"/>
  <c r="X9" i="5"/>
  <c r="X10" i="5" s="1"/>
  <c r="W13" i="5" s="1"/>
  <c r="T7" i="3"/>
  <c r="S8" i="3"/>
  <c r="R9" i="3"/>
  <c r="R10" i="3" s="1"/>
  <c r="Q13" i="3" s="1"/>
  <c r="T8" i="4"/>
  <c r="S9" i="4"/>
  <c r="S10" i="4" s="1"/>
  <c r="R13" i="4" s="1"/>
  <c r="T9" i="4" l="1"/>
  <c r="T10" i="4" s="1"/>
  <c r="S13" i="4" s="1"/>
  <c r="U8" i="4"/>
  <c r="T8" i="3"/>
  <c r="S9" i="3"/>
  <c r="S10" i="3" s="1"/>
  <c r="R13" i="3" s="1"/>
  <c r="U7" i="3"/>
  <c r="Z8" i="5"/>
  <c r="Z9" i="5" s="1"/>
  <c r="Z10" i="5" s="1"/>
  <c r="Y13" i="5" s="1"/>
  <c r="Y9" i="5"/>
  <c r="Y10" i="5" s="1"/>
  <c r="X13" i="5" s="1"/>
  <c r="A15" i="5" l="1" a="1"/>
  <c r="V7" i="3"/>
  <c r="U8" i="3"/>
  <c r="T9" i="3"/>
  <c r="T10" i="3" s="1"/>
  <c r="S13" i="3" s="1"/>
  <c r="U9" i="4"/>
  <c r="U10" i="4" s="1"/>
  <c r="T13" i="4" s="1"/>
  <c r="V8" i="4"/>
  <c r="A29" i="5" l="1"/>
  <c r="A27" i="5"/>
  <c r="A28" i="5"/>
  <c r="A26" i="5"/>
  <c r="A15" i="5"/>
  <c r="B15" i="5" s="1" a="1"/>
  <c r="A38" i="5"/>
  <c r="A37" i="5"/>
  <c r="A42" i="5"/>
  <c r="A32" i="5"/>
  <c r="A31" i="5"/>
  <c r="A20" i="5"/>
  <c r="A19" i="5"/>
  <c r="A40" i="5"/>
  <c r="A39" i="5"/>
  <c r="A34" i="5"/>
  <c r="A33" i="5"/>
  <c r="A22" i="5"/>
  <c r="A41" i="5"/>
  <c r="A35" i="5"/>
  <c r="A30" i="5"/>
  <c r="A25" i="5"/>
  <c r="A24" i="5"/>
  <c r="A16" i="5"/>
  <c r="A18" i="5"/>
  <c r="A21" i="5"/>
  <c r="A36" i="5"/>
  <c r="A23" i="5"/>
  <c r="A43" i="5"/>
  <c r="A17" i="5"/>
  <c r="V9" i="4"/>
  <c r="V10" i="4" s="1"/>
  <c r="U13" i="4" s="1"/>
  <c r="W8" i="4"/>
  <c r="V8" i="3"/>
  <c r="U9" i="3"/>
  <c r="U10" i="3" s="1"/>
  <c r="T13" i="3" s="1"/>
  <c r="W7" i="3"/>
  <c r="B35" i="5" l="1"/>
  <c r="C35" i="5" s="1"/>
  <c r="D35" i="5" s="1"/>
  <c r="B30" i="5"/>
  <c r="C30" i="5" s="1"/>
  <c r="D30" i="5" s="1"/>
  <c r="B34" i="5"/>
  <c r="C34" i="5" s="1"/>
  <c r="D34" i="5" s="1"/>
  <c r="B27" i="5"/>
  <c r="C27" i="5" s="1"/>
  <c r="D27" i="5" s="1"/>
  <c r="B33" i="5"/>
  <c r="C33" i="5" s="1"/>
  <c r="D33" i="5" s="1"/>
  <c r="B42" i="5"/>
  <c r="C42" i="5" s="1"/>
  <c r="D42" i="5" s="1"/>
  <c r="B43" i="5"/>
  <c r="C43" i="5" s="1"/>
  <c r="D43" i="5" s="1"/>
  <c r="B24" i="5"/>
  <c r="C24" i="5" s="1"/>
  <c r="D24" i="5" s="1"/>
  <c r="B26" i="5"/>
  <c r="C26" i="5" s="1"/>
  <c r="D26" i="5" s="1"/>
  <c r="B39" i="5"/>
  <c r="C39" i="5" s="1"/>
  <c r="D39" i="5" s="1"/>
  <c r="B41" i="5"/>
  <c r="C41" i="5" s="1"/>
  <c r="D41" i="5" s="1"/>
  <c r="B23" i="5"/>
  <c r="C23" i="5" s="1"/>
  <c r="D23" i="5" s="1"/>
  <c r="B32" i="5"/>
  <c r="C32" i="5" s="1"/>
  <c r="D32" i="5" s="1"/>
  <c r="B38" i="5"/>
  <c r="C38" i="5" s="1"/>
  <c r="D38" i="5" s="1"/>
  <c r="B31" i="5"/>
  <c r="C31" i="5" s="1"/>
  <c r="D31" i="5" s="1"/>
  <c r="B29" i="5"/>
  <c r="C29" i="5" s="1"/>
  <c r="D29" i="5" s="1"/>
  <c r="B37" i="5"/>
  <c r="C37" i="5" s="1"/>
  <c r="D37" i="5" s="1"/>
  <c r="B28" i="5"/>
  <c r="C28" i="5" s="1"/>
  <c r="D28" i="5" s="1"/>
  <c r="B36" i="5"/>
  <c r="C36" i="5" s="1"/>
  <c r="D36" i="5" s="1"/>
  <c r="B40" i="5"/>
  <c r="C40" i="5" s="1"/>
  <c r="D40" i="5" s="1"/>
  <c r="B15" i="5"/>
  <c r="C15" i="5" s="1"/>
  <c r="D15" i="5" s="1"/>
  <c r="B25" i="5"/>
  <c r="C25" i="5" s="1"/>
  <c r="D25" i="5" s="1"/>
  <c r="B22" i="5"/>
  <c r="C22" i="5" s="1"/>
  <c r="D22" i="5" s="1"/>
  <c r="B20" i="5"/>
  <c r="C20" i="5" s="1"/>
  <c r="D20" i="5" s="1"/>
  <c r="B19" i="5"/>
  <c r="C19" i="5" s="1"/>
  <c r="D19" i="5" s="1"/>
  <c r="B18" i="5"/>
  <c r="C18" i="5" s="1"/>
  <c r="D18" i="5" s="1"/>
  <c r="B17" i="5"/>
  <c r="C17" i="5" s="1"/>
  <c r="D17" i="5" s="1"/>
  <c r="B16" i="5"/>
  <c r="C16" i="5" s="1"/>
  <c r="D16" i="5" s="1"/>
  <c r="B21" i="5"/>
  <c r="C21" i="5" s="1"/>
  <c r="D21" i="5" s="1"/>
  <c r="X7" i="3"/>
  <c r="W8" i="3"/>
  <c r="V9" i="3"/>
  <c r="V10" i="3" s="1"/>
  <c r="U13" i="3" s="1"/>
  <c r="W9" i="4"/>
  <c r="W10" i="4" s="1"/>
  <c r="V13" i="4" s="1"/>
  <c r="X8" i="4"/>
  <c r="E15" i="5" l="1" a="1"/>
  <c r="Y8" i="4"/>
  <c r="X9" i="4"/>
  <c r="X10" i="4" s="1"/>
  <c r="W13" i="4" s="1"/>
  <c r="X8" i="3"/>
  <c r="W9" i="3"/>
  <c r="W10" i="3" s="1"/>
  <c r="V13" i="3" s="1"/>
  <c r="Y7" i="3"/>
  <c r="E20" i="5" l="1"/>
  <c r="F20" i="5" s="1"/>
  <c r="G20" i="5" s="1"/>
  <c r="E21" i="5"/>
  <c r="F21" i="5" s="1"/>
  <c r="G21" i="5" s="1"/>
  <c r="E18" i="5"/>
  <c r="F18" i="5" s="1"/>
  <c r="G18" i="5" s="1"/>
  <c r="E15" i="5"/>
  <c r="F15" i="5" s="1"/>
  <c r="G15" i="5" s="1"/>
  <c r="H15" i="5" s="1" a="1"/>
  <c r="E19" i="5"/>
  <c r="F19" i="5" s="1"/>
  <c r="G19" i="5" s="1"/>
  <c r="E27" i="5"/>
  <c r="F27" i="5" s="1"/>
  <c r="G27" i="5" s="1"/>
  <c r="E26" i="5"/>
  <c r="F26" i="5" s="1"/>
  <c r="G26" i="5" s="1"/>
  <c r="E25" i="5"/>
  <c r="F25" i="5" s="1"/>
  <c r="G25" i="5" s="1"/>
  <c r="E23" i="5"/>
  <c r="F23" i="5" s="1"/>
  <c r="G23" i="5" s="1"/>
  <c r="E24" i="5"/>
  <c r="F24" i="5" s="1"/>
  <c r="G24" i="5" s="1"/>
  <c r="E28" i="5"/>
  <c r="F28" i="5" s="1"/>
  <c r="G28" i="5" s="1"/>
  <c r="E22" i="5"/>
  <c r="F22" i="5" s="1"/>
  <c r="G22" i="5" s="1"/>
  <c r="E29" i="5"/>
  <c r="F29" i="5" s="1"/>
  <c r="G29" i="5" s="1"/>
  <c r="E17" i="5"/>
  <c r="F17" i="5" s="1"/>
  <c r="G17" i="5" s="1"/>
  <c r="E16" i="5"/>
  <c r="F16" i="5" s="1"/>
  <c r="G16" i="5" s="1"/>
  <c r="Z7" i="3"/>
  <c r="Y8" i="3"/>
  <c r="X9" i="3"/>
  <c r="X10" i="3" s="1"/>
  <c r="W13" i="3" s="1"/>
  <c r="Y9" i="4"/>
  <c r="Y10" i="4" s="1"/>
  <c r="X13" i="4" s="1"/>
  <c r="Z8" i="4"/>
  <c r="Z9" i="4" s="1"/>
  <c r="Z10" i="4" s="1"/>
  <c r="Y13" i="4" s="1"/>
  <c r="A15" i="4" s="1" a="1"/>
  <c r="A21" i="4" l="1"/>
  <c r="A31" i="4"/>
  <c r="A19" i="4"/>
  <c r="A28" i="4"/>
  <c r="A26" i="4"/>
  <c r="A15" i="4"/>
  <c r="A38" i="4"/>
  <c r="A22" i="4"/>
  <c r="A29" i="4"/>
  <c r="A20" i="4"/>
  <c r="A43" i="4"/>
  <c r="A42" i="4"/>
  <c r="A37" i="4"/>
  <c r="A36" i="4"/>
  <c r="A17" i="4"/>
  <c r="A25" i="4"/>
  <c r="A18" i="4"/>
  <c r="A30" i="4"/>
  <c r="A23" i="4"/>
  <c r="A34" i="4"/>
  <c r="A33" i="4"/>
  <c r="A39" i="4"/>
  <c r="A41" i="4"/>
  <c r="A40" i="4"/>
  <c r="A16" i="4"/>
  <c r="A27" i="4"/>
  <c r="A24" i="4"/>
  <c r="A32" i="4"/>
  <c r="A35" i="4"/>
  <c r="H22" i="5"/>
  <c r="I22" i="5" s="1"/>
  <c r="J22" i="5" s="1"/>
  <c r="H21" i="5"/>
  <c r="I21" i="5" s="1"/>
  <c r="J21" i="5" s="1"/>
  <c r="H29" i="5"/>
  <c r="I29" i="5" s="1"/>
  <c r="J29" i="5" s="1"/>
  <c r="H27" i="5"/>
  <c r="I27" i="5" s="1"/>
  <c r="J27" i="5" s="1"/>
  <c r="H25" i="5"/>
  <c r="I25" i="5" s="1"/>
  <c r="J25" i="5" s="1"/>
  <c r="H17" i="5"/>
  <c r="I17" i="5" s="1"/>
  <c r="J17" i="5" s="1"/>
  <c r="H24" i="5"/>
  <c r="I24" i="5" s="1"/>
  <c r="J24" i="5" s="1"/>
  <c r="H20" i="5"/>
  <c r="I20" i="5" s="1"/>
  <c r="J20" i="5" s="1"/>
  <c r="H28" i="5"/>
  <c r="I28" i="5" s="1"/>
  <c r="J28" i="5" s="1"/>
  <c r="H15" i="5"/>
  <c r="I15" i="5" s="1"/>
  <c r="J15" i="5" s="1"/>
  <c r="H18" i="5"/>
  <c r="I18" i="5" s="1"/>
  <c r="J18" i="5" s="1"/>
  <c r="H26" i="5"/>
  <c r="I26" i="5" s="1"/>
  <c r="J26" i="5" s="1"/>
  <c r="H23" i="5"/>
  <c r="I23" i="5" s="1"/>
  <c r="J23" i="5" s="1"/>
  <c r="H19" i="5"/>
  <c r="I19" i="5" s="1"/>
  <c r="J19" i="5" s="1"/>
  <c r="H16" i="5"/>
  <c r="I16" i="5" s="1"/>
  <c r="J16" i="5" s="1"/>
  <c r="Z8" i="3"/>
  <c r="Z9" i="3" s="1"/>
  <c r="Z10" i="3" s="1"/>
  <c r="Y13" i="3" s="1"/>
  <c r="A15" i="3" s="1" a="1"/>
  <c r="Y9" i="3"/>
  <c r="Y10" i="3" s="1"/>
  <c r="X13" i="3" s="1"/>
  <c r="B15" i="4" l="1" a="1"/>
  <c r="K15" i="5" a="1"/>
  <c r="K15" i="5" s="1"/>
  <c r="L15" i="5" s="1"/>
  <c r="N15" i="5" s="1"/>
  <c r="O15" i="5" s="1"/>
  <c r="J2" i="5" s="1"/>
  <c r="C11" i="1" s="1"/>
  <c r="A42" i="3"/>
  <c r="A22" i="3"/>
  <c r="A43" i="3"/>
  <c r="A21" i="3"/>
  <c r="A40" i="3"/>
  <c r="A19" i="3"/>
  <c r="A39" i="3"/>
  <c r="A18" i="3"/>
  <c r="A41" i="3"/>
  <c r="A38" i="3"/>
  <c r="A15" i="3"/>
  <c r="A37" i="3"/>
  <c r="A36" i="3"/>
  <c r="A30" i="3"/>
  <c r="A27" i="3"/>
  <c r="A26" i="3"/>
  <c r="A29" i="3"/>
  <c r="A28" i="3"/>
  <c r="A25" i="3"/>
  <c r="A24" i="3"/>
  <c r="A23" i="3"/>
  <c r="A34" i="3"/>
  <c r="A32" i="3"/>
  <c r="A31" i="3"/>
  <c r="A35" i="3"/>
  <c r="A33" i="3"/>
  <c r="A20" i="3"/>
  <c r="A17" i="3"/>
  <c r="A16" i="3"/>
  <c r="B40" i="4" l="1"/>
  <c r="C40" i="4" s="1"/>
  <c r="D40" i="4" s="1"/>
  <c r="B31" i="4"/>
  <c r="C31" i="4" s="1"/>
  <c r="D31" i="4" s="1"/>
  <c r="B16" i="4"/>
  <c r="C16" i="4" s="1"/>
  <c r="D16" i="4" s="1"/>
  <c r="B29" i="4"/>
  <c r="C29" i="4" s="1"/>
  <c r="D29" i="4" s="1"/>
  <c r="B38" i="4"/>
  <c r="C38" i="4" s="1"/>
  <c r="D38" i="4" s="1"/>
  <c r="B26" i="4"/>
  <c r="C26" i="4" s="1"/>
  <c r="D26" i="4" s="1"/>
  <c r="B15" i="4"/>
  <c r="C15" i="4" s="1"/>
  <c r="D15" i="4" s="1"/>
  <c r="B43" i="4"/>
  <c r="C43" i="4" s="1"/>
  <c r="D43" i="4" s="1"/>
  <c r="B37" i="4"/>
  <c r="C37" i="4" s="1"/>
  <c r="D37" i="4" s="1"/>
  <c r="B42" i="4"/>
  <c r="C42" i="4" s="1"/>
  <c r="D42" i="4" s="1"/>
  <c r="B39" i="4"/>
  <c r="C39" i="4" s="1"/>
  <c r="D39" i="4" s="1"/>
  <c r="B23" i="4"/>
  <c r="C23" i="4" s="1"/>
  <c r="D23" i="4" s="1"/>
  <c r="B22" i="4"/>
  <c r="C22" i="4" s="1"/>
  <c r="D22" i="4" s="1"/>
  <c r="B21" i="4"/>
  <c r="C21" i="4" s="1"/>
  <c r="D21" i="4" s="1"/>
  <c r="B25" i="4"/>
  <c r="C25" i="4" s="1"/>
  <c r="D25" i="4" s="1"/>
  <c r="B19" i="4"/>
  <c r="C19" i="4" s="1"/>
  <c r="D19" i="4" s="1"/>
  <c r="B36" i="4"/>
  <c r="C36" i="4" s="1"/>
  <c r="D36" i="4" s="1"/>
  <c r="B18" i="4"/>
  <c r="C18" i="4" s="1"/>
  <c r="D18" i="4" s="1"/>
  <c r="B34" i="4"/>
  <c r="C34" i="4" s="1"/>
  <c r="D34" i="4" s="1"/>
  <c r="B17" i="4"/>
  <c r="C17" i="4" s="1"/>
  <c r="D17" i="4" s="1"/>
  <c r="B35" i="4"/>
  <c r="C35" i="4" s="1"/>
  <c r="D35" i="4" s="1"/>
  <c r="B24" i="4"/>
  <c r="C24" i="4" s="1"/>
  <c r="D24" i="4" s="1"/>
  <c r="B20" i="4"/>
  <c r="C20" i="4" s="1"/>
  <c r="D20" i="4" s="1"/>
  <c r="B41" i="4"/>
  <c r="C41" i="4" s="1"/>
  <c r="D41" i="4" s="1"/>
  <c r="B32" i="4"/>
  <c r="C32" i="4" s="1"/>
  <c r="D32" i="4" s="1"/>
  <c r="B30" i="4"/>
  <c r="C30" i="4" s="1"/>
  <c r="D30" i="4" s="1"/>
  <c r="B28" i="4"/>
  <c r="C28" i="4" s="1"/>
  <c r="D28" i="4" s="1"/>
  <c r="B27" i="4"/>
  <c r="C27" i="4" s="1"/>
  <c r="D27" i="4" s="1"/>
  <c r="B33" i="4"/>
  <c r="C33" i="4" s="1"/>
  <c r="D33" i="4" s="1"/>
  <c r="B15" i="3" a="1"/>
  <c r="E15" i="4" l="1" a="1"/>
  <c r="B32" i="3"/>
  <c r="C32" i="3" s="1"/>
  <c r="D32" i="3" s="1"/>
  <c r="B34" i="3"/>
  <c r="C34" i="3" s="1"/>
  <c r="D34" i="3" s="1"/>
  <c r="B31" i="3"/>
  <c r="C31" i="3" s="1"/>
  <c r="D31" i="3" s="1"/>
  <c r="B30" i="3"/>
  <c r="C30" i="3" s="1"/>
  <c r="D30" i="3" s="1"/>
  <c r="B37" i="3"/>
  <c r="C37" i="3" s="1"/>
  <c r="D37" i="3" s="1"/>
  <c r="B36" i="3"/>
  <c r="C36" i="3" s="1"/>
  <c r="D36" i="3" s="1"/>
  <c r="B35" i="3"/>
  <c r="C35" i="3" s="1"/>
  <c r="D35" i="3" s="1"/>
  <c r="B33" i="3"/>
  <c r="C33" i="3" s="1"/>
  <c r="D33" i="3" s="1"/>
  <c r="B28" i="3"/>
  <c r="C28" i="3" s="1"/>
  <c r="D28" i="3" s="1"/>
  <c r="B25" i="3"/>
  <c r="C25" i="3" s="1"/>
  <c r="D25" i="3" s="1"/>
  <c r="B24" i="3"/>
  <c r="C24" i="3" s="1"/>
  <c r="D24" i="3" s="1"/>
  <c r="B27" i="3"/>
  <c r="C27" i="3" s="1"/>
  <c r="D27" i="3" s="1"/>
  <c r="B26" i="3"/>
  <c r="C26" i="3" s="1"/>
  <c r="D26" i="3" s="1"/>
  <c r="B23" i="3"/>
  <c r="C23" i="3" s="1"/>
  <c r="D23" i="3" s="1"/>
  <c r="B22" i="3"/>
  <c r="C22" i="3" s="1"/>
  <c r="D22" i="3" s="1"/>
  <c r="B21" i="3"/>
  <c r="C21" i="3" s="1"/>
  <c r="D21" i="3" s="1"/>
  <c r="B39" i="3"/>
  <c r="C39" i="3" s="1"/>
  <c r="D39" i="3" s="1"/>
  <c r="B20" i="3"/>
  <c r="C20" i="3" s="1"/>
  <c r="D20" i="3" s="1"/>
  <c r="B17" i="3"/>
  <c r="C17" i="3" s="1"/>
  <c r="D17" i="3" s="1"/>
  <c r="B38" i="3"/>
  <c r="C38" i="3" s="1"/>
  <c r="D38" i="3" s="1"/>
  <c r="B29" i="3"/>
  <c r="C29" i="3" s="1"/>
  <c r="D29" i="3" s="1"/>
  <c r="B19" i="3"/>
  <c r="C19" i="3" s="1"/>
  <c r="D19" i="3" s="1"/>
  <c r="B18" i="3"/>
  <c r="C18" i="3" s="1"/>
  <c r="D18" i="3" s="1"/>
  <c r="B16" i="3"/>
  <c r="C16" i="3" s="1"/>
  <c r="D16" i="3" s="1"/>
  <c r="B15" i="3"/>
  <c r="C15" i="3" s="1"/>
  <c r="D15" i="3" s="1"/>
  <c r="B40" i="3"/>
  <c r="C40" i="3" s="1"/>
  <c r="D40" i="3" s="1"/>
  <c r="B43" i="3"/>
  <c r="C43" i="3" s="1"/>
  <c r="D43" i="3" s="1"/>
  <c r="B42" i="3"/>
  <c r="C42" i="3" s="1"/>
  <c r="D42" i="3" s="1"/>
  <c r="B41" i="3"/>
  <c r="C41" i="3" s="1"/>
  <c r="D41" i="3" s="1"/>
  <c r="E19" i="4" l="1"/>
  <c r="F19" i="4" s="1"/>
  <c r="G19" i="4" s="1"/>
  <c r="E16" i="4"/>
  <c r="F16" i="4" s="1"/>
  <c r="G16" i="4" s="1"/>
  <c r="E24" i="4"/>
  <c r="F24" i="4" s="1"/>
  <c r="G24" i="4" s="1"/>
  <c r="E23" i="4"/>
  <c r="F23" i="4" s="1"/>
  <c r="G23" i="4" s="1"/>
  <c r="E22" i="4"/>
  <c r="F22" i="4" s="1"/>
  <c r="G22" i="4" s="1"/>
  <c r="E21" i="4"/>
  <c r="F21" i="4" s="1"/>
  <c r="G21" i="4" s="1"/>
  <c r="E28" i="4"/>
  <c r="F28" i="4" s="1"/>
  <c r="G28" i="4" s="1"/>
  <c r="E18" i="4"/>
  <c r="F18" i="4" s="1"/>
  <c r="G18" i="4" s="1"/>
  <c r="E17" i="4"/>
  <c r="F17" i="4" s="1"/>
  <c r="G17" i="4" s="1"/>
  <c r="E15" i="4"/>
  <c r="F15" i="4" s="1"/>
  <c r="G15" i="4" s="1"/>
  <c r="H15" i="4" s="1" a="1"/>
  <c r="E20" i="4"/>
  <c r="F20" i="4" s="1"/>
  <c r="G20" i="4" s="1"/>
  <c r="E26" i="4"/>
  <c r="F26" i="4" s="1"/>
  <c r="G26" i="4" s="1"/>
  <c r="E25" i="4"/>
  <c r="F25" i="4" s="1"/>
  <c r="G25" i="4" s="1"/>
  <c r="E29" i="4"/>
  <c r="F29" i="4" s="1"/>
  <c r="G29" i="4" s="1"/>
  <c r="E27" i="4"/>
  <c r="F27" i="4" s="1"/>
  <c r="G27" i="4" s="1"/>
  <c r="E15" i="3" a="1"/>
  <c r="H26" i="4" l="1"/>
  <c r="I26" i="4" s="1"/>
  <c r="J26" i="4" s="1"/>
  <c r="H24" i="4"/>
  <c r="I24" i="4" s="1"/>
  <c r="J24" i="4" s="1"/>
  <c r="H18" i="4"/>
  <c r="I18" i="4" s="1"/>
  <c r="J18" i="4" s="1"/>
  <c r="H22" i="4"/>
  <c r="I22" i="4" s="1"/>
  <c r="J22" i="4" s="1"/>
  <c r="H23" i="4"/>
  <c r="I23" i="4" s="1"/>
  <c r="J23" i="4" s="1"/>
  <c r="H21" i="4"/>
  <c r="I21" i="4" s="1"/>
  <c r="J21" i="4" s="1"/>
  <c r="H20" i="4"/>
  <c r="I20" i="4" s="1"/>
  <c r="J20" i="4" s="1"/>
  <c r="H19" i="4"/>
  <c r="I19" i="4" s="1"/>
  <c r="J19" i="4" s="1"/>
  <c r="H27" i="4"/>
  <c r="I27" i="4" s="1"/>
  <c r="J27" i="4" s="1"/>
  <c r="H25" i="4"/>
  <c r="I25" i="4" s="1"/>
  <c r="J25" i="4" s="1"/>
  <c r="H17" i="4"/>
  <c r="I17" i="4" s="1"/>
  <c r="J17" i="4" s="1"/>
  <c r="H16" i="4"/>
  <c r="I16" i="4" s="1"/>
  <c r="J16" i="4" s="1"/>
  <c r="H29" i="4"/>
  <c r="I29" i="4" s="1"/>
  <c r="J29" i="4" s="1"/>
  <c r="H28" i="4"/>
  <c r="I28" i="4" s="1"/>
  <c r="J28" i="4" s="1"/>
  <c r="H15" i="4"/>
  <c r="I15" i="4" s="1"/>
  <c r="J15" i="4" s="1"/>
  <c r="E20" i="3"/>
  <c r="F20" i="3" s="1"/>
  <c r="G20" i="3" s="1"/>
  <c r="E23" i="3"/>
  <c r="F23" i="3" s="1"/>
  <c r="G23" i="3" s="1"/>
  <c r="E21" i="3"/>
  <c r="F21" i="3" s="1"/>
  <c r="G21" i="3" s="1"/>
  <c r="E19" i="3"/>
  <c r="F19" i="3" s="1"/>
  <c r="G19" i="3" s="1"/>
  <c r="E29" i="3"/>
  <c r="F29" i="3" s="1"/>
  <c r="G29" i="3" s="1"/>
  <c r="E28" i="3"/>
  <c r="F28" i="3" s="1"/>
  <c r="G28" i="3" s="1"/>
  <c r="E27" i="3"/>
  <c r="F27" i="3" s="1"/>
  <c r="G27" i="3" s="1"/>
  <c r="E26" i="3"/>
  <c r="F26" i="3" s="1"/>
  <c r="G26" i="3" s="1"/>
  <c r="E25" i="3"/>
  <c r="F25" i="3" s="1"/>
  <c r="G25" i="3" s="1"/>
  <c r="E24" i="3"/>
  <c r="F24" i="3" s="1"/>
  <c r="G24" i="3" s="1"/>
  <c r="E22" i="3"/>
  <c r="F22" i="3" s="1"/>
  <c r="G22" i="3" s="1"/>
  <c r="E18" i="3"/>
  <c r="F18" i="3" s="1"/>
  <c r="G18" i="3" s="1"/>
  <c r="E17" i="3"/>
  <c r="F17" i="3" s="1"/>
  <c r="G17" i="3" s="1"/>
  <c r="E16" i="3"/>
  <c r="F16" i="3" s="1"/>
  <c r="G16" i="3" s="1"/>
  <c r="E15" i="3"/>
  <c r="F15" i="3" s="1"/>
  <c r="G15" i="3" s="1"/>
  <c r="H15" i="3" l="1" a="1"/>
  <c r="H22" i="3" s="1"/>
  <c r="I22" i="3" s="1"/>
  <c r="J22" i="3" s="1"/>
  <c r="K15" i="4" a="1"/>
  <c r="K15" i="4" s="1"/>
  <c r="L15" i="4" s="1"/>
  <c r="N15" i="4" s="1"/>
  <c r="O15" i="4" s="1"/>
  <c r="J2" i="4" s="1"/>
  <c r="C12" i="1" s="1"/>
  <c r="H19" i="3"/>
  <c r="I19" i="3" s="1"/>
  <c r="J19" i="3" s="1"/>
  <c r="H16" i="3" l="1"/>
  <c r="I16" i="3" s="1"/>
  <c r="J16" i="3" s="1"/>
  <c r="H18" i="3"/>
  <c r="I18" i="3" s="1"/>
  <c r="J18" i="3" s="1"/>
  <c r="H21" i="3"/>
  <c r="I21" i="3" s="1"/>
  <c r="J21" i="3" s="1"/>
  <c r="H28" i="3"/>
  <c r="I28" i="3" s="1"/>
  <c r="J28" i="3" s="1"/>
  <c r="H25" i="3"/>
  <c r="I25" i="3" s="1"/>
  <c r="J25" i="3" s="1"/>
  <c r="H29" i="3"/>
  <c r="I29" i="3" s="1"/>
  <c r="J29" i="3" s="1"/>
  <c r="H15" i="3"/>
  <c r="I15" i="3" s="1"/>
  <c r="J15" i="3" s="1"/>
  <c r="H23" i="3"/>
  <c r="I23" i="3" s="1"/>
  <c r="J23" i="3" s="1"/>
  <c r="H24" i="3"/>
  <c r="I24" i="3" s="1"/>
  <c r="J24" i="3" s="1"/>
  <c r="H17" i="3"/>
  <c r="I17" i="3" s="1"/>
  <c r="J17" i="3" s="1"/>
  <c r="H20" i="3"/>
  <c r="I20" i="3" s="1"/>
  <c r="J20" i="3" s="1"/>
  <c r="H27" i="3"/>
  <c r="I27" i="3" s="1"/>
  <c r="J27" i="3" s="1"/>
  <c r="H26" i="3"/>
  <c r="I26" i="3" s="1"/>
  <c r="J26" i="3" s="1"/>
  <c r="K15" i="3" a="1"/>
  <c r="K15" i="3" s="1"/>
  <c r="L15" i="3" s="1"/>
  <c r="N15" i="3" s="1"/>
  <c r="O15" i="3" s="1"/>
  <c r="J2" i="3" s="1"/>
  <c r="C13" i="1" s="1"/>
  <c r="B19" i="1" s="1" a="1"/>
  <c r="D19" i="1" l="1"/>
  <c r="C19" i="1"/>
  <c r="B19" i="1"/>
  <c r="D12" i="1" l="1"/>
  <c r="D11" i="1"/>
  <c r="D13" i="1"/>
  <c r="G2" i="1"/>
  <c r="D14" i="1"/>
</calcChain>
</file>

<file path=xl/sharedStrings.xml><?xml version="1.0" encoding="utf-8"?>
<sst xmlns="http://schemas.openxmlformats.org/spreadsheetml/2006/main" count="160" uniqueCount="44">
  <si>
    <t>Excel Demo</t>
  </si>
  <si>
    <t>Material 3C95</t>
  </si>
  <si>
    <t>Sample Core (EILP-102)</t>
  </si>
  <si>
    <t>Frequency</t>
  </si>
  <si>
    <t>Variable</t>
  </si>
  <si>
    <t>CoreLoss</t>
  </si>
  <si>
    <t>kW/m^3</t>
  </si>
  <si>
    <t>Ve(mm^3)</t>
  </si>
  <si>
    <t>Change this</t>
  </si>
  <si>
    <t>T</t>
  </si>
  <si>
    <t>CoreLoss[W]</t>
  </si>
  <si>
    <t>Get changed</t>
  </si>
  <si>
    <t>Bmag</t>
  </si>
  <si>
    <t>Sine(1), Triangle(0)</t>
  </si>
  <si>
    <t>Intermediary results</t>
  </si>
  <si>
    <t>T^2</t>
  </si>
  <si>
    <t>Quadratic fit</t>
  </si>
  <si>
    <t>Quadratic Fit</t>
  </si>
  <si>
    <t>T(0)</t>
  </si>
  <si>
    <t>Qudratic Fit</t>
  </si>
  <si>
    <t>Period</t>
  </si>
  <si>
    <t>(variable)</t>
  </si>
  <si>
    <t>.</t>
  </si>
  <si>
    <t>Sine(1), Triangle 0</t>
  </si>
  <si>
    <t>Triangle</t>
  </si>
  <si>
    <t>Created</t>
  </si>
  <si>
    <t>Time</t>
  </si>
  <si>
    <t>B Sine</t>
  </si>
  <si>
    <t>B Selected</t>
  </si>
  <si>
    <t>F feature</t>
  </si>
  <si>
    <t>B Feature</t>
  </si>
  <si>
    <t>Input</t>
  </si>
  <si>
    <t>L1.W*X</t>
  </si>
  <si>
    <t>X+L1.offset</t>
  </si>
  <si>
    <t>relu(X)</t>
  </si>
  <si>
    <t>L2.W*X</t>
  </si>
  <si>
    <t>X+L2.offset</t>
  </si>
  <si>
    <t>L3.W*X</t>
  </si>
  <si>
    <t>X+L3.offset</t>
  </si>
  <si>
    <t>L4.W*X</t>
  </si>
  <si>
    <t>X+L4.off</t>
  </si>
  <si>
    <t>Core Loss(W/m)</t>
  </si>
  <si>
    <t>Core Loss(kW/m^3)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</si>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</sst>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2"/>
      <color rgb="FFADB9CA"/>
      <name val="Calibri"/>
    </font>
    <font>
      <sz val="12"/>
      <color theme="1"/>
      <name val="Calibri"/>
      <scheme val="minor"/>
    </font>
    <font>
      <b/>
      <sz val="12"/>
      <color rgb="FFF38612"/>
      <name val="Source Sans Pro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2" fontId="1" fillId="4" borderId="1" xfId="0" applyNumberFormat="1" applyFont="1" applyFill="1" applyBorder="1"/>
    <xf numFmtId="2" fontId="1" fillId="5" borderId="4" xfId="0" applyNumberFormat="1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0" borderId="5" xfId="0" applyFont="1" applyBorder="1"/>
    <xf numFmtId="0" fontId="2" fillId="0" borderId="1" xfId="0" applyFont="1" applyBorder="1"/>
    <xf numFmtId="164" fontId="2" fillId="5" borderId="1" xfId="0" applyNumberFormat="1" applyFont="1" applyFill="1" applyBorder="1"/>
    <xf numFmtId="0" fontId="1" fillId="5" borderId="0" xfId="0" applyFont="1" applyFill="1"/>
    <xf numFmtId="0" fontId="2" fillId="3" borderId="0" xfId="0" applyFont="1" applyFill="1"/>
    <xf numFmtId="0" fontId="1" fillId="6" borderId="1" xfId="0" applyFont="1" applyFill="1" applyBorder="1"/>
    <xf numFmtId="2" fontId="4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5" fillId="7" borderId="6" xfId="0" applyNumberFormat="1" applyFont="1" applyFill="1" applyBorder="1" applyAlignment="1">
      <alignment vertical="center"/>
    </xf>
    <xf numFmtId="2" fontId="1" fillId="7" borderId="7" xfId="0" applyNumberFormat="1" applyFont="1" applyFill="1" applyBorder="1" applyAlignment="1">
      <alignment vertical="center"/>
    </xf>
    <xf numFmtId="2" fontId="1" fillId="7" borderId="4" xfId="0" applyNumberFormat="1" applyFont="1" applyFill="1" applyBorder="1" applyAlignment="1">
      <alignment vertical="center"/>
    </xf>
    <xf numFmtId="2" fontId="4" fillId="7" borderId="4" xfId="0" applyNumberFormat="1" applyFont="1" applyFill="1" applyBorder="1" applyAlignment="1">
      <alignment vertical="center"/>
    </xf>
    <xf numFmtId="0" fontId="5" fillId="0" borderId="1" xfId="0" applyFont="1" applyBorder="1"/>
    <xf numFmtId="2" fontId="5" fillId="0" borderId="1" xfId="0" applyNumberFormat="1" applyFont="1" applyBorder="1" applyAlignment="1">
      <alignment vertical="center"/>
    </xf>
    <xf numFmtId="2" fontId="5" fillId="0" borderId="0" xfId="0" applyNumberFormat="1" applyFont="1"/>
    <xf numFmtId="2" fontId="1" fillId="0" borderId="0" xfId="0" applyNumberFormat="1" applyFont="1"/>
    <xf numFmtId="1" fontId="5" fillId="0" borderId="1" xfId="0" applyNumberFormat="1" applyFont="1" applyBorder="1"/>
    <xf numFmtId="1" fontId="5" fillId="0" borderId="1" xfId="0" applyNumberFormat="1" applyFont="1" applyBorder="1" applyAlignment="1">
      <alignment vertical="center"/>
    </xf>
    <xf numFmtId="164" fontId="5" fillId="5" borderId="1" xfId="0" applyNumberFormat="1" applyFont="1" applyFill="1" applyBorder="1" applyAlignment="1">
      <alignment vertical="center"/>
    </xf>
    <xf numFmtId="164" fontId="2" fillId="0" borderId="1" xfId="0" applyNumberFormat="1" applyFont="1" applyBorder="1"/>
    <xf numFmtId="0" fontId="5" fillId="0" borderId="0" xfId="0" applyFont="1"/>
    <xf numFmtId="2" fontId="5" fillId="0" borderId="0" xfId="0" applyNumberFormat="1" applyFont="1" applyAlignment="1">
      <alignment vertical="center"/>
    </xf>
    <xf numFmtId="2" fontId="1" fillId="3" borderId="0" xfId="0" applyNumberFormat="1" applyFont="1" applyFill="1"/>
    <xf numFmtId="2" fontId="1" fillId="0" borderId="1" xfId="0" applyNumberFormat="1" applyFont="1" applyBorder="1" applyAlignment="1">
      <alignment vertical="center"/>
    </xf>
    <xf numFmtId="2" fontId="2" fillId="5" borderId="1" xfId="0" applyNumberFormat="1" applyFont="1" applyFill="1" applyBorder="1"/>
    <xf numFmtId="2" fontId="5" fillId="5" borderId="1" xfId="0" applyNumberFormat="1" applyFont="1" applyFill="1" applyBorder="1" applyAlignment="1">
      <alignment vertical="center"/>
    </xf>
    <xf numFmtId="2" fontId="1" fillId="5" borderId="1" xfId="0" applyNumberFormat="1" applyFont="1" applyFill="1" applyBorder="1" applyAlignment="1">
      <alignment vertical="center"/>
    </xf>
    <xf numFmtId="0" fontId="1" fillId="2" borderId="4" xfId="0" applyFont="1" applyFill="1" applyBorder="1"/>
    <xf numFmtId="2" fontId="1" fillId="4" borderId="0" xfId="0" applyNumberFormat="1" applyFont="1" applyFill="1"/>
    <xf numFmtId="11" fontId="1" fillId="0" borderId="0" xfId="0" applyNumberFormat="1" applyFont="1"/>
    <xf numFmtId="2" fontId="1" fillId="8" borderId="4" xfId="0" applyNumberFormat="1" applyFont="1" applyFill="1" applyBorder="1"/>
    <xf numFmtId="0" fontId="1" fillId="0" borderId="4" xfId="0" applyFont="1" applyBorder="1"/>
    <xf numFmtId="0" fontId="1" fillId="6" borderId="4" xfId="0" applyFont="1" applyFill="1" applyBorder="1"/>
    <xf numFmtId="0" fontId="4" fillId="0" borderId="0" xfId="0" applyFont="1"/>
    <xf numFmtId="2" fontId="4" fillId="9" borderId="4" xfId="0" applyNumberFormat="1" applyFont="1" applyFill="1" applyBorder="1" applyAlignment="1">
      <alignment vertical="center"/>
    </xf>
    <xf numFmtId="2" fontId="1" fillId="10" borderId="4" xfId="0" applyNumberFormat="1" applyFont="1" applyFill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1" fillId="9" borderId="4" xfId="0" applyNumberFormat="1" applyFont="1" applyFill="1" applyBorder="1"/>
    <xf numFmtId="2" fontId="1" fillId="11" borderId="4" xfId="0" applyNumberFormat="1" applyFont="1" applyFill="1" applyBorder="1"/>
    <xf numFmtId="2" fontId="6" fillId="0" borderId="0" xfId="0" applyNumberFormat="1" applyFont="1"/>
    <xf numFmtId="9" fontId="1" fillId="0" borderId="0" xfId="0" applyNumberFormat="1" applyFont="1"/>
    <xf numFmtId="11" fontId="7" fillId="0" borderId="0" xfId="0" applyNumberFormat="1" applyFont="1"/>
    <xf numFmtId="165" fontId="7" fillId="0" borderId="0" xfId="0" applyNumberFormat="1" applyFont="1"/>
    <xf numFmtId="0" fontId="2" fillId="4" borderId="2" xfId="0" applyFont="1" applyFill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CoreLoss!$C$10</c:f>
              <c:strCache>
                <c:ptCount val="1"/>
                <c:pt idx="0">
                  <c:v>CoreLoss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CoreLoss!$A$11:$A$14</c:f>
              <c:numCache>
                <c:formatCode>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</c:numCache>
            </c:numRef>
          </c:cat>
          <c:val>
            <c:numRef>
              <c:f>CoreLoss!$C$11:$C$14</c:f>
              <c:numCache>
                <c:formatCode>0.0</c:formatCode>
                <c:ptCount val="4"/>
                <c:pt idx="0">
                  <c:v>66.593950286669738</c:v>
                </c:pt>
                <c:pt idx="1">
                  <c:v>55.399826373397261</c:v>
                </c:pt>
                <c:pt idx="2">
                  <c:v>48.263425845568754</c:v>
                </c:pt>
                <c:pt idx="3">
                  <c:v>47.177980283577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7-4DA5-B916-F86CD999B851}"/>
            </c:ext>
          </c:extLst>
        </c:ser>
        <c:ser>
          <c:idx val="1"/>
          <c:order val="1"/>
          <c:tx>
            <c:strRef>
              <c:f>CoreLoss!$D$10</c:f>
              <c:strCache>
                <c:ptCount val="1"/>
                <c:pt idx="0">
                  <c:v>Quadratic fit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CoreLoss!$A$11:$A$14</c:f>
              <c:numCache>
                <c:formatCode>0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</c:numCache>
            </c:numRef>
          </c:cat>
          <c:val>
            <c:numRef>
              <c:f>CoreLoss!$D$11:$D$14</c:f>
              <c:numCache>
                <c:formatCode>0.0</c:formatCode>
                <c:ptCount val="4"/>
                <c:pt idx="0">
                  <c:v>66.783770874672413</c:v>
                </c:pt>
                <c:pt idx="1">
                  <c:v>54.705794848512426</c:v>
                </c:pt>
                <c:pt idx="2">
                  <c:v>49.034571984329666</c:v>
                </c:pt>
                <c:pt idx="3">
                  <c:v>46.911045081698212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7-4DA5-B916-F86CD999B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788097"/>
        <c:axId val="863132886"/>
      </c:lineChart>
      <c:catAx>
        <c:axId val="1266788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3132886"/>
        <c:crosses val="autoZero"/>
        <c:auto val="1"/>
        <c:lblAlgn val="ctr"/>
        <c:lblOffset val="100"/>
        <c:noMultiLvlLbl val="1"/>
      </c:catAx>
      <c:valAx>
        <c:axId val="863132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67880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'CoreLoss(90)'!$C$10:$Z$10</c:f>
              <c:numCache>
                <c:formatCode>0.00</c:formatCode>
                <c:ptCount val="24"/>
                <c:pt idx="0">
                  <c:v>-0.1</c:v>
                </c:pt>
                <c:pt idx="1">
                  <c:v>-9.6291728734779938E-2</c:v>
                </c:pt>
                <c:pt idx="2">
                  <c:v>-8.5441940454648868E-2</c:v>
                </c:pt>
                <c:pt idx="3">
                  <c:v>-6.8255314321865421E-2</c:v>
                </c:pt>
                <c:pt idx="4">
                  <c:v>-4.6006503773115215E-2</c:v>
                </c:pt>
                <c:pt idx="5">
                  <c:v>-2.0345601305263392E-2</c:v>
                </c:pt>
                <c:pt idx="6">
                  <c:v>6.8242413364670955E-3</c:v>
                </c:pt>
                <c:pt idx="7">
                  <c:v>3.34879612170986E-2</c:v>
                </c:pt>
                <c:pt idx="8">
                  <c:v>5.7668032211486711E-2</c:v>
                </c:pt>
                <c:pt idx="9">
                  <c:v>7.7571129070442002E-2</c:v>
                </c:pt>
                <c:pt idx="10">
                  <c:v>9.1721130150545296E-2</c:v>
                </c:pt>
                <c:pt idx="11">
                  <c:v>9.9068594603633084E-2</c:v>
                </c:pt>
                <c:pt idx="12">
                  <c:v>9.9068594603633084E-2</c:v>
                </c:pt>
                <c:pt idx="13">
                  <c:v>9.1721130150545324E-2</c:v>
                </c:pt>
                <c:pt idx="14">
                  <c:v>7.7571129070442002E-2</c:v>
                </c:pt>
                <c:pt idx="15">
                  <c:v>5.7668032211486725E-2</c:v>
                </c:pt>
                <c:pt idx="16">
                  <c:v>3.3487961217098634E-2</c:v>
                </c:pt>
                <c:pt idx="17">
                  <c:v>6.8242413364671302E-3</c:v>
                </c:pt>
                <c:pt idx="18">
                  <c:v>-2.0345601305263424E-2</c:v>
                </c:pt>
                <c:pt idx="19">
                  <c:v>-4.6006503773115243E-2</c:v>
                </c:pt>
                <c:pt idx="20">
                  <c:v>-6.8255314321865365E-2</c:v>
                </c:pt>
                <c:pt idx="21">
                  <c:v>-8.5441940454648868E-2</c:v>
                </c:pt>
                <c:pt idx="22">
                  <c:v>-9.6291728734779924E-2</c:v>
                </c:pt>
                <c:pt idx="2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C-471F-BAE1-C955640B0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47645"/>
        <c:axId val="140362749"/>
      </c:lineChart>
      <c:catAx>
        <c:axId val="69347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362749"/>
        <c:crosses val="autoZero"/>
        <c:auto val="1"/>
        <c:lblAlgn val="ctr"/>
        <c:lblOffset val="100"/>
        <c:noMultiLvlLbl val="1"/>
      </c:catAx>
      <c:valAx>
        <c:axId val="140362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34764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'CoreLoss(70)'!$C$10:$Z$10</c:f>
              <c:numCache>
                <c:formatCode>0.00</c:formatCode>
                <c:ptCount val="24"/>
                <c:pt idx="0">
                  <c:v>-0.1</c:v>
                </c:pt>
                <c:pt idx="1">
                  <c:v>-9.6291728734779938E-2</c:v>
                </c:pt>
                <c:pt idx="2">
                  <c:v>-8.5441940454648868E-2</c:v>
                </c:pt>
                <c:pt idx="3">
                  <c:v>-6.8255314321865421E-2</c:v>
                </c:pt>
                <c:pt idx="4">
                  <c:v>-4.6006503773115215E-2</c:v>
                </c:pt>
                <c:pt idx="5">
                  <c:v>-2.0345601305263392E-2</c:v>
                </c:pt>
                <c:pt idx="6">
                  <c:v>6.8242413364670955E-3</c:v>
                </c:pt>
                <c:pt idx="7">
                  <c:v>3.34879612170986E-2</c:v>
                </c:pt>
                <c:pt idx="8">
                  <c:v>5.7668032211486711E-2</c:v>
                </c:pt>
                <c:pt idx="9">
                  <c:v>7.7571129070442002E-2</c:v>
                </c:pt>
                <c:pt idx="10">
                  <c:v>9.1721130150545296E-2</c:v>
                </c:pt>
                <c:pt idx="11">
                  <c:v>9.9068594603633084E-2</c:v>
                </c:pt>
                <c:pt idx="12">
                  <c:v>9.9068594603633084E-2</c:v>
                </c:pt>
                <c:pt idx="13">
                  <c:v>9.1721130150545324E-2</c:v>
                </c:pt>
                <c:pt idx="14">
                  <c:v>7.7571129070442002E-2</c:v>
                </c:pt>
                <c:pt idx="15">
                  <c:v>5.7668032211486725E-2</c:v>
                </c:pt>
                <c:pt idx="16">
                  <c:v>3.3487961217098634E-2</c:v>
                </c:pt>
                <c:pt idx="17">
                  <c:v>6.8242413364671302E-3</c:v>
                </c:pt>
                <c:pt idx="18">
                  <c:v>-2.0345601305263424E-2</c:v>
                </c:pt>
                <c:pt idx="19">
                  <c:v>-4.6006503773115243E-2</c:v>
                </c:pt>
                <c:pt idx="20">
                  <c:v>-6.8255314321865365E-2</c:v>
                </c:pt>
                <c:pt idx="21">
                  <c:v>-8.5441940454648868E-2</c:v>
                </c:pt>
                <c:pt idx="22">
                  <c:v>-9.6291728734779924E-2</c:v>
                </c:pt>
                <c:pt idx="2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D-45A7-B217-0C1293A23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754547"/>
        <c:axId val="964074309"/>
      </c:lineChart>
      <c:catAx>
        <c:axId val="478754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4074309"/>
        <c:crosses val="autoZero"/>
        <c:auto val="1"/>
        <c:lblAlgn val="ctr"/>
        <c:lblOffset val="100"/>
        <c:noMultiLvlLbl val="1"/>
      </c:catAx>
      <c:valAx>
        <c:axId val="964074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875454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'CoreLoss(50)'!$C$10:$Z$10</c:f>
              <c:numCache>
                <c:formatCode>0.00</c:formatCode>
                <c:ptCount val="24"/>
                <c:pt idx="0">
                  <c:v>-0.1</c:v>
                </c:pt>
                <c:pt idx="1">
                  <c:v>-9.6291728734779938E-2</c:v>
                </c:pt>
                <c:pt idx="2">
                  <c:v>-8.5441940454648868E-2</c:v>
                </c:pt>
                <c:pt idx="3">
                  <c:v>-6.8255314321865421E-2</c:v>
                </c:pt>
                <c:pt idx="4">
                  <c:v>-4.6006503773115215E-2</c:v>
                </c:pt>
                <c:pt idx="5">
                  <c:v>-2.0345601305263392E-2</c:v>
                </c:pt>
                <c:pt idx="6">
                  <c:v>6.8242413364670955E-3</c:v>
                </c:pt>
                <c:pt idx="7">
                  <c:v>3.34879612170986E-2</c:v>
                </c:pt>
                <c:pt idx="8">
                  <c:v>5.7668032211486711E-2</c:v>
                </c:pt>
                <c:pt idx="9">
                  <c:v>7.7571129070442002E-2</c:v>
                </c:pt>
                <c:pt idx="10">
                  <c:v>9.1721130150545296E-2</c:v>
                </c:pt>
                <c:pt idx="11">
                  <c:v>9.9068594603633084E-2</c:v>
                </c:pt>
                <c:pt idx="12">
                  <c:v>9.9068594603633084E-2</c:v>
                </c:pt>
                <c:pt idx="13">
                  <c:v>9.1721130150545324E-2</c:v>
                </c:pt>
                <c:pt idx="14">
                  <c:v>7.7571129070442002E-2</c:v>
                </c:pt>
                <c:pt idx="15">
                  <c:v>5.7668032211486725E-2</c:v>
                </c:pt>
                <c:pt idx="16">
                  <c:v>3.3487961217098634E-2</c:v>
                </c:pt>
                <c:pt idx="17">
                  <c:v>6.8242413364671302E-3</c:v>
                </c:pt>
                <c:pt idx="18">
                  <c:v>-2.0345601305263424E-2</c:v>
                </c:pt>
                <c:pt idx="19">
                  <c:v>-4.6006503773115243E-2</c:v>
                </c:pt>
                <c:pt idx="20">
                  <c:v>-6.8255314321865365E-2</c:v>
                </c:pt>
                <c:pt idx="21">
                  <c:v>-8.5441940454648868E-2</c:v>
                </c:pt>
                <c:pt idx="22">
                  <c:v>-9.6291728734779924E-2</c:v>
                </c:pt>
                <c:pt idx="2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4A-4280-AFC8-310434040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939466"/>
        <c:axId val="2091523284"/>
      </c:lineChart>
      <c:catAx>
        <c:axId val="1866939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523284"/>
        <c:crosses val="autoZero"/>
        <c:auto val="1"/>
        <c:lblAlgn val="ctr"/>
        <c:lblOffset val="100"/>
        <c:noMultiLvlLbl val="1"/>
      </c:catAx>
      <c:valAx>
        <c:axId val="2091523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6693946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 CoreLoss(25)'!$C$10:$Z$10</c:f>
              <c:numCache>
                <c:formatCode>0.00</c:formatCode>
                <c:ptCount val="24"/>
                <c:pt idx="0">
                  <c:v>-0.1</c:v>
                </c:pt>
                <c:pt idx="1">
                  <c:v>-9.6291728734779938E-2</c:v>
                </c:pt>
                <c:pt idx="2">
                  <c:v>-8.5441940454648868E-2</c:v>
                </c:pt>
                <c:pt idx="3">
                  <c:v>-6.8255314321865421E-2</c:v>
                </c:pt>
                <c:pt idx="4">
                  <c:v>-4.6006503773115215E-2</c:v>
                </c:pt>
                <c:pt idx="5">
                  <c:v>-2.0345601305263392E-2</c:v>
                </c:pt>
                <c:pt idx="6">
                  <c:v>6.8242413364670955E-3</c:v>
                </c:pt>
                <c:pt idx="7">
                  <c:v>3.34879612170986E-2</c:v>
                </c:pt>
                <c:pt idx="8">
                  <c:v>5.7668032211486711E-2</c:v>
                </c:pt>
                <c:pt idx="9">
                  <c:v>7.7571129070442002E-2</c:v>
                </c:pt>
                <c:pt idx="10">
                  <c:v>9.1721130150545296E-2</c:v>
                </c:pt>
                <c:pt idx="11">
                  <c:v>9.9068594603633084E-2</c:v>
                </c:pt>
                <c:pt idx="12">
                  <c:v>9.9068594603633084E-2</c:v>
                </c:pt>
                <c:pt idx="13">
                  <c:v>9.1721130150545324E-2</c:v>
                </c:pt>
                <c:pt idx="14">
                  <c:v>7.7571129070442002E-2</c:v>
                </c:pt>
                <c:pt idx="15">
                  <c:v>5.7668032211486725E-2</c:v>
                </c:pt>
                <c:pt idx="16">
                  <c:v>3.3487961217098634E-2</c:v>
                </c:pt>
                <c:pt idx="17">
                  <c:v>6.8242413364671302E-3</c:v>
                </c:pt>
                <c:pt idx="18">
                  <c:v>-2.0345601305263424E-2</c:v>
                </c:pt>
                <c:pt idx="19">
                  <c:v>-4.6006503773115243E-2</c:v>
                </c:pt>
                <c:pt idx="20">
                  <c:v>-6.8255314321865365E-2</c:v>
                </c:pt>
                <c:pt idx="21">
                  <c:v>-8.5441940454648868E-2</c:v>
                </c:pt>
                <c:pt idx="22">
                  <c:v>-9.6291728734779924E-2</c:v>
                </c:pt>
                <c:pt idx="2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1-42C0-84A9-5E912A381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829340"/>
        <c:axId val="575214292"/>
      </c:lineChart>
      <c:catAx>
        <c:axId val="1369829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5214292"/>
        <c:crosses val="autoZero"/>
        <c:auto val="1"/>
        <c:lblAlgn val="ctr"/>
        <c:lblOffset val="100"/>
        <c:noMultiLvlLbl val="1"/>
      </c:catAx>
      <c:valAx>
        <c:axId val="575214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98293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3</xdr:row>
      <xdr:rowOff>9525</xdr:rowOff>
    </xdr:from>
    <xdr:ext cx="5381625" cy="32004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438150</xdr:colOff>
      <xdr:row>15</xdr:row>
      <xdr:rowOff>95250</xdr:rowOff>
    </xdr:from>
    <xdr:ext cx="4781550" cy="34194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485775</xdr:colOff>
      <xdr:row>15</xdr:row>
      <xdr:rowOff>95250</xdr:rowOff>
    </xdr:from>
    <xdr:ext cx="4781550" cy="34194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438150</xdr:colOff>
      <xdr:row>15</xdr:row>
      <xdr:rowOff>95250</xdr:rowOff>
    </xdr:from>
    <xdr:ext cx="4781550" cy="34194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438150</xdr:colOff>
      <xdr:row>15</xdr:row>
      <xdr:rowOff>95250</xdr:rowOff>
    </xdr:from>
    <xdr:ext cx="4781550" cy="34194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9.140625" customWidth="1"/>
    <col min="2" max="2" width="18.5703125" customWidth="1"/>
    <col min="3" max="3" width="13.28515625" customWidth="1"/>
    <col min="4" max="4" width="15.85546875" customWidth="1"/>
    <col min="5" max="5" width="2.85546875" customWidth="1"/>
    <col min="6" max="6" width="12" customWidth="1"/>
    <col min="7" max="7" width="7.5703125" customWidth="1"/>
    <col min="8" max="8" width="9.28515625" customWidth="1"/>
    <col min="9" max="9" width="12" customWidth="1"/>
    <col min="10" max="10" width="20.85546875" customWidth="1"/>
    <col min="11" max="11" width="7" customWidth="1"/>
    <col min="12" max="12" width="4.85546875" customWidth="1"/>
    <col min="13" max="13" width="5" customWidth="1"/>
    <col min="14" max="14" width="15.42578125" customWidth="1"/>
    <col min="15" max="15" width="18.5703125" customWidth="1"/>
    <col min="16" max="16" width="7.42578125" customWidth="1"/>
    <col min="17" max="18" width="5" customWidth="1"/>
    <col min="19" max="24" width="5.7109375" customWidth="1"/>
    <col min="25" max="25" width="5" customWidth="1"/>
  </cols>
  <sheetData>
    <row r="1" spans="1:25" ht="15.75" customHeight="1" x14ac:dyDescent="0.25">
      <c r="A1" s="1"/>
      <c r="B1" s="2" t="s">
        <v>0</v>
      </c>
      <c r="C1" s="3" t="s">
        <v>1</v>
      </c>
      <c r="D1" s="2"/>
      <c r="E1" s="1"/>
      <c r="F1" s="1"/>
      <c r="G1" s="1"/>
      <c r="H1" s="1"/>
      <c r="I1" s="4"/>
      <c r="J1" s="52" t="s">
        <v>2</v>
      </c>
      <c r="K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/>
      <c r="B2" s="2" t="s">
        <v>3</v>
      </c>
      <c r="C2" s="5">
        <v>100000</v>
      </c>
      <c r="D2" s="2" t="s">
        <v>4</v>
      </c>
      <c r="E2" s="1"/>
      <c r="F2" s="1" t="s">
        <v>5</v>
      </c>
      <c r="G2" s="6">
        <f ca="1">D19+C19*C3+B19*C3^2</f>
        <v>61.287387471417553</v>
      </c>
      <c r="H2" s="1" t="s">
        <v>6</v>
      </c>
      <c r="I2" s="4"/>
      <c r="J2" s="2" t="s">
        <v>7</v>
      </c>
      <c r="K2" s="7">
        <v>67745</v>
      </c>
      <c r="N2" s="8"/>
      <c r="O2" s="1" t="s">
        <v>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9"/>
      <c r="B3" s="2" t="s">
        <v>9</v>
      </c>
      <c r="C3" s="7">
        <v>35</v>
      </c>
      <c r="D3" s="2"/>
      <c r="E3" s="1"/>
      <c r="F3" s="1"/>
      <c r="G3" s="1"/>
      <c r="H3" s="1"/>
      <c r="I3" s="4"/>
      <c r="J3" s="10" t="s">
        <v>10</v>
      </c>
      <c r="K3" s="11">
        <f ca="1">IFERROR(__xludf.DUMMYFUNCTION("G2*K2*10^-9*10^3"),29.5767847227933)</f>
        <v>29.576784722793299</v>
      </c>
      <c r="N3" s="12"/>
      <c r="O3" s="1" t="s">
        <v>11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/>
      <c r="B4" s="2" t="s">
        <v>12</v>
      </c>
      <c r="C4" s="7">
        <v>0.1</v>
      </c>
      <c r="D4" s="2"/>
      <c r="E4" s="1"/>
      <c r="I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/>
      <c r="B5" s="2" t="s">
        <v>13</v>
      </c>
      <c r="C5" s="7">
        <v>1</v>
      </c>
      <c r="D5" s="14" t="str">
        <f>IF(C5=1,"Sine","Triangle 0.5 duty")</f>
        <v>Sine</v>
      </c>
      <c r="E5" s="1"/>
      <c r="I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/>
      <c r="B6" s="1"/>
      <c r="C6" s="1"/>
      <c r="D6" s="1"/>
      <c r="E6" s="1"/>
      <c r="F6" s="1"/>
      <c r="G6" s="1"/>
      <c r="H6" s="1"/>
      <c r="I6" s="4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I7" s="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5" ht="15.75" customHeight="1" x14ac:dyDescent="0.25">
      <c r="I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 ht="15.75" customHeight="1" x14ac:dyDescent="0.25">
      <c r="A9" s="54" t="s">
        <v>14</v>
      </c>
      <c r="B9" s="55"/>
      <c r="C9" s="55"/>
      <c r="D9" s="55"/>
      <c r="E9" s="17"/>
      <c r="F9" s="18"/>
      <c r="G9" s="18"/>
      <c r="H9" s="18"/>
      <c r="I9" s="13"/>
      <c r="J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16"/>
    </row>
    <row r="10" spans="1:25" ht="15.75" customHeight="1" x14ac:dyDescent="0.25">
      <c r="A10" s="21" t="s">
        <v>9</v>
      </c>
      <c r="B10" s="22" t="s">
        <v>15</v>
      </c>
      <c r="C10" s="22" t="s">
        <v>5</v>
      </c>
      <c r="D10" s="10" t="s">
        <v>16</v>
      </c>
      <c r="E10" s="23"/>
      <c r="F10" s="23"/>
      <c r="G10" s="24"/>
      <c r="H10" s="24"/>
      <c r="I10" s="13"/>
      <c r="J10" s="24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25">
        <v>25</v>
      </c>
      <c r="B11" s="26">
        <f t="shared" ref="B11:B14" si="0">A11^2</f>
        <v>625</v>
      </c>
      <c r="C11" s="27">
        <f ca="1">' CoreLoss(25)'!J2</f>
        <v>66.593950286669738</v>
      </c>
      <c r="D11" s="28">
        <f t="shared" ref="D11:D14" ca="1" si="1">D$19+A11*C$19+B11*B$19</f>
        <v>66.783770874672413</v>
      </c>
      <c r="E11" s="23"/>
      <c r="F11" s="23"/>
      <c r="G11" s="24"/>
      <c r="H11" s="24"/>
      <c r="I11" s="4"/>
      <c r="J11" s="24"/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25">
        <v>50</v>
      </c>
      <c r="B12" s="26">
        <f t="shared" si="0"/>
        <v>2500</v>
      </c>
      <c r="C12" s="27">
        <f ca="1">'CoreLoss(50)'!J2</f>
        <v>55.399826373397261</v>
      </c>
      <c r="D12" s="28">
        <f t="shared" ca="1" si="1"/>
        <v>54.705794848512426</v>
      </c>
      <c r="E12" s="23"/>
      <c r="F12" s="23"/>
      <c r="G12" s="24"/>
      <c r="H12" s="24"/>
      <c r="I12" s="4"/>
      <c r="J12" s="24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25">
        <v>70</v>
      </c>
      <c r="B13" s="26">
        <f t="shared" si="0"/>
        <v>4900</v>
      </c>
      <c r="C13" s="27">
        <f ca="1">'CoreLoss(70)'!J2</f>
        <v>48.263425845568754</v>
      </c>
      <c r="D13" s="28">
        <f t="shared" ca="1" si="1"/>
        <v>49.034571984329666</v>
      </c>
      <c r="E13" s="16"/>
      <c r="F13" s="24"/>
      <c r="G13" s="24"/>
      <c r="H13" s="24"/>
      <c r="I13" s="4"/>
      <c r="J13" s="24"/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25">
        <v>90</v>
      </c>
      <c r="B14" s="26">
        <f t="shared" si="0"/>
        <v>8100</v>
      </c>
      <c r="C14" s="27">
        <f ca="1">'CoreLoss(90)'!J2</f>
        <v>47.177980283577</v>
      </c>
      <c r="D14" s="28">
        <f t="shared" ca="1" si="1"/>
        <v>46.911045081698212</v>
      </c>
      <c r="E14" s="16"/>
      <c r="F14" s="24"/>
      <c r="G14" s="24"/>
      <c r="H14" s="24"/>
      <c r="I14" s="13"/>
      <c r="J14" s="24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29"/>
      <c r="B15" s="30"/>
      <c r="C15" s="23"/>
      <c r="D15" s="23"/>
      <c r="E15" s="24"/>
      <c r="F15" s="24"/>
      <c r="G15" s="24"/>
      <c r="H15" s="24"/>
      <c r="I15" s="13"/>
      <c r="J15" s="24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E16" s="24"/>
      <c r="F16" s="24"/>
      <c r="G16" s="24"/>
      <c r="H16" s="24"/>
      <c r="I16" s="31"/>
      <c r="J16" s="24"/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54" t="s">
        <v>17</v>
      </c>
      <c r="B17" s="55"/>
      <c r="C17" s="55"/>
      <c r="D17" s="55"/>
      <c r="E17" s="24"/>
      <c r="F17" s="24"/>
      <c r="G17" s="24"/>
      <c r="H17" s="24"/>
      <c r="I17" s="31"/>
      <c r="J17" s="24"/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22"/>
      <c r="B18" s="22" t="s">
        <v>9</v>
      </c>
      <c r="C18" s="22" t="s">
        <v>15</v>
      </c>
      <c r="D18" s="32" t="s">
        <v>18</v>
      </c>
      <c r="E18" s="24"/>
      <c r="F18" s="24"/>
      <c r="G18" s="24"/>
      <c r="H18" s="24"/>
      <c r="I18" s="31"/>
      <c r="J18" s="24"/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22" t="s">
        <v>19</v>
      </c>
      <c r="B19" s="33">
        <f t="array" aca="1" ref="B19:D19" ca="1">LINEST(C11:C14,A11:B14)</f>
        <v>4.4346199519391394E-3</v>
      </c>
      <c r="C19" s="34">
        <f ca="1"/>
        <v>-0.815715537441835</v>
      </c>
      <c r="D19" s="35">
        <f ca="1"/>
        <v>84.405021840756334</v>
      </c>
      <c r="E19" s="24"/>
      <c r="F19" s="24"/>
      <c r="G19" s="24"/>
      <c r="H19" s="24"/>
      <c r="I19" s="24"/>
      <c r="J19" s="24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24"/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24"/>
      <c r="B37" s="2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24"/>
      <c r="B38" s="2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24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24"/>
      <c r="B40" s="2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24"/>
      <c r="B41" s="2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</sheetData>
  <mergeCells count="3">
    <mergeCell ref="J1:K1"/>
    <mergeCell ref="A9:D9"/>
    <mergeCell ref="A17:D1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7.7109375" customWidth="1"/>
    <col min="3" max="3" width="13.28515625" customWidth="1"/>
    <col min="4" max="4" width="15.85546875" customWidth="1"/>
    <col min="5" max="5" width="7.5703125" customWidth="1"/>
    <col min="6" max="6" width="11" customWidth="1"/>
    <col min="7" max="7" width="7.28515625" customWidth="1"/>
    <col min="8" max="8" width="7.5703125" customWidth="1"/>
    <col min="9" max="9" width="11" customWidth="1"/>
    <col min="10" max="10" width="9.5703125" customWidth="1"/>
    <col min="11" max="12" width="9.28515625" customWidth="1"/>
    <col min="13" max="13" width="5" customWidth="1"/>
    <col min="14" max="14" width="15.42578125" customWidth="1"/>
    <col min="15" max="15" width="18.5703125" customWidth="1"/>
    <col min="16" max="16" width="7.42578125" customWidth="1"/>
    <col min="17" max="18" width="5" customWidth="1"/>
    <col min="19" max="26" width="5.7109375" customWidth="1"/>
    <col min="27" max="29" width="5" customWidth="1"/>
  </cols>
  <sheetData>
    <row r="1" spans="1:29" ht="15.75" customHeight="1" x14ac:dyDescent="0.25">
      <c r="A1" s="1"/>
      <c r="B1" s="1" t="s">
        <v>0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1" t="s">
        <v>3</v>
      </c>
      <c r="C2" s="37">
        <f>CoreLoss!C2</f>
        <v>100000</v>
      </c>
      <c r="D2" s="1" t="s">
        <v>4</v>
      </c>
      <c r="E2" s="1" t="s">
        <v>20</v>
      </c>
      <c r="F2" s="38">
        <f>1/C2</f>
        <v>1.0000000000000001E-5</v>
      </c>
      <c r="G2" s="1"/>
      <c r="H2" s="1"/>
      <c r="I2" s="1" t="s">
        <v>5</v>
      </c>
      <c r="J2" s="39">
        <f ca="1">O15</f>
        <v>47.177980283577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40"/>
      <c r="B3" s="1" t="s">
        <v>12</v>
      </c>
      <c r="C3" s="8">
        <f>CoreLoss!C4</f>
        <v>0.1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 t="s">
        <v>22</v>
      </c>
      <c r="B4" s="1" t="s">
        <v>23</v>
      </c>
      <c r="C4" s="8">
        <f>CoreLoss!C5</f>
        <v>1</v>
      </c>
      <c r="D4" s="41" t="str">
        <f>IF(C4=1,"Sine","Triangle 0.5 duty")</f>
        <v>Sine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2"/>
      <c r="B7" s="15" t="s">
        <v>24</v>
      </c>
      <c r="C7" s="15">
        <v>-0.99</v>
      </c>
      <c r="D7" s="15">
        <f t="shared" ref="D7:N7" si="0">C7+2/11</f>
        <v>-0.80818181818181811</v>
      </c>
      <c r="E7" s="15">
        <f t="shared" si="0"/>
        <v>-0.62636363636363623</v>
      </c>
      <c r="F7" s="15">
        <f t="shared" si="0"/>
        <v>-0.44454545454545441</v>
      </c>
      <c r="G7" s="15">
        <f t="shared" si="0"/>
        <v>-0.26272727272727259</v>
      </c>
      <c r="H7" s="15">
        <f t="shared" si="0"/>
        <v>-8.0909090909090764E-2</v>
      </c>
      <c r="I7" s="15">
        <f t="shared" si="0"/>
        <v>0.10090909090909106</v>
      </c>
      <c r="J7" s="15">
        <f t="shared" si="0"/>
        <v>0.28272727272727288</v>
      </c>
      <c r="K7" s="15">
        <f t="shared" si="0"/>
        <v>0.46454545454545471</v>
      </c>
      <c r="L7" s="15">
        <f t="shared" si="0"/>
        <v>0.64636363636363647</v>
      </c>
      <c r="M7" s="15">
        <f t="shared" si="0"/>
        <v>0.82818181818181835</v>
      </c>
      <c r="N7" s="15">
        <f t="shared" si="0"/>
        <v>1.0100000000000002</v>
      </c>
      <c r="O7" s="15">
        <f t="shared" ref="O7:Z7" si="1">N7-1/6</f>
        <v>0.8433333333333336</v>
      </c>
      <c r="P7" s="15">
        <f t="shared" si="1"/>
        <v>0.67666666666666697</v>
      </c>
      <c r="Q7" s="15">
        <f t="shared" si="1"/>
        <v>0.51000000000000034</v>
      </c>
      <c r="R7" s="15">
        <f t="shared" si="1"/>
        <v>0.34333333333333371</v>
      </c>
      <c r="S7" s="15">
        <f t="shared" si="1"/>
        <v>0.17666666666666705</v>
      </c>
      <c r="T7" s="15">
        <f t="shared" si="1"/>
        <v>1.0000000000000397E-2</v>
      </c>
      <c r="U7" s="15">
        <f t="shared" si="1"/>
        <v>-0.15666666666666626</v>
      </c>
      <c r="V7" s="15">
        <f t="shared" si="1"/>
        <v>-0.32333333333333292</v>
      </c>
      <c r="W7" s="15">
        <f t="shared" si="1"/>
        <v>-0.48999999999999955</v>
      </c>
      <c r="X7" s="15">
        <f t="shared" si="1"/>
        <v>-0.65666666666666618</v>
      </c>
      <c r="Y7" s="15">
        <f t="shared" si="1"/>
        <v>-0.82333333333333281</v>
      </c>
      <c r="Z7" s="15">
        <f t="shared" si="1"/>
        <v>-0.98999999999999944</v>
      </c>
      <c r="AA7" s="15"/>
      <c r="AB7" s="16"/>
      <c r="AC7" s="16"/>
    </row>
    <row r="8" spans="1:29" ht="15.75" customHeight="1" x14ac:dyDescent="0.25">
      <c r="A8" s="42" t="s">
        <v>25</v>
      </c>
      <c r="B8" s="15" t="s">
        <v>26</v>
      </c>
      <c r="C8" s="15">
        <v>0</v>
      </c>
      <c r="D8" s="15">
        <f>1/C2*1/23</f>
        <v>4.3478260869565219E-7</v>
      </c>
      <c r="E8" s="15">
        <f t="shared" ref="E8:Z8" si="2">D8+1/$C$2*1/23</f>
        <v>8.6956521739130438E-7</v>
      </c>
      <c r="F8" s="15">
        <f t="shared" si="2"/>
        <v>1.3043478260869566E-6</v>
      </c>
      <c r="G8" s="15">
        <f t="shared" si="2"/>
        <v>1.7391304347826088E-6</v>
      </c>
      <c r="H8" s="15">
        <f t="shared" si="2"/>
        <v>2.1739130434782611E-6</v>
      </c>
      <c r="I8" s="15">
        <f t="shared" si="2"/>
        <v>2.6086956521739132E-6</v>
      </c>
      <c r="J8" s="15">
        <f t="shared" si="2"/>
        <v>3.0434782608695654E-6</v>
      </c>
      <c r="K8" s="15">
        <f t="shared" si="2"/>
        <v>3.4782608695652175E-6</v>
      </c>
      <c r="L8" s="15">
        <f t="shared" si="2"/>
        <v>3.9130434782608701E-6</v>
      </c>
      <c r="M8" s="15">
        <f t="shared" si="2"/>
        <v>4.3478260869565222E-6</v>
      </c>
      <c r="N8" s="15">
        <f t="shared" si="2"/>
        <v>4.7826086956521743E-6</v>
      </c>
      <c r="O8" s="15">
        <f t="shared" si="2"/>
        <v>5.2173913043478265E-6</v>
      </c>
      <c r="P8" s="15">
        <f t="shared" si="2"/>
        <v>5.6521739130434786E-6</v>
      </c>
      <c r="Q8" s="15">
        <f t="shared" si="2"/>
        <v>6.0869565217391307E-6</v>
      </c>
      <c r="R8" s="15">
        <f t="shared" si="2"/>
        <v>6.5217391304347829E-6</v>
      </c>
      <c r="S8" s="15">
        <f t="shared" si="2"/>
        <v>6.956521739130435E-6</v>
      </c>
      <c r="T8" s="15">
        <f t="shared" si="2"/>
        <v>7.3913043478260872E-6</v>
      </c>
      <c r="U8" s="15">
        <f t="shared" si="2"/>
        <v>7.8260869565217401E-6</v>
      </c>
      <c r="V8" s="15">
        <f t="shared" si="2"/>
        <v>8.2608695652173923E-6</v>
      </c>
      <c r="W8" s="15">
        <f t="shared" si="2"/>
        <v>8.6956521739130444E-6</v>
      </c>
      <c r="X8" s="15">
        <f t="shared" si="2"/>
        <v>9.1304347826086965E-6</v>
      </c>
      <c r="Y8" s="15">
        <f t="shared" si="2"/>
        <v>9.5652173913043487E-6</v>
      </c>
      <c r="Z8" s="15">
        <f t="shared" si="2"/>
        <v>1.0000000000000001E-5</v>
      </c>
      <c r="AA8" s="15"/>
      <c r="AB8" s="16"/>
      <c r="AC8" s="16"/>
    </row>
    <row r="9" spans="1:29" ht="15.75" customHeight="1" x14ac:dyDescent="0.25">
      <c r="A9" s="42" t="s">
        <v>25</v>
      </c>
      <c r="B9" s="15" t="s">
        <v>27</v>
      </c>
      <c r="C9" s="20">
        <f t="shared" ref="C9:Z9" ca="1" si="3">$C$3*SIN(C8/$F$2*2*PI()-PI()/2)+RAND()*0</f>
        <v>-0.1</v>
      </c>
      <c r="D9" s="20">
        <f t="shared" ca="1" si="3"/>
        <v>-9.6291728734779938E-2</v>
      </c>
      <c r="E9" s="20">
        <f t="shared" ca="1" si="3"/>
        <v>-8.5441940454648868E-2</v>
      </c>
      <c r="F9" s="20">
        <f t="shared" ca="1" si="3"/>
        <v>-6.8255314321865421E-2</v>
      </c>
      <c r="G9" s="20">
        <f t="shared" ca="1" si="3"/>
        <v>-4.6006503773115215E-2</v>
      </c>
      <c r="H9" s="20">
        <f t="shared" ca="1" si="3"/>
        <v>-2.0345601305263392E-2</v>
      </c>
      <c r="I9" s="20">
        <f t="shared" ca="1" si="3"/>
        <v>6.8242413364670955E-3</v>
      </c>
      <c r="J9" s="20">
        <f t="shared" ca="1" si="3"/>
        <v>3.34879612170986E-2</v>
      </c>
      <c r="K9" s="20">
        <f t="shared" ca="1" si="3"/>
        <v>5.7668032211486711E-2</v>
      </c>
      <c r="L9" s="20">
        <f t="shared" ca="1" si="3"/>
        <v>7.7571129070442002E-2</v>
      </c>
      <c r="M9" s="20">
        <f t="shared" ca="1" si="3"/>
        <v>9.1721130150545296E-2</v>
      </c>
      <c r="N9" s="20">
        <f t="shared" ca="1" si="3"/>
        <v>9.9068594603633084E-2</v>
      </c>
      <c r="O9" s="20">
        <f t="shared" ca="1" si="3"/>
        <v>9.9068594603633084E-2</v>
      </c>
      <c r="P9" s="20">
        <f t="shared" ca="1" si="3"/>
        <v>9.1721130150545324E-2</v>
      </c>
      <c r="Q9" s="20">
        <f t="shared" ca="1" si="3"/>
        <v>7.7571129070442002E-2</v>
      </c>
      <c r="R9" s="20">
        <f t="shared" ca="1" si="3"/>
        <v>5.7668032211486725E-2</v>
      </c>
      <c r="S9" s="20">
        <f t="shared" ca="1" si="3"/>
        <v>3.3487961217098634E-2</v>
      </c>
      <c r="T9" s="20">
        <f t="shared" ca="1" si="3"/>
        <v>6.8242413364671302E-3</v>
      </c>
      <c r="U9" s="20">
        <f t="shared" ca="1" si="3"/>
        <v>-2.0345601305263424E-2</v>
      </c>
      <c r="V9" s="20">
        <f t="shared" ca="1" si="3"/>
        <v>-4.6006503773115243E-2</v>
      </c>
      <c r="W9" s="20">
        <f t="shared" ca="1" si="3"/>
        <v>-6.8255314321865365E-2</v>
      </c>
      <c r="X9" s="20">
        <f t="shared" ca="1" si="3"/>
        <v>-8.5441940454648868E-2</v>
      </c>
      <c r="Y9" s="20">
        <f t="shared" ca="1" si="3"/>
        <v>-9.6291728734779924E-2</v>
      </c>
      <c r="Z9" s="20">
        <f t="shared" ca="1" si="3"/>
        <v>-0.1</v>
      </c>
      <c r="AA9" s="43"/>
      <c r="AB9" s="16"/>
      <c r="AC9" s="16"/>
    </row>
    <row r="10" spans="1:29" ht="15.75" customHeight="1" x14ac:dyDescent="0.25">
      <c r="A10" s="1"/>
      <c r="B10" s="16" t="s">
        <v>28</v>
      </c>
      <c r="C10" s="44">
        <f t="shared" ref="C10:Z10" ca="1" si="4">IF($C$4=1,C9,C7*$C$3)</f>
        <v>-0.1</v>
      </c>
      <c r="D10" s="44">
        <f t="shared" ca="1" si="4"/>
        <v>-9.6291728734779938E-2</v>
      </c>
      <c r="E10" s="44">
        <f t="shared" ca="1" si="4"/>
        <v>-8.5441940454648868E-2</v>
      </c>
      <c r="F10" s="44">
        <f t="shared" ca="1" si="4"/>
        <v>-6.8255314321865421E-2</v>
      </c>
      <c r="G10" s="44">
        <f t="shared" ca="1" si="4"/>
        <v>-4.6006503773115215E-2</v>
      </c>
      <c r="H10" s="44">
        <f t="shared" ca="1" si="4"/>
        <v>-2.0345601305263392E-2</v>
      </c>
      <c r="I10" s="44">
        <f t="shared" ca="1" si="4"/>
        <v>6.8242413364670955E-3</v>
      </c>
      <c r="J10" s="44">
        <f t="shared" ca="1" si="4"/>
        <v>3.34879612170986E-2</v>
      </c>
      <c r="K10" s="44">
        <f t="shared" ca="1" si="4"/>
        <v>5.7668032211486711E-2</v>
      </c>
      <c r="L10" s="44">
        <f t="shared" ca="1" si="4"/>
        <v>7.7571129070442002E-2</v>
      </c>
      <c r="M10" s="44">
        <f t="shared" ca="1" si="4"/>
        <v>9.1721130150545296E-2</v>
      </c>
      <c r="N10" s="44">
        <f t="shared" ca="1" si="4"/>
        <v>9.9068594603633084E-2</v>
      </c>
      <c r="O10" s="44">
        <f t="shared" ca="1" si="4"/>
        <v>9.9068594603633084E-2</v>
      </c>
      <c r="P10" s="44">
        <f t="shared" ca="1" si="4"/>
        <v>9.1721130150545324E-2</v>
      </c>
      <c r="Q10" s="44">
        <f t="shared" ca="1" si="4"/>
        <v>7.7571129070442002E-2</v>
      </c>
      <c r="R10" s="44">
        <f t="shared" ca="1" si="4"/>
        <v>5.7668032211486725E-2</v>
      </c>
      <c r="S10" s="44">
        <f t="shared" ca="1" si="4"/>
        <v>3.3487961217098634E-2</v>
      </c>
      <c r="T10" s="44">
        <f t="shared" ca="1" si="4"/>
        <v>6.8242413364671302E-3</v>
      </c>
      <c r="U10" s="44">
        <f t="shared" ca="1" si="4"/>
        <v>-2.0345601305263424E-2</v>
      </c>
      <c r="V10" s="44">
        <f t="shared" ca="1" si="4"/>
        <v>-4.6006503773115243E-2</v>
      </c>
      <c r="W10" s="44">
        <f t="shared" ca="1" si="4"/>
        <v>-6.8255314321865365E-2</v>
      </c>
      <c r="X10" s="44">
        <f t="shared" ca="1" si="4"/>
        <v>-8.5441940454648868E-2</v>
      </c>
      <c r="Y10" s="44">
        <f t="shared" ca="1" si="4"/>
        <v>-9.6291728734779924E-2</v>
      </c>
      <c r="Z10" s="44">
        <f t="shared" ca="1" si="4"/>
        <v>-0.1</v>
      </c>
      <c r="AA10" s="16"/>
      <c r="AB10" s="16"/>
      <c r="AC10" s="16"/>
    </row>
    <row r="11" spans="1:29" ht="15.75" customHeight="1" x14ac:dyDescent="0.25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5">
      <c r="A12" s="1" t="s">
        <v>29</v>
      </c>
      <c r="B12" s="16" t="s">
        <v>30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5"/>
      <c r="AA12" s="45"/>
      <c r="AB12" s="45"/>
      <c r="AC12" s="45"/>
    </row>
    <row r="13" spans="1:29" ht="15.75" customHeight="1" x14ac:dyDescent="0.25">
      <c r="A13" s="46">
        <f>LOG10(C2)</f>
        <v>5</v>
      </c>
      <c r="B13" s="16">
        <f t="shared" ref="B13:Y13" ca="1" si="5">LOG10(ABS(C10*1024/24))</f>
        <v>0.63008871492820595</v>
      </c>
      <c r="C13" s="16">
        <f t="shared" ca="1" si="5"/>
        <v>0.61367769863509902</v>
      </c>
      <c r="D13" s="16">
        <f t="shared" ca="1" si="5"/>
        <v>0.56175981789893237</v>
      </c>
      <c r="E13" s="16">
        <f t="shared" ca="1" si="5"/>
        <v>0.46422518589096023</v>
      </c>
      <c r="F13" s="16">
        <f t="shared" ca="1" si="5"/>
        <v>0.29290794559059902</v>
      </c>
      <c r="G13" s="16">
        <f t="shared" ca="1" si="5"/>
        <v>-6.1440755311155483E-2</v>
      </c>
      <c r="H13" s="16">
        <f t="shared" ca="1" si="5"/>
        <v>-0.53585690799635155</v>
      </c>
      <c r="I13" s="16">
        <f t="shared" ca="1" si="5"/>
        <v>0.15497742296026867</v>
      </c>
      <c r="J13" s="16">
        <f t="shared" ca="1" si="5"/>
        <v>0.39102384729500184</v>
      </c>
      <c r="K13" s="16">
        <f t="shared" ca="1" si="5"/>
        <v>0.51978882770143653</v>
      </c>
      <c r="L13" s="16">
        <f t="shared" ca="1" si="5"/>
        <v>0.59255811221944454</v>
      </c>
      <c r="M13" s="16">
        <f t="shared" ca="1" si="5"/>
        <v>0.62602471702223728</v>
      </c>
      <c r="N13" s="16">
        <f t="shared" ca="1" si="5"/>
        <v>0.62602471702223728</v>
      </c>
      <c r="O13" s="16">
        <f t="shared" ca="1" si="5"/>
        <v>0.59255811221944465</v>
      </c>
      <c r="P13" s="16">
        <f t="shared" ca="1" si="5"/>
        <v>0.51978882770143653</v>
      </c>
      <c r="Q13" s="16">
        <f t="shared" ca="1" si="5"/>
        <v>0.39102384729500195</v>
      </c>
      <c r="R13" s="16">
        <f t="shared" ca="1" si="5"/>
        <v>0.15497742296026915</v>
      </c>
      <c r="S13" s="16">
        <f t="shared" ca="1" si="5"/>
        <v>-0.53585690799634933</v>
      </c>
      <c r="T13" s="16">
        <f t="shared" ca="1" si="5"/>
        <v>-6.1440755311154817E-2</v>
      </c>
      <c r="U13" s="16">
        <f t="shared" ca="1" si="5"/>
        <v>0.29290794559059924</v>
      </c>
      <c r="V13" s="16">
        <f t="shared" ca="1" si="5"/>
        <v>0.4642251858909599</v>
      </c>
      <c r="W13" s="16">
        <f t="shared" ca="1" si="5"/>
        <v>0.56175981789893237</v>
      </c>
      <c r="X13" s="16">
        <f t="shared" ca="1" si="5"/>
        <v>0.61367769863509891</v>
      </c>
      <c r="Y13" s="16">
        <f t="shared" ca="1" si="5"/>
        <v>0.63008871492820595</v>
      </c>
      <c r="Z13" s="1">
        <v>0</v>
      </c>
      <c r="AA13" s="45">
        <v>0</v>
      </c>
      <c r="AB13" s="45">
        <v>0</v>
      </c>
      <c r="AC13" s="45">
        <v>1</v>
      </c>
    </row>
    <row r="14" spans="1:29" ht="15.75" customHeigh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34</v>
      </c>
      <c r="H14" s="1" t="s">
        <v>37</v>
      </c>
      <c r="I14" s="1" t="s">
        <v>38</v>
      </c>
      <c r="J14" s="1" t="s">
        <v>34</v>
      </c>
      <c r="K14" s="1" t="s">
        <v>39</v>
      </c>
      <c r="L14" s="1" t="s">
        <v>40</v>
      </c>
      <c r="M14" s="1"/>
      <c r="N14" s="1" t="s">
        <v>41</v>
      </c>
      <c r="O14" s="1" t="s">
        <v>42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5"/>
    </row>
    <row r="15" spans="1:29" ht="15.75" customHeight="1" x14ac:dyDescent="0.25">
      <c r="A15" s="24">
        <f t="array" ref="A15:A43">TRANSPOSE(A13:AC13)</f>
        <v>5</v>
      </c>
      <c r="B15" s="24">
        <f t="array" aca="1" ref="B15:B43" ca="1">MMULT(L1W!A1:AC29,A15:A43)</f>
        <v>-0.78046572973797701</v>
      </c>
      <c r="C15" s="24">
        <f ca="1">B15+L1off!A1</f>
        <v>-1.748376729737976</v>
      </c>
      <c r="D15" s="24">
        <f t="shared" ref="D15:D43" ca="1" si="6">MAX(C15,0)</f>
        <v>0</v>
      </c>
      <c r="E15" s="24">
        <f t="array" aca="1" ref="E15:E29" ca="1">MMULT(L2W!A1:AC15,'CoreLoss(90)'!D15:D43)</f>
        <v>-1.8234979152601869</v>
      </c>
      <c r="F15" s="24">
        <f ca="1">E15+L2off!A1</f>
        <v>-1.794507915260187</v>
      </c>
      <c r="G15" s="24">
        <f t="shared" ref="G15:G29" ca="1" si="7">MAX(F15,0)</f>
        <v>0</v>
      </c>
      <c r="H15" s="24">
        <f t="array" aca="1" ref="H15:H29" ca="1">MMULT(L3W!A1:O15,'CoreLoss(90)'!G15:G29)</f>
        <v>-2.2532709191669489</v>
      </c>
      <c r="I15" s="24">
        <f ca="1">H15+L3off!A1</f>
        <v>-2.3326089191669488</v>
      </c>
      <c r="J15" s="24">
        <f t="shared" ref="J15:J29" ca="1" si="8">MAX(I15,0)</f>
        <v>0</v>
      </c>
      <c r="K15" s="24">
        <f t="array" aca="1" ref="K15" ca="1">MMULT(L4W!A1:O1,'CoreLoss(90)'!J15:J29)</f>
        <v>3.4386143445514219</v>
      </c>
      <c r="L15" s="46">
        <f ca="1">K15+L4off!A1</f>
        <v>4.6737393445514215</v>
      </c>
      <c r="M15" s="24"/>
      <c r="N15" s="24">
        <f ca="1">10^L15</f>
        <v>47177.980283577002</v>
      </c>
      <c r="O15" s="47">
        <f ca="1">N15/1000</f>
        <v>47.177980283577</v>
      </c>
      <c r="P15" s="48"/>
      <c r="Q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4">
        <f ca="1"/>
        <v>0.63008871492820595</v>
      </c>
      <c r="B16" s="24">
        <f ca="1"/>
        <v>3.9618693566931782</v>
      </c>
      <c r="C16" s="24">
        <f ca="1">B16+L1off!A2</f>
        <v>1.7689123566931881</v>
      </c>
      <c r="D16" s="24">
        <f t="shared" ca="1" si="6"/>
        <v>1.7689123566931881</v>
      </c>
      <c r="E16" s="24">
        <f ca="1"/>
        <v>-0.99564877380061945</v>
      </c>
      <c r="F16" s="24">
        <f ca="1">E16+L2off!A2</f>
        <v>-1.0286477738006194</v>
      </c>
      <c r="G16" s="24">
        <f t="shared" ca="1" si="7"/>
        <v>0</v>
      </c>
      <c r="H16" s="24">
        <f ca="1"/>
        <v>-4.4599991819909119</v>
      </c>
      <c r="I16" s="24">
        <f ca="1">H16+L3off!A2</f>
        <v>-4.3708921819909117</v>
      </c>
      <c r="J16" s="24">
        <f t="shared" ca="1" si="8"/>
        <v>0</v>
      </c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4">
        <f ca="1"/>
        <v>0.61367769863509902</v>
      </c>
      <c r="B17" s="24">
        <f ca="1"/>
        <v>-1.5238675076759014</v>
      </c>
      <c r="C17" s="24">
        <f ca="1">B17+L1off!A3</f>
        <v>-2.4422425076759016</v>
      </c>
      <c r="D17" s="24">
        <f t="shared" ca="1" si="6"/>
        <v>0</v>
      </c>
      <c r="E17" s="24">
        <f ca="1"/>
        <v>0.26920473524022642</v>
      </c>
      <c r="F17" s="24">
        <f ca="1">E17+L2off!A3</f>
        <v>-1.0626172647597736</v>
      </c>
      <c r="G17" s="24">
        <f t="shared" ca="1" si="7"/>
        <v>0</v>
      </c>
      <c r="H17" s="24">
        <f ca="1"/>
        <v>-0.60910627493422675</v>
      </c>
      <c r="I17" s="24">
        <f ca="1">H17+L3off!A3</f>
        <v>-0.58487827493422684</v>
      </c>
      <c r="J17" s="24">
        <f t="shared" ca="1" si="8"/>
        <v>0</v>
      </c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4">
        <f ca="1"/>
        <v>0.56175981789893237</v>
      </c>
      <c r="B18" s="24">
        <f ca="1"/>
        <v>-1.4871377924878899</v>
      </c>
      <c r="C18" s="24">
        <f ca="1">B18+L1off!A4</f>
        <v>-2.3322447924878897</v>
      </c>
      <c r="D18" s="24">
        <f t="shared" ca="1" si="6"/>
        <v>0</v>
      </c>
      <c r="E18" s="24">
        <f ca="1"/>
        <v>-2.5673666778123923</v>
      </c>
      <c r="F18" s="24">
        <f ca="1">E18+L2off!A4</f>
        <v>-2.5971236778123923</v>
      </c>
      <c r="G18" s="24">
        <f t="shared" ca="1" si="7"/>
        <v>0</v>
      </c>
      <c r="H18" s="24">
        <f ca="1"/>
        <v>7.0102957573417832</v>
      </c>
      <c r="I18" s="24">
        <f ca="1">H18+L3off!A4</f>
        <v>7.1221007573417836</v>
      </c>
      <c r="J18" s="24">
        <f t="shared" ca="1" si="8"/>
        <v>7.1221007573417836</v>
      </c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4">
        <f ca="1"/>
        <v>0.46422518589096023</v>
      </c>
      <c r="B19" s="24">
        <f ca="1"/>
        <v>-1.430531990103229</v>
      </c>
      <c r="C19" s="24">
        <f ca="1">B19+L1off!A5</f>
        <v>-1.802864990103229</v>
      </c>
      <c r="D19" s="24">
        <f t="shared" ca="1" si="6"/>
        <v>0</v>
      </c>
      <c r="E19" s="24">
        <f ca="1"/>
        <v>-1.0317680364203905</v>
      </c>
      <c r="F19" s="24">
        <f ca="1">E19+L2off!A5</f>
        <v>-2.1794840364203805</v>
      </c>
      <c r="G19" s="24">
        <f t="shared" ca="1" si="7"/>
        <v>0</v>
      </c>
      <c r="H19" s="24">
        <f ca="1"/>
        <v>-1.9007200348543369</v>
      </c>
      <c r="I19" s="24">
        <f ca="1">H19+L3off!A5</f>
        <v>-1.9080030348543369</v>
      </c>
      <c r="J19" s="24">
        <f t="shared" ca="1" si="8"/>
        <v>0</v>
      </c>
      <c r="K19" s="24"/>
      <c r="L19" s="1"/>
      <c r="M19" s="1" t="s">
        <v>43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4">
        <f ca="1"/>
        <v>0.29290794559059902</v>
      </c>
      <c r="B20" s="24">
        <f ca="1"/>
        <v>-3.4788348676182523</v>
      </c>
      <c r="C20" s="24">
        <f ca="1">B20+L1off!A6</f>
        <v>-4.161676867618251</v>
      </c>
      <c r="D20" s="24">
        <f t="shared" ca="1" si="6"/>
        <v>0</v>
      </c>
      <c r="E20" s="24">
        <f ca="1"/>
        <v>-5.5406100321958327</v>
      </c>
      <c r="F20" s="24">
        <f ca="1">E20+L2off!A6</f>
        <v>-6.0764730321958318</v>
      </c>
      <c r="G20" s="24">
        <f t="shared" ca="1" si="7"/>
        <v>0</v>
      </c>
      <c r="H20" s="24">
        <f ca="1"/>
        <v>-2.8742842101574366</v>
      </c>
      <c r="I20" s="24">
        <f ca="1">H20+L3off!A6</f>
        <v>-2.7811572101574367</v>
      </c>
      <c r="J20" s="24">
        <f t="shared" ca="1" si="8"/>
        <v>0</v>
      </c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4">
        <f ca="1"/>
        <v>-6.1440755311155483E-2</v>
      </c>
      <c r="B21" s="24">
        <f ca="1"/>
        <v>1.2560423488767265</v>
      </c>
      <c r="C21" s="24">
        <f ca="1">B21+L1off!A7</f>
        <v>-1.6285646511232637</v>
      </c>
      <c r="D21" s="24">
        <f t="shared" ca="1" si="6"/>
        <v>0</v>
      </c>
      <c r="E21" s="24">
        <f ca="1"/>
        <v>-1.6267004831414953</v>
      </c>
      <c r="F21" s="24">
        <f ca="1">E21+L2off!A7</f>
        <v>-2.6345554831414852</v>
      </c>
      <c r="G21" s="24">
        <f t="shared" ca="1" si="7"/>
        <v>0</v>
      </c>
      <c r="H21" s="24">
        <f ca="1"/>
        <v>-3.5314628002450252</v>
      </c>
      <c r="I21" s="24">
        <f ca="1">H21+L3off!A7</f>
        <v>-3.9281508002450241</v>
      </c>
      <c r="J21" s="24">
        <f t="shared" ca="1" si="8"/>
        <v>0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4">
        <f ca="1"/>
        <v>-0.53585690799635155</v>
      </c>
      <c r="B22" s="24">
        <f ca="1"/>
        <v>-0.36247366633293548</v>
      </c>
      <c r="C22" s="24">
        <f ca="1">B22+L1off!A8</f>
        <v>-1.4953306663329355</v>
      </c>
      <c r="D22" s="24">
        <f t="shared" ca="1" si="6"/>
        <v>0</v>
      </c>
      <c r="E22" s="24">
        <f ca="1"/>
        <v>-0.62840003326740479</v>
      </c>
      <c r="F22" s="24">
        <f ca="1">E22+L2off!A8</f>
        <v>-1.9234790332674048</v>
      </c>
      <c r="G22" s="24">
        <f t="shared" ca="1" si="7"/>
        <v>0</v>
      </c>
      <c r="H22" s="24">
        <f ca="1"/>
        <v>-4.2220767403223771</v>
      </c>
      <c r="I22" s="24">
        <f ca="1">H22+L3off!A8</f>
        <v>-4.8070187403223761</v>
      </c>
      <c r="J22" s="24">
        <f t="shared" ca="1" si="8"/>
        <v>0</v>
      </c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4">
        <f ca="1"/>
        <v>0.15497742296026867</v>
      </c>
      <c r="B23" s="24">
        <f ca="1"/>
        <v>8.4109419658580613</v>
      </c>
      <c r="C23" s="24">
        <f ca="1">B23+L1off!A9</f>
        <v>5.8255879658580607</v>
      </c>
      <c r="D23" s="24">
        <f t="shared" ca="1" si="6"/>
        <v>5.8255879658580607</v>
      </c>
      <c r="E23" s="24">
        <f ca="1"/>
        <v>-1.439212562738702</v>
      </c>
      <c r="F23" s="24">
        <f ca="1">E23+L2off!A9</f>
        <v>-1.5666385627387021</v>
      </c>
      <c r="G23" s="24">
        <f t="shared" ca="1" si="7"/>
        <v>0</v>
      </c>
      <c r="H23" s="24">
        <f ca="1"/>
        <v>-3.7543271272127345</v>
      </c>
      <c r="I23" s="24">
        <f ca="1">H23+L3off!A9</f>
        <v>-3.4887381272127347</v>
      </c>
      <c r="J23" s="24">
        <f t="shared" ca="1" si="8"/>
        <v>0</v>
      </c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4">
        <f ca="1"/>
        <v>0.39102384729500184</v>
      </c>
      <c r="B24" s="24">
        <f ca="1"/>
        <v>2.311868144586013</v>
      </c>
      <c r="C24" s="24">
        <f ca="1">B24+L1off!A10</f>
        <v>-0.54109485541397717</v>
      </c>
      <c r="D24" s="24">
        <f t="shared" ca="1" si="6"/>
        <v>0</v>
      </c>
      <c r="E24" s="24">
        <f ca="1"/>
        <v>7.6262845558727852</v>
      </c>
      <c r="F24" s="24">
        <f ca="1">E24+L2off!A10</f>
        <v>6.5548325558727853</v>
      </c>
      <c r="G24" s="24">
        <f t="shared" ca="1" si="7"/>
        <v>6.5548325558727853</v>
      </c>
      <c r="H24" s="24">
        <f ca="1"/>
        <v>-2.3794317820178552</v>
      </c>
      <c r="I24" s="24">
        <f ca="1">H24+L3off!A10</f>
        <v>-2.6087547820178543</v>
      </c>
      <c r="J24" s="24">
        <f t="shared" ca="1" si="8"/>
        <v>0</v>
      </c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4">
        <f ca="1"/>
        <v>0.51978882770143653</v>
      </c>
      <c r="B25" s="24">
        <f ca="1"/>
        <v>-0.92297684280883874</v>
      </c>
      <c r="C25" s="24">
        <f ca="1">B25+L1off!A11</f>
        <v>-1.1976818428088376</v>
      </c>
      <c r="D25" s="24">
        <f t="shared" ca="1" si="6"/>
        <v>0</v>
      </c>
      <c r="E25" s="24">
        <f ca="1"/>
        <v>-3.0353309774205339</v>
      </c>
      <c r="F25" s="24">
        <f ca="1">E25+L2off!A11</f>
        <v>-3.6196979774205329</v>
      </c>
      <c r="G25" s="24">
        <f t="shared" ca="1" si="7"/>
        <v>0</v>
      </c>
      <c r="H25" s="24">
        <f ca="1"/>
        <v>-2.0252038178379363</v>
      </c>
      <c r="I25" s="24">
        <f ca="1">H25+L3off!A11</f>
        <v>-2.0077788178379365</v>
      </c>
      <c r="J25" s="24">
        <f t="shared" ca="1" si="8"/>
        <v>0</v>
      </c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4">
        <f ca="1"/>
        <v>0.59255811221944454</v>
      </c>
      <c r="B26" s="24">
        <f ca="1"/>
        <v>3.4718663103906033</v>
      </c>
      <c r="C26" s="24">
        <f ca="1">B26+L1off!A12</f>
        <v>-4.6737689609386734E-2</v>
      </c>
      <c r="D26" s="24">
        <f t="shared" ca="1" si="6"/>
        <v>0</v>
      </c>
      <c r="E26" s="24">
        <f ca="1"/>
        <v>-5.3720080472119811</v>
      </c>
      <c r="F26" s="24">
        <f ca="1">E26+L2off!A12</f>
        <v>-6.5114810472119711</v>
      </c>
      <c r="G26" s="24">
        <f t="shared" ca="1" si="7"/>
        <v>0</v>
      </c>
      <c r="H26" s="24">
        <f ca="1"/>
        <v>-0.77911716224868466</v>
      </c>
      <c r="I26" s="24">
        <f ca="1">H26+L3off!A12</f>
        <v>-1.0454941622486835</v>
      </c>
      <c r="J26" s="24">
        <f t="shared" ca="1" si="8"/>
        <v>0</v>
      </c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4">
        <f ca="1"/>
        <v>0.62602471702223728</v>
      </c>
      <c r="B27" s="24">
        <f ca="1"/>
        <v>-0.75117919964259172</v>
      </c>
      <c r="C27" s="24">
        <f ca="1">B27+L1off!A13</f>
        <v>-1.0121401996425907</v>
      </c>
      <c r="D27" s="24">
        <f t="shared" ca="1" si="6"/>
        <v>0</v>
      </c>
      <c r="E27" s="24">
        <f ca="1"/>
        <v>-1.1059882114567214</v>
      </c>
      <c r="F27" s="24">
        <f ca="1">E27+L2off!A13</f>
        <v>-1.2885412114567205</v>
      </c>
      <c r="G27" s="24">
        <f t="shared" ca="1" si="7"/>
        <v>0</v>
      </c>
      <c r="H27" s="24">
        <f ca="1"/>
        <v>-0.87528756215050607</v>
      </c>
      <c r="I27" s="24">
        <f ca="1">H27+L3off!A13</f>
        <v>-1.250454562150505</v>
      </c>
      <c r="J27" s="24">
        <f t="shared" ca="1" si="8"/>
        <v>0</v>
      </c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4">
        <f ca="1"/>
        <v>0.62602471702223728</v>
      </c>
      <c r="B28" s="24">
        <f ca="1"/>
        <v>-1.6814667424560725</v>
      </c>
      <c r="C28" s="24">
        <f ca="1">B28+L1off!A14</f>
        <v>-1.9934207424560726</v>
      </c>
      <c r="D28" s="24">
        <f t="shared" ca="1" si="6"/>
        <v>0</v>
      </c>
      <c r="E28" s="24">
        <f ca="1"/>
        <v>6.0401335941675018</v>
      </c>
      <c r="F28" s="24">
        <f ca="1">E28+L2off!A14</f>
        <v>4.7752635941675123</v>
      </c>
      <c r="G28" s="24">
        <f t="shared" ca="1" si="7"/>
        <v>4.7752635941675123</v>
      </c>
      <c r="H28" s="24">
        <f ca="1"/>
        <v>-5.2471348131297075</v>
      </c>
      <c r="I28" s="24">
        <f ca="1">H28+L3off!A14</f>
        <v>-5.9922258131297061</v>
      </c>
      <c r="J28" s="24">
        <f t="shared" ca="1" si="8"/>
        <v>0</v>
      </c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4">
        <f ca="1"/>
        <v>0.59255811221944465</v>
      </c>
      <c r="B29" s="24">
        <f ca="1"/>
        <v>-1.695761449670435</v>
      </c>
      <c r="C29" s="24">
        <f ca="1">B29+L1off!A15</f>
        <v>-1.7668804496704349</v>
      </c>
      <c r="D29" s="24">
        <f t="shared" ca="1" si="6"/>
        <v>0</v>
      </c>
      <c r="E29" s="24">
        <f ca="1"/>
        <v>-1.0137433235147684</v>
      </c>
      <c r="F29" s="24">
        <f ca="1">E29+L2off!A15</f>
        <v>-1.2595013235147683</v>
      </c>
      <c r="G29" s="24">
        <f t="shared" ca="1" si="7"/>
        <v>0</v>
      </c>
      <c r="H29" s="24">
        <f ca="1"/>
        <v>-3.0145885479546686</v>
      </c>
      <c r="I29" s="24">
        <f ca="1">H29+L3off!A15</f>
        <v>-2.9010305479546687</v>
      </c>
      <c r="J29" s="24">
        <f t="shared" ca="1" si="8"/>
        <v>0</v>
      </c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4">
        <f ca="1"/>
        <v>0.51978882770143653</v>
      </c>
      <c r="B30" s="24">
        <f ca="1"/>
        <v>-2.5532628960968746</v>
      </c>
      <c r="C30" s="24">
        <f ca="1">B30+L1off!A16</f>
        <v>-2.5448788960968747</v>
      </c>
      <c r="D30" s="24">
        <f t="shared" ca="1" si="6"/>
        <v>0</v>
      </c>
      <c r="E30" s="24"/>
      <c r="F30" s="24"/>
      <c r="G30" s="24"/>
      <c r="H30" s="24"/>
      <c r="I30" s="24"/>
      <c r="J30" s="24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4">
        <f ca="1"/>
        <v>0.39102384729500195</v>
      </c>
      <c r="B31" s="24">
        <f ca="1"/>
        <v>0.89971382065674499</v>
      </c>
      <c r="C31" s="24">
        <f ca="1">B31+L1off!A17</f>
        <v>-0.79382917934325503</v>
      </c>
      <c r="D31" s="24">
        <f t="shared" ca="1" si="6"/>
        <v>0</v>
      </c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4">
        <f ca="1"/>
        <v>0.15497742296026915</v>
      </c>
      <c r="B32" s="24">
        <f ca="1"/>
        <v>-0.88537710899956101</v>
      </c>
      <c r="C32" s="24">
        <f ca="1">B32+L1off!A18</f>
        <v>-1.8288461089995609</v>
      </c>
      <c r="D32" s="24">
        <f t="shared" ca="1" si="6"/>
        <v>0</v>
      </c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4">
        <f ca="1"/>
        <v>-0.53585690799634933</v>
      </c>
      <c r="B33" s="24">
        <f ca="1"/>
        <v>-1.0259117504418458</v>
      </c>
      <c r="C33" s="24">
        <f ca="1">B33+L1off!A19</f>
        <v>-1.1395257504418459</v>
      </c>
      <c r="D33" s="24">
        <f t="shared" ca="1" si="6"/>
        <v>0</v>
      </c>
      <c r="E33" s="24"/>
      <c r="F33" s="24"/>
      <c r="G33" s="24"/>
      <c r="H33" s="24"/>
      <c r="I33" s="24"/>
      <c r="J33" s="24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4">
        <f ca="1"/>
        <v>-6.1440755311154817E-2</v>
      </c>
      <c r="B34" s="24">
        <f ca="1"/>
        <v>-2.0860175919514359</v>
      </c>
      <c r="C34" s="24">
        <f ca="1">B34+L1off!A20</f>
        <v>-2.4751295919514358</v>
      </c>
      <c r="D34" s="24">
        <f t="shared" ca="1" si="6"/>
        <v>0</v>
      </c>
      <c r="E34" s="24"/>
      <c r="F34" s="24"/>
      <c r="G34" s="24"/>
      <c r="H34" s="24"/>
      <c r="I34" s="24"/>
      <c r="J34" s="24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4">
        <f ca="1"/>
        <v>0.29290794559059924</v>
      </c>
      <c r="B35" s="24">
        <f ca="1"/>
        <v>-2.5703443019949379</v>
      </c>
      <c r="C35" s="24">
        <f ca="1">B35+L1off!A21</f>
        <v>-3.092088301994937</v>
      </c>
      <c r="D35" s="24">
        <f t="shared" ca="1" si="6"/>
        <v>0</v>
      </c>
      <c r="E35" s="24"/>
      <c r="F35" s="24"/>
      <c r="G35" s="24"/>
      <c r="H35" s="24"/>
      <c r="I35" s="24"/>
      <c r="J35" s="24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4">
        <f ca="1"/>
        <v>0.4642251858909599</v>
      </c>
      <c r="B36" s="24">
        <f ca="1"/>
        <v>2.163415114544712</v>
      </c>
      <c r="C36" s="24">
        <f ca="1">B36+L1off!A22</f>
        <v>-0.326384885455278</v>
      </c>
      <c r="D36" s="24">
        <f t="shared" ca="1" si="6"/>
        <v>0</v>
      </c>
      <c r="E36" s="24"/>
      <c r="F36" s="24"/>
      <c r="G36" s="24"/>
      <c r="H36" s="24"/>
      <c r="I36" s="24"/>
      <c r="J36" s="24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4">
        <f ca="1"/>
        <v>0.56175981789893237</v>
      </c>
      <c r="B37" s="24">
        <f ca="1"/>
        <v>-1.9819990425068963</v>
      </c>
      <c r="C37" s="24">
        <f ca="1">B37+L1off!A23</f>
        <v>-2.0818210425068964</v>
      </c>
      <c r="D37" s="24">
        <f t="shared" ca="1" si="6"/>
        <v>0</v>
      </c>
      <c r="E37" s="24"/>
      <c r="F37" s="24"/>
      <c r="G37" s="24"/>
      <c r="H37" s="24"/>
      <c r="I37" s="24"/>
      <c r="J37" s="24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4">
        <f ca="1"/>
        <v>0.61367769863509891</v>
      </c>
      <c r="B38" s="24">
        <f ca="1"/>
        <v>4.5353400259582823</v>
      </c>
      <c r="C38" s="24">
        <f ca="1">B38+L1off!A24</f>
        <v>1.6287400259582823</v>
      </c>
      <c r="D38" s="24">
        <f t="shared" ca="1" si="6"/>
        <v>1.6287400259582823</v>
      </c>
      <c r="E38" s="24"/>
      <c r="F38" s="24"/>
      <c r="G38" s="24"/>
      <c r="H38" s="24"/>
      <c r="I38" s="24"/>
      <c r="J38" s="24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4">
        <f ca="1"/>
        <v>0.63008871492820595</v>
      </c>
      <c r="B39" s="24">
        <f ca="1"/>
        <v>-0.71681194141963844</v>
      </c>
      <c r="C39" s="24">
        <f ca="1">B39+L1off!A25</f>
        <v>-0.88252494141963744</v>
      </c>
      <c r="D39" s="24">
        <f t="shared" ca="1" si="6"/>
        <v>0</v>
      </c>
      <c r="E39" s="24"/>
      <c r="F39" s="24"/>
      <c r="G39" s="24"/>
      <c r="H39" s="24"/>
      <c r="I39" s="24"/>
      <c r="J39" s="24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4">
        <v>0</v>
      </c>
      <c r="B40" s="24">
        <f ca="1"/>
        <v>-1.6066933328665194</v>
      </c>
      <c r="C40" s="24">
        <f ca="1">B40+L1off!A26</f>
        <v>-1.8423433328665184</v>
      </c>
      <c r="D40" s="24">
        <f t="shared" ca="1" si="6"/>
        <v>0</v>
      </c>
      <c r="E40" s="24"/>
      <c r="F40" s="24"/>
      <c r="G40" s="24"/>
      <c r="H40" s="24"/>
      <c r="I40" s="24"/>
      <c r="J40" s="2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4">
        <v>0</v>
      </c>
      <c r="B41" s="24">
        <f ca="1"/>
        <v>-2.6043519231992982</v>
      </c>
      <c r="C41" s="24">
        <f ca="1">B41+L1off!A27</f>
        <v>-3.1156129231992971</v>
      </c>
      <c r="D41" s="24">
        <f t="shared" ca="1" si="6"/>
        <v>0</v>
      </c>
      <c r="E41" s="24"/>
      <c r="F41" s="24"/>
      <c r="G41" s="24"/>
      <c r="H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4">
        <v>0</v>
      </c>
      <c r="B42" s="24">
        <f ca="1"/>
        <v>3.6441442272846531</v>
      </c>
      <c r="C42" s="24">
        <f ca="1">B42+L1off!A28</f>
        <v>-6.4778772715337052E-2</v>
      </c>
      <c r="D42" s="24">
        <f t="shared" ca="1" si="6"/>
        <v>0</v>
      </c>
      <c r="E42" s="24"/>
      <c r="F42" s="24"/>
      <c r="G42" s="24"/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4">
        <v>1</v>
      </c>
      <c r="B43" s="24">
        <f ca="1"/>
        <v>-2.7091262419298481</v>
      </c>
      <c r="C43" s="24">
        <f ca="1">B43+L1off!A29</f>
        <v>-2.9643012419298471</v>
      </c>
      <c r="D43" s="24">
        <f t="shared" ca="1" si="6"/>
        <v>0</v>
      </c>
      <c r="E43" s="24"/>
      <c r="F43" s="24"/>
      <c r="G43" s="24"/>
      <c r="H43" s="24"/>
      <c r="I43" s="24"/>
      <c r="J43" s="24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7.7109375" customWidth="1"/>
    <col min="3" max="3" width="13.28515625" customWidth="1"/>
    <col min="4" max="4" width="15.85546875" customWidth="1"/>
    <col min="5" max="5" width="7.5703125" customWidth="1"/>
    <col min="6" max="6" width="11" customWidth="1"/>
    <col min="7" max="7" width="7.28515625" customWidth="1"/>
    <col min="8" max="8" width="7.5703125" customWidth="1"/>
    <col min="9" max="9" width="11" customWidth="1"/>
    <col min="10" max="10" width="9.5703125" customWidth="1"/>
    <col min="11" max="12" width="9.28515625" customWidth="1"/>
    <col min="13" max="13" width="5" customWidth="1"/>
    <col min="14" max="14" width="15.42578125" customWidth="1"/>
    <col min="15" max="15" width="18.5703125" customWidth="1"/>
    <col min="16" max="16" width="7.42578125" customWidth="1"/>
    <col min="17" max="18" width="5" customWidth="1"/>
    <col min="19" max="26" width="5.7109375" customWidth="1"/>
    <col min="27" max="29" width="5" customWidth="1"/>
  </cols>
  <sheetData>
    <row r="1" spans="1:29" ht="15.75" customHeight="1" x14ac:dyDescent="0.25">
      <c r="A1" s="1"/>
      <c r="B1" s="1" t="s">
        <v>0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1" t="s">
        <v>3</v>
      </c>
      <c r="C2" s="37">
        <f>CoreLoss!C2</f>
        <v>100000</v>
      </c>
      <c r="D2" s="1" t="s">
        <v>4</v>
      </c>
      <c r="E2" s="1" t="s">
        <v>20</v>
      </c>
      <c r="F2" s="38">
        <f>1/C2</f>
        <v>1.0000000000000001E-5</v>
      </c>
      <c r="G2" s="1"/>
      <c r="H2" s="1"/>
      <c r="I2" s="1" t="s">
        <v>5</v>
      </c>
      <c r="J2" s="39">
        <f ca="1">O15</f>
        <v>48.263425845568754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40"/>
      <c r="B3" s="1" t="s">
        <v>12</v>
      </c>
      <c r="C3" s="37">
        <f>CoreLoss!C4</f>
        <v>0.1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 t="s">
        <v>22</v>
      </c>
      <c r="B4" s="1" t="s">
        <v>23</v>
      </c>
      <c r="C4" s="37">
        <f>CoreLoss!C5</f>
        <v>1</v>
      </c>
      <c r="D4" s="41" t="str">
        <f>IF(C4=1,"Sine","Triangle 0.5 duty")</f>
        <v>Sine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2"/>
      <c r="B7" s="15" t="s">
        <v>24</v>
      </c>
      <c r="C7" s="15">
        <v>-0.99</v>
      </c>
      <c r="D7" s="15">
        <f t="shared" ref="D7:N7" si="0">C7+2/11</f>
        <v>-0.80818181818181811</v>
      </c>
      <c r="E7" s="15">
        <f t="shared" si="0"/>
        <v>-0.62636363636363623</v>
      </c>
      <c r="F7" s="15">
        <f t="shared" si="0"/>
        <v>-0.44454545454545441</v>
      </c>
      <c r="G7" s="15">
        <f t="shared" si="0"/>
        <v>-0.26272727272727259</v>
      </c>
      <c r="H7" s="15">
        <f t="shared" si="0"/>
        <v>-8.0909090909090764E-2</v>
      </c>
      <c r="I7" s="15">
        <f t="shared" si="0"/>
        <v>0.10090909090909106</v>
      </c>
      <c r="J7" s="15">
        <f t="shared" si="0"/>
        <v>0.28272727272727288</v>
      </c>
      <c r="K7" s="15">
        <f t="shared" si="0"/>
        <v>0.46454545454545471</v>
      </c>
      <c r="L7" s="15">
        <f t="shared" si="0"/>
        <v>0.64636363636363647</v>
      </c>
      <c r="M7" s="15">
        <f t="shared" si="0"/>
        <v>0.82818181818181835</v>
      </c>
      <c r="N7" s="15">
        <f t="shared" si="0"/>
        <v>1.0100000000000002</v>
      </c>
      <c r="O7" s="15">
        <f t="shared" ref="O7:Z7" si="1">N7-1/6</f>
        <v>0.8433333333333336</v>
      </c>
      <c r="P7" s="15">
        <f t="shared" si="1"/>
        <v>0.67666666666666697</v>
      </c>
      <c r="Q7" s="15">
        <f t="shared" si="1"/>
        <v>0.51000000000000034</v>
      </c>
      <c r="R7" s="15">
        <f t="shared" si="1"/>
        <v>0.34333333333333371</v>
      </c>
      <c r="S7" s="15">
        <f t="shared" si="1"/>
        <v>0.17666666666666705</v>
      </c>
      <c r="T7" s="15">
        <f t="shared" si="1"/>
        <v>1.0000000000000397E-2</v>
      </c>
      <c r="U7" s="15">
        <f t="shared" si="1"/>
        <v>-0.15666666666666626</v>
      </c>
      <c r="V7" s="15">
        <f t="shared" si="1"/>
        <v>-0.32333333333333292</v>
      </c>
      <c r="W7" s="15">
        <f t="shared" si="1"/>
        <v>-0.48999999999999955</v>
      </c>
      <c r="X7" s="15">
        <f t="shared" si="1"/>
        <v>-0.65666666666666618</v>
      </c>
      <c r="Y7" s="15">
        <f t="shared" si="1"/>
        <v>-0.82333333333333281</v>
      </c>
      <c r="Z7" s="15">
        <f t="shared" si="1"/>
        <v>-0.98999999999999944</v>
      </c>
      <c r="AA7" s="15"/>
      <c r="AB7" s="16"/>
      <c r="AC7" s="16"/>
    </row>
    <row r="8" spans="1:29" ht="15.75" customHeight="1" x14ac:dyDescent="0.25">
      <c r="A8" s="42" t="s">
        <v>25</v>
      </c>
      <c r="B8" s="15" t="s">
        <v>26</v>
      </c>
      <c r="C8" s="15">
        <v>0</v>
      </c>
      <c r="D8" s="15">
        <f>1/C2*1/23</f>
        <v>4.3478260869565219E-7</v>
      </c>
      <c r="E8" s="15">
        <f t="shared" ref="E8:Z8" si="2">D8+1/$C$2*1/23</f>
        <v>8.6956521739130438E-7</v>
      </c>
      <c r="F8" s="15">
        <f t="shared" si="2"/>
        <v>1.3043478260869566E-6</v>
      </c>
      <c r="G8" s="15">
        <f t="shared" si="2"/>
        <v>1.7391304347826088E-6</v>
      </c>
      <c r="H8" s="15">
        <f t="shared" si="2"/>
        <v>2.1739130434782611E-6</v>
      </c>
      <c r="I8" s="15">
        <f t="shared" si="2"/>
        <v>2.6086956521739132E-6</v>
      </c>
      <c r="J8" s="15">
        <f t="shared" si="2"/>
        <v>3.0434782608695654E-6</v>
      </c>
      <c r="K8" s="15">
        <f t="shared" si="2"/>
        <v>3.4782608695652175E-6</v>
      </c>
      <c r="L8" s="15">
        <f t="shared" si="2"/>
        <v>3.9130434782608701E-6</v>
      </c>
      <c r="M8" s="15">
        <f t="shared" si="2"/>
        <v>4.3478260869565222E-6</v>
      </c>
      <c r="N8" s="15">
        <f t="shared" si="2"/>
        <v>4.7826086956521743E-6</v>
      </c>
      <c r="O8" s="15">
        <f t="shared" si="2"/>
        <v>5.2173913043478265E-6</v>
      </c>
      <c r="P8" s="15">
        <f t="shared" si="2"/>
        <v>5.6521739130434786E-6</v>
      </c>
      <c r="Q8" s="15">
        <f t="shared" si="2"/>
        <v>6.0869565217391307E-6</v>
      </c>
      <c r="R8" s="15">
        <f t="shared" si="2"/>
        <v>6.5217391304347829E-6</v>
      </c>
      <c r="S8" s="15">
        <f t="shared" si="2"/>
        <v>6.956521739130435E-6</v>
      </c>
      <c r="T8" s="15">
        <f t="shared" si="2"/>
        <v>7.3913043478260872E-6</v>
      </c>
      <c r="U8" s="15">
        <f t="shared" si="2"/>
        <v>7.8260869565217401E-6</v>
      </c>
      <c r="V8" s="15">
        <f t="shared" si="2"/>
        <v>8.2608695652173923E-6</v>
      </c>
      <c r="W8" s="15">
        <f t="shared" si="2"/>
        <v>8.6956521739130444E-6</v>
      </c>
      <c r="X8" s="15">
        <f t="shared" si="2"/>
        <v>9.1304347826086965E-6</v>
      </c>
      <c r="Y8" s="15">
        <f t="shared" si="2"/>
        <v>9.5652173913043487E-6</v>
      </c>
      <c r="Z8" s="15">
        <f t="shared" si="2"/>
        <v>1.0000000000000001E-5</v>
      </c>
      <c r="AA8" s="15"/>
      <c r="AB8" s="16"/>
      <c r="AC8" s="16"/>
    </row>
    <row r="9" spans="1:29" ht="15.75" customHeight="1" x14ac:dyDescent="0.25">
      <c r="A9" s="42" t="s">
        <v>25</v>
      </c>
      <c r="B9" s="15" t="s">
        <v>27</v>
      </c>
      <c r="C9" s="20">
        <f t="shared" ref="C9:Z9" ca="1" si="3">$C$3*SIN(C8/$F$2*2*PI()-PI()/2)+RAND()*0</f>
        <v>-0.1</v>
      </c>
      <c r="D9" s="20">
        <f t="shared" ca="1" si="3"/>
        <v>-9.6291728734779938E-2</v>
      </c>
      <c r="E9" s="20">
        <f t="shared" ca="1" si="3"/>
        <v>-8.5441940454648868E-2</v>
      </c>
      <c r="F9" s="20">
        <f t="shared" ca="1" si="3"/>
        <v>-6.8255314321865421E-2</v>
      </c>
      <c r="G9" s="20">
        <f t="shared" ca="1" si="3"/>
        <v>-4.6006503773115215E-2</v>
      </c>
      <c r="H9" s="20">
        <f t="shared" ca="1" si="3"/>
        <v>-2.0345601305263392E-2</v>
      </c>
      <c r="I9" s="20">
        <f t="shared" ca="1" si="3"/>
        <v>6.8242413364670955E-3</v>
      </c>
      <c r="J9" s="20">
        <f t="shared" ca="1" si="3"/>
        <v>3.34879612170986E-2</v>
      </c>
      <c r="K9" s="20">
        <f t="shared" ca="1" si="3"/>
        <v>5.7668032211486711E-2</v>
      </c>
      <c r="L9" s="20">
        <f t="shared" ca="1" si="3"/>
        <v>7.7571129070442002E-2</v>
      </c>
      <c r="M9" s="20">
        <f t="shared" ca="1" si="3"/>
        <v>9.1721130150545296E-2</v>
      </c>
      <c r="N9" s="20">
        <f t="shared" ca="1" si="3"/>
        <v>9.9068594603633084E-2</v>
      </c>
      <c r="O9" s="20">
        <f t="shared" ca="1" si="3"/>
        <v>9.9068594603633084E-2</v>
      </c>
      <c r="P9" s="20">
        <f t="shared" ca="1" si="3"/>
        <v>9.1721130150545324E-2</v>
      </c>
      <c r="Q9" s="20">
        <f t="shared" ca="1" si="3"/>
        <v>7.7571129070442002E-2</v>
      </c>
      <c r="R9" s="20">
        <f t="shared" ca="1" si="3"/>
        <v>5.7668032211486725E-2</v>
      </c>
      <c r="S9" s="20">
        <f t="shared" ca="1" si="3"/>
        <v>3.3487961217098634E-2</v>
      </c>
      <c r="T9" s="20">
        <f t="shared" ca="1" si="3"/>
        <v>6.8242413364671302E-3</v>
      </c>
      <c r="U9" s="20">
        <f t="shared" ca="1" si="3"/>
        <v>-2.0345601305263424E-2</v>
      </c>
      <c r="V9" s="20">
        <f t="shared" ca="1" si="3"/>
        <v>-4.6006503773115243E-2</v>
      </c>
      <c r="W9" s="20">
        <f t="shared" ca="1" si="3"/>
        <v>-6.8255314321865365E-2</v>
      </c>
      <c r="X9" s="20">
        <f t="shared" ca="1" si="3"/>
        <v>-8.5441940454648868E-2</v>
      </c>
      <c r="Y9" s="20">
        <f t="shared" ca="1" si="3"/>
        <v>-9.6291728734779924E-2</v>
      </c>
      <c r="Z9" s="20">
        <f t="shared" ca="1" si="3"/>
        <v>-0.1</v>
      </c>
      <c r="AA9" s="43"/>
      <c r="AB9" s="16"/>
      <c r="AC9" s="16"/>
    </row>
    <row r="10" spans="1:29" ht="15.75" customHeight="1" x14ac:dyDescent="0.25">
      <c r="A10" s="1"/>
      <c r="B10" s="16" t="s">
        <v>28</v>
      </c>
      <c r="C10" s="44">
        <f t="shared" ref="C10:Z10" ca="1" si="4">IF($C$4=1,C9,C7*$C$3)</f>
        <v>-0.1</v>
      </c>
      <c r="D10" s="44">
        <f t="shared" ca="1" si="4"/>
        <v>-9.6291728734779938E-2</v>
      </c>
      <c r="E10" s="44">
        <f t="shared" ca="1" si="4"/>
        <v>-8.5441940454648868E-2</v>
      </c>
      <c r="F10" s="44">
        <f t="shared" ca="1" si="4"/>
        <v>-6.8255314321865421E-2</v>
      </c>
      <c r="G10" s="44">
        <f t="shared" ca="1" si="4"/>
        <v>-4.6006503773115215E-2</v>
      </c>
      <c r="H10" s="44">
        <f t="shared" ca="1" si="4"/>
        <v>-2.0345601305263392E-2</v>
      </c>
      <c r="I10" s="44">
        <f t="shared" ca="1" si="4"/>
        <v>6.8242413364670955E-3</v>
      </c>
      <c r="J10" s="44">
        <f t="shared" ca="1" si="4"/>
        <v>3.34879612170986E-2</v>
      </c>
      <c r="K10" s="44">
        <f t="shared" ca="1" si="4"/>
        <v>5.7668032211486711E-2</v>
      </c>
      <c r="L10" s="44">
        <f t="shared" ca="1" si="4"/>
        <v>7.7571129070442002E-2</v>
      </c>
      <c r="M10" s="44">
        <f t="shared" ca="1" si="4"/>
        <v>9.1721130150545296E-2</v>
      </c>
      <c r="N10" s="44">
        <f t="shared" ca="1" si="4"/>
        <v>9.9068594603633084E-2</v>
      </c>
      <c r="O10" s="44">
        <f t="shared" ca="1" si="4"/>
        <v>9.9068594603633084E-2</v>
      </c>
      <c r="P10" s="44">
        <f t="shared" ca="1" si="4"/>
        <v>9.1721130150545324E-2</v>
      </c>
      <c r="Q10" s="44">
        <f t="shared" ca="1" si="4"/>
        <v>7.7571129070442002E-2</v>
      </c>
      <c r="R10" s="44">
        <f t="shared" ca="1" si="4"/>
        <v>5.7668032211486725E-2</v>
      </c>
      <c r="S10" s="44">
        <f t="shared" ca="1" si="4"/>
        <v>3.3487961217098634E-2</v>
      </c>
      <c r="T10" s="44">
        <f t="shared" ca="1" si="4"/>
        <v>6.8242413364671302E-3</v>
      </c>
      <c r="U10" s="44">
        <f t="shared" ca="1" si="4"/>
        <v>-2.0345601305263424E-2</v>
      </c>
      <c r="V10" s="44">
        <f t="shared" ca="1" si="4"/>
        <v>-4.6006503773115243E-2</v>
      </c>
      <c r="W10" s="44">
        <f t="shared" ca="1" si="4"/>
        <v>-6.8255314321865365E-2</v>
      </c>
      <c r="X10" s="44">
        <f t="shared" ca="1" si="4"/>
        <v>-8.5441940454648868E-2</v>
      </c>
      <c r="Y10" s="44">
        <f t="shared" ca="1" si="4"/>
        <v>-9.6291728734779924E-2</v>
      </c>
      <c r="Z10" s="44">
        <f t="shared" ca="1" si="4"/>
        <v>-0.1</v>
      </c>
      <c r="AA10" s="16"/>
      <c r="AB10" s="16"/>
      <c r="AC10" s="16"/>
    </row>
    <row r="11" spans="1:29" ht="15.75" customHeight="1" x14ac:dyDescent="0.25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5">
      <c r="A12" s="1" t="s">
        <v>29</v>
      </c>
      <c r="B12" s="16" t="s">
        <v>30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5"/>
      <c r="AA12" s="45"/>
      <c r="AB12" s="45"/>
      <c r="AC12" s="45"/>
    </row>
    <row r="13" spans="1:29" ht="15.75" customHeight="1" x14ac:dyDescent="0.25">
      <c r="A13" s="46">
        <f>LOG10(C2)</f>
        <v>5</v>
      </c>
      <c r="B13" s="16">
        <f t="shared" ref="B13:Y13" ca="1" si="5">LOG10(ABS(C10*1024/24))</f>
        <v>0.63008871492820595</v>
      </c>
      <c r="C13" s="16">
        <f t="shared" ca="1" si="5"/>
        <v>0.61367769863509902</v>
      </c>
      <c r="D13" s="16">
        <f t="shared" ca="1" si="5"/>
        <v>0.56175981789893237</v>
      </c>
      <c r="E13" s="16">
        <f t="shared" ca="1" si="5"/>
        <v>0.46422518589096023</v>
      </c>
      <c r="F13" s="16">
        <f t="shared" ca="1" si="5"/>
        <v>0.29290794559059902</v>
      </c>
      <c r="G13" s="16">
        <f t="shared" ca="1" si="5"/>
        <v>-6.1440755311155483E-2</v>
      </c>
      <c r="H13" s="16">
        <f t="shared" ca="1" si="5"/>
        <v>-0.53585690799635155</v>
      </c>
      <c r="I13" s="16">
        <f t="shared" ca="1" si="5"/>
        <v>0.15497742296026867</v>
      </c>
      <c r="J13" s="16">
        <f t="shared" ca="1" si="5"/>
        <v>0.39102384729500184</v>
      </c>
      <c r="K13" s="16">
        <f t="shared" ca="1" si="5"/>
        <v>0.51978882770143653</v>
      </c>
      <c r="L13" s="16">
        <f t="shared" ca="1" si="5"/>
        <v>0.59255811221944454</v>
      </c>
      <c r="M13" s="16">
        <f t="shared" ca="1" si="5"/>
        <v>0.62602471702223728</v>
      </c>
      <c r="N13" s="16">
        <f t="shared" ca="1" si="5"/>
        <v>0.62602471702223728</v>
      </c>
      <c r="O13" s="16">
        <f t="shared" ca="1" si="5"/>
        <v>0.59255811221944465</v>
      </c>
      <c r="P13" s="16">
        <f t="shared" ca="1" si="5"/>
        <v>0.51978882770143653</v>
      </c>
      <c r="Q13" s="16">
        <f t="shared" ca="1" si="5"/>
        <v>0.39102384729500195</v>
      </c>
      <c r="R13" s="16">
        <f t="shared" ca="1" si="5"/>
        <v>0.15497742296026915</v>
      </c>
      <c r="S13" s="16">
        <f t="shared" ca="1" si="5"/>
        <v>-0.53585690799634933</v>
      </c>
      <c r="T13" s="16">
        <f t="shared" ca="1" si="5"/>
        <v>-6.1440755311154817E-2</v>
      </c>
      <c r="U13" s="16">
        <f t="shared" ca="1" si="5"/>
        <v>0.29290794559059924</v>
      </c>
      <c r="V13" s="16">
        <f t="shared" ca="1" si="5"/>
        <v>0.4642251858909599</v>
      </c>
      <c r="W13" s="16">
        <f t="shared" ca="1" si="5"/>
        <v>0.56175981789893237</v>
      </c>
      <c r="X13" s="16">
        <f t="shared" ca="1" si="5"/>
        <v>0.61367769863509891</v>
      </c>
      <c r="Y13" s="16">
        <f t="shared" ca="1" si="5"/>
        <v>0.63008871492820595</v>
      </c>
      <c r="Z13" s="1">
        <v>0</v>
      </c>
      <c r="AA13" s="45">
        <v>0</v>
      </c>
      <c r="AB13" s="45">
        <v>1</v>
      </c>
      <c r="AC13" s="45">
        <v>0</v>
      </c>
    </row>
    <row r="14" spans="1:29" ht="15.75" customHeigh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34</v>
      </c>
      <c r="H14" s="1" t="s">
        <v>37</v>
      </c>
      <c r="I14" s="1" t="s">
        <v>38</v>
      </c>
      <c r="J14" s="1" t="s">
        <v>34</v>
      </c>
      <c r="K14" s="1" t="s">
        <v>39</v>
      </c>
      <c r="L14" s="1" t="s">
        <v>40</v>
      </c>
      <c r="M14" s="1"/>
      <c r="N14" s="1" t="s">
        <v>41</v>
      </c>
      <c r="O14" s="1" t="s">
        <v>42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5"/>
    </row>
    <row r="15" spans="1:29" ht="15.75" customHeight="1" x14ac:dyDescent="0.25">
      <c r="A15" s="24">
        <f t="array" ref="A15:A43">TRANSPOSE(A13:AC13)</f>
        <v>5</v>
      </c>
      <c r="B15" s="24">
        <f t="array" aca="1" ref="B15:B43" ca="1">MMULT(L1W!A1:AC29,A15:A43)</f>
        <v>-0.79324372973796697</v>
      </c>
      <c r="C15" s="24">
        <f ca="1">B15+L1off!A1</f>
        <v>-1.7611547297379659</v>
      </c>
      <c r="D15" s="24">
        <f t="shared" ref="D15:D43" ca="1" si="6">MAX(C15,0)</f>
        <v>0</v>
      </c>
      <c r="E15" s="24">
        <f t="array" aca="1" ref="E15:E29" ca="1">MMULT(L2W!A1:AC15,'CoreLoss(70)'!D15:D43)</f>
        <v>-1.8263336779675519</v>
      </c>
      <c r="F15" s="24">
        <f ca="1">E15+L2off!A1</f>
        <v>-1.797343677967552</v>
      </c>
      <c r="G15" s="24">
        <f t="shared" ref="G15:G29" ca="1" si="7">MAX(F15,0)</f>
        <v>0</v>
      </c>
      <c r="H15" s="24">
        <f t="array" aca="1" ref="H15:H29" ca="1">MMULT(L3W!A1:O15,'CoreLoss(70)'!G15:G29)</f>
        <v>-2.2581704536178924</v>
      </c>
      <c r="I15" s="24">
        <f ca="1">H15+L3off!A1</f>
        <v>-2.3375084536178923</v>
      </c>
      <c r="J15" s="24">
        <f t="shared" ref="J15:J29" ca="1" si="8">MAX(I15,0)</f>
        <v>0</v>
      </c>
      <c r="K15" s="24">
        <f t="array" aca="1" ref="K15" ca="1">MMULT(L4W!A1:O1,'CoreLoss(70)'!J15:J29)</f>
        <v>3.4484931458574848</v>
      </c>
      <c r="L15" s="46">
        <f ca="1">K15+L4off!A1</f>
        <v>4.6836181458574853</v>
      </c>
      <c r="M15" s="24"/>
      <c r="N15" s="24">
        <f ca="1">10^L15</f>
        <v>48263.425845568752</v>
      </c>
      <c r="O15" s="47">
        <f ca="1">N15/1000</f>
        <v>48.263425845568754</v>
      </c>
      <c r="P15" s="48"/>
      <c r="Q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4">
        <f ca="1"/>
        <v>0.63008871492820595</v>
      </c>
      <c r="B16" s="24">
        <f ca="1"/>
        <v>3.9704783566931683</v>
      </c>
      <c r="C16" s="24">
        <f ca="1">B16+L1off!A2</f>
        <v>1.7775213566931782</v>
      </c>
      <c r="D16" s="24">
        <f t="shared" ca="1" si="6"/>
        <v>1.7775213566931782</v>
      </c>
      <c r="E16" s="24">
        <f ca="1"/>
        <v>-1.0261388626938581</v>
      </c>
      <c r="F16" s="24">
        <f ca="1">E16+L2off!A2</f>
        <v>-1.0591378626938581</v>
      </c>
      <c r="G16" s="24">
        <f t="shared" ca="1" si="7"/>
        <v>0</v>
      </c>
      <c r="H16" s="24">
        <f ca="1"/>
        <v>-4.4709047797154149</v>
      </c>
      <c r="I16" s="24">
        <f ca="1">H16+L3off!A2</f>
        <v>-4.3817977797154146</v>
      </c>
      <c r="J16" s="24">
        <f t="shared" ca="1" si="8"/>
        <v>0</v>
      </c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4">
        <f ca="1"/>
        <v>0.61367769863509902</v>
      </c>
      <c r="B17" s="24">
        <f ca="1"/>
        <v>-1.7266545076759026</v>
      </c>
      <c r="C17" s="24">
        <f ca="1">B17+L1off!A3</f>
        <v>-2.6450295076759027</v>
      </c>
      <c r="D17" s="24">
        <f t="shared" ca="1" si="6"/>
        <v>0</v>
      </c>
      <c r="E17" s="24">
        <f ca="1"/>
        <v>0.24578795310644402</v>
      </c>
      <c r="F17" s="24">
        <f ca="1">E17+L2off!A3</f>
        <v>-1.0860340468935561</v>
      </c>
      <c r="G17" s="24">
        <f t="shared" ca="1" si="7"/>
        <v>0</v>
      </c>
      <c r="H17" s="24">
        <f ca="1"/>
        <v>-0.60424114960585307</v>
      </c>
      <c r="I17" s="24">
        <f ca="1">H17+L3off!A3</f>
        <v>-0.58001314960585315</v>
      </c>
      <c r="J17" s="24">
        <f t="shared" ca="1" si="8"/>
        <v>0</v>
      </c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4">
        <f ca="1"/>
        <v>0.56175981789893237</v>
      </c>
      <c r="B18" s="24">
        <f ca="1"/>
        <v>-2.97824879248788</v>
      </c>
      <c r="C18" s="24">
        <f ca="1">B18+L1off!A4</f>
        <v>-3.82335579248788</v>
      </c>
      <c r="D18" s="24">
        <f t="shared" ca="1" si="6"/>
        <v>0</v>
      </c>
      <c r="E18" s="24">
        <f ca="1"/>
        <v>-2.5796473349254812</v>
      </c>
      <c r="F18" s="24">
        <f ca="1">E18+L2off!A4</f>
        <v>-2.6094043349254812</v>
      </c>
      <c r="G18" s="24">
        <f t="shared" ca="1" si="7"/>
        <v>0</v>
      </c>
      <c r="H18" s="24">
        <f ca="1"/>
        <v>7.0307568533571079</v>
      </c>
      <c r="I18" s="24">
        <f ca="1">H18+L3off!A4</f>
        <v>7.1425618533571082</v>
      </c>
      <c r="J18" s="24">
        <f t="shared" ca="1" si="8"/>
        <v>7.1425618533571082</v>
      </c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4">
        <f ca="1"/>
        <v>0.46422518589096023</v>
      </c>
      <c r="B19" s="24">
        <f ca="1"/>
        <v>-1.3531629901032289</v>
      </c>
      <c r="C19" s="24">
        <f ca="1">B19+L1off!A5</f>
        <v>-1.725495990103229</v>
      </c>
      <c r="D19" s="24">
        <f t="shared" ca="1" si="6"/>
        <v>0</v>
      </c>
      <c r="E19" s="24">
        <f ca="1"/>
        <v>-0.95510461038274008</v>
      </c>
      <c r="F19" s="24">
        <f ca="1">E19+L2off!A5</f>
        <v>-2.10282061038273</v>
      </c>
      <c r="G19" s="24">
        <f t="shared" ca="1" si="7"/>
        <v>0</v>
      </c>
      <c r="H19" s="24">
        <f ca="1"/>
        <v>-1.9118427471837367</v>
      </c>
      <c r="I19" s="24">
        <f ca="1">H19+L3off!A5</f>
        <v>-1.9191257471837366</v>
      </c>
      <c r="J19" s="24">
        <f t="shared" ca="1" si="8"/>
        <v>0</v>
      </c>
      <c r="K19" s="24"/>
      <c r="L19" s="1"/>
      <c r="M19" s="1" t="s">
        <v>43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4">
        <f ca="1"/>
        <v>0.29290794559059902</v>
      </c>
      <c r="B20" s="24">
        <f ca="1"/>
        <v>-3.4485318676182524</v>
      </c>
      <c r="C20" s="24">
        <f ca="1">B20+L1off!A6</f>
        <v>-4.131373867618251</v>
      </c>
      <c r="D20" s="24">
        <f t="shared" ca="1" si="6"/>
        <v>0</v>
      </c>
      <c r="E20" s="24">
        <f ca="1"/>
        <v>-5.5984226524524328</v>
      </c>
      <c r="F20" s="24">
        <f ca="1">E20+L2off!A6</f>
        <v>-6.1342856524524318</v>
      </c>
      <c r="G20" s="24">
        <f t="shared" ca="1" si="7"/>
        <v>0</v>
      </c>
      <c r="H20" s="24">
        <f ca="1"/>
        <v>-2.8784698490656577</v>
      </c>
      <c r="I20" s="24">
        <f ca="1">H20+L3off!A6</f>
        <v>-2.7853428490656578</v>
      </c>
      <c r="J20" s="24">
        <f t="shared" ca="1" si="8"/>
        <v>0</v>
      </c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4">
        <f ca="1"/>
        <v>-6.1440755311155483E-2</v>
      </c>
      <c r="B21" s="24">
        <f ca="1"/>
        <v>1.2622533488767265</v>
      </c>
      <c r="C21" s="24">
        <f ca="1">B21+L1off!A7</f>
        <v>-1.6223536511232637</v>
      </c>
      <c r="D21" s="24">
        <f t="shared" ca="1" si="6"/>
        <v>0</v>
      </c>
      <c r="E21" s="24">
        <f ca="1"/>
        <v>-1.6800932163099711</v>
      </c>
      <c r="F21" s="24">
        <f ca="1">E21+L2off!A7</f>
        <v>-2.6879482163099611</v>
      </c>
      <c r="G21" s="24">
        <f t="shared" ca="1" si="7"/>
        <v>0</v>
      </c>
      <c r="H21" s="24">
        <f ca="1"/>
        <v>-3.5390531677689241</v>
      </c>
      <c r="I21" s="24">
        <f ca="1">H21+L3off!A7</f>
        <v>-3.9357411677689229</v>
      </c>
      <c r="J21" s="24">
        <f t="shared" ca="1" si="8"/>
        <v>0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4">
        <f ca="1"/>
        <v>-0.53585690799635155</v>
      </c>
      <c r="B22" s="24">
        <f ca="1"/>
        <v>-0.62076866633293659</v>
      </c>
      <c r="C22" s="24">
        <f ca="1">B22+L1off!A8</f>
        <v>-1.7536256663329366</v>
      </c>
      <c r="D22" s="24">
        <f t="shared" ca="1" si="6"/>
        <v>0</v>
      </c>
      <c r="E22" s="24">
        <f ca="1"/>
        <v>-0.65339016905447056</v>
      </c>
      <c r="F22" s="24">
        <f ca="1">E22+L2off!A8</f>
        <v>-1.9484691690544707</v>
      </c>
      <c r="G22" s="24">
        <f t="shared" ca="1" si="7"/>
        <v>0</v>
      </c>
      <c r="H22" s="24">
        <f ca="1"/>
        <v>-4.2290645887730101</v>
      </c>
      <c r="I22" s="24">
        <f ca="1">H22+L3off!A8</f>
        <v>-4.814006588773009</v>
      </c>
      <c r="J22" s="24">
        <f t="shared" ca="1" si="8"/>
        <v>0</v>
      </c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4">
        <f ca="1"/>
        <v>0.15497742296026867</v>
      </c>
      <c r="B23" s="24">
        <f ca="1"/>
        <v>8.3706699658580721</v>
      </c>
      <c r="C23" s="24">
        <f ca="1">B23+L1off!A9</f>
        <v>5.7853159658580715</v>
      </c>
      <c r="D23" s="24">
        <f t="shared" ca="1" si="6"/>
        <v>5.7853159658580715</v>
      </c>
      <c r="E23" s="24">
        <f ca="1"/>
        <v>-1.4466703564054981</v>
      </c>
      <c r="F23" s="24">
        <f ca="1">E23+L2off!A9</f>
        <v>-1.5740963564054982</v>
      </c>
      <c r="G23" s="24">
        <f t="shared" ca="1" si="7"/>
        <v>0</v>
      </c>
      <c r="H23" s="24">
        <f ca="1"/>
        <v>-3.7635115311224485</v>
      </c>
      <c r="I23" s="24">
        <f ca="1">H23+L3off!A9</f>
        <v>-3.4979225311224487</v>
      </c>
      <c r="J23" s="24">
        <f t="shared" ca="1" si="8"/>
        <v>0</v>
      </c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4">
        <f ca="1"/>
        <v>0.39102384729500184</v>
      </c>
      <c r="B24" s="24">
        <f ca="1"/>
        <v>2.268720144586013</v>
      </c>
      <c r="C24" s="24">
        <f ca="1">B24+L1off!A10</f>
        <v>-0.58424285541397714</v>
      </c>
      <c r="D24" s="24">
        <f t="shared" ca="1" si="6"/>
        <v>0</v>
      </c>
      <c r="E24" s="24">
        <f ca="1"/>
        <v>7.6595668456060624</v>
      </c>
      <c r="F24" s="24">
        <f ca="1">E24+L2off!A10</f>
        <v>6.5881148456060625</v>
      </c>
      <c r="G24" s="24">
        <f t="shared" ca="1" si="7"/>
        <v>6.5881148456060625</v>
      </c>
      <c r="H24" s="24">
        <f ca="1"/>
        <v>-2.382569465002454</v>
      </c>
      <c r="I24" s="24">
        <f ca="1">H24+L3off!A10</f>
        <v>-2.6118924650024531</v>
      </c>
      <c r="J24" s="24">
        <f t="shared" ca="1" si="8"/>
        <v>0</v>
      </c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4">
        <f ca="1"/>
        <v>0.51978882770143653</v>
      </c>
      <c r="B25" s="24">
        <f ca="1"/>
        <v>-0.91030684280883867</v>
      </c>
      <c r="C25" s="24">
        <f ca="1">B25+L1off!A11</f>
        <v>-1.1850118428088376</v>
      </c>
      <c r="D25" s="24">
        <f t="shared" ca="1" si="6"/>
        <v>0</v>
      </c>
      <c r="E25" s="24">
        <f ca="1"/>
        <v>-3.0556283391006356</v>
      </c>
      <c r="F25" s="24">
        <f ca="1">E25+L2off!A11</f>
        <v>-3.6399953391006346</v>
      </c>
      <c r="G25" s="24">
        <f t="shared" ca="1" si="7"/>
        <v>0</v>
      </c>
      <c r="H25" s="24">
        <f ca="1"/>
        <v>-2.0282791345423812</v>
      </c>
      <c r="I25" s="24">
        <f ca="1">H25+L3off!A11</f>
        <v>-2.0108541345423814</v>
      </c>
      <c r="J25" s="24">
        <f t="shared" ca="1" si="8"/>
        <v>0</v>
      </c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4">
        <f ca="1"/>
        <v>0.59255811221944454</v>
      </c>
      <c r="B26" s="24">
        <f ca="1"/>
        <v>3.3516553103906035</v>
      </c>
      <c r="C26" s="24">
        <f ca="1">B26+L1off!A12</f>
        <v>-0.16694868960938658</v>
      </c>
      <c r="D26" s="24">
        <f t="shared" ca="1" si="6"/>
        <v>0</v>
      </c>
      <c r="E26" s="24">
        <f ca="1"/>
        <v>-5.3887898609173526</v>
      </c>
      <c r="F26" s="24">
        <f ca="1">E26+L2off!A12</f>
        <v>-6.5282628609173425</v>
      </c>
      <c r="G26" s="24">
        <f t="shared" ca="1" si="7"/>
        <v>0</v>
      </c>
      <c r="H26" s="24">
        <f ca="1"/>
        <v>-0.78130116045040909</v>
      </c>
      <c r="I26" s="24">
        <f ca="1">H26+L3off!A12</f>
        <v>-1.047678160450408</v>
      </c>
      <c r="J26" s="24">
        <f t="shared" ca="1" si="8"/>
        <v>0</v>
      </c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4">
        <f ca="1"/>
        <v>0.62602471702223728</v>
      </c>
      <c r="B27" s="24">
        <f ca="1"/>
        <v>-0.65060519964259178</v>
      </c>
      <c r="C27" s="24">
        <f ca="1">B27+L1off!A13</f>
        <v>-0.91156619964259078</v>
      </c>
      <c r="D27" s="24">
        <f t="shared" ca="1" si="6"/>
        <v>0</v>
      </c>
      <c r="E27" s="24">
        <f ca="1"/>
        <v>-1.1154646198965985</v>
      </c>
      <c r="F27" s="24">
        <f ca="1">E27+L2off!A13</f>
        <v>-1.2980176198965976</v>
      </c>
      <c r="G27" s="24">
        <f t="shared" ca="1" si="7"/>
        <v>0</v>
      </c>
      <c r="H27" s="24">
        <f ca="1"/>
        <v>-0.87574272343027237</v>
      </c>
      <c r="I27" s="24">
        <f ca="1">H27+L3off!A13</f>
        <v>-1.2509097234302713</v>
      </c>
      <c r="J27" s="24">
        <f t="shared" ca="1" si="8"/>
        <v>0</v>
      </c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4">
        <f ca="1"/>
        <v>0.62602471702223728</v>
      </c>
      <c r="B28" s="24">
        <f ca="1"/>
        <v>-1.4321637424560736</v>
      </c>
      <c r="C28" s="24">
        <f ca="1">B28+L1off!A14</f>
        <v>-1.7441177424560736</v>
      </c>
      <c r="D28" s="24">
        <f t="shared" ca="1" si="6"/>
        <v>0</v>
      </c>
      <c r="E28" s="24">
        <f ca="1"/>
        <v>6.0345376490149176</v>
      </c>
      <c r="F28" s="24">
        <f ca="1">E28+L2off!A14</f>
        <v>4.7696676490149272</v>
      </c>
      <c r="G28" s="24">
        <f t="shared" ca="1" si="7"/>
        <v>4.7696676490149272</v>
      </c>
      <c r="H28" s="24">
        <f ca="1"/>
        <v>-5.2646048402929457</v>
      </c>
      <c r="I28" s="24">
        <f ca="1">H28+L3off!A14</f>
        <v>-6.0096958402929443</v>
      </c>
      <c r="J28" s="24">
        <f t="shared" ca="1" si="8"/>
        <v>0</v>
      </c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4">
        <f ca="1"/>
        <v>0.59255811221944465</v>
      </c>
      <c r="B29" s="24">
        <f ca="1"/>
        <v>-1.728012449670435</v>
      </c>
      <c r="C29" s="24">
        <f ca="1">B29+L1off!A15</f>
        <v>-1.7991314496704349</v>
      </c>
      <c r="D29" s="24">
        <f t="shared" ca="1" si="6"/>
        <v>0</v>
      </c>
      <c r="E29" s="24">
        <f ca="1"/>
        <v>-1.0512840297361097</v>
      </c>
      <c r="F29" s="24">
        <f ca="1">E29+L2off!A15</f>
        <v>-1.2970420297361096</v>
      </c>
      <c r="G29" s="24">
        <f t="shared" ca="1" si="7"/>
        <v>0</v>
      </c>
      <c r="H29" s="24">
        <f ca="1"/>
        <v>-3.0238949397804515</v>
      </c>
      <c r="I29" s="24">
        <f ca="1">H29+L3off!A15</f>
        <v>-2.9103369397804517</v>
      </c>
      <c r="J29" s="24">
        <f t="shared" ca="1" si="8"/>
        <v>0</v>
      </c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4">
        <f ca="1"/>
        <v>0.51978882770143653</v>
      </c>
      <c r="B30" s="24">
        <f ca="1"/>
        <v>-2.6501828960968736</v>
      </c>
      <c r="C30" s="24">
        <f ca="1">B30+L1off!A16</f>
        <v>-2.6417988960968737</v>
      </c>
      <c r="D30" s="24">
        <f t="shared" ca="1" si="6"/>
        <v>0</v>
      </c>
      <c r="E30" s="24"/>
      <c r="F30" s="24"/>
      <c r="G30" s="24"/>
      <c r="H30" s="24"/>
      <c r="I30" s="24"/>
      <c r="J30" s="24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4">
        <f ca="1"/>
        <v>0.39102384729500195</v>
      </c>
      <c r="B31" s="24">
        <f ca="1"/>
        <v>0.35678682065675504</v>
      </c>
      <c r="C31" s="24">
        <f ca="1">B31+L1off!A17</f>
        <v>-1.336756179343245</v>
      </c>
      <c r="D31" s="24">
        <f t="shared" ca="1" si="6"/>
        <v>0</v>
      </c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4">
        <f ca="1"/>
        <v>0.15497742296026915</v>
      </c>
      <c r="B32" s="24">
        <f ca="1"/>
        <v>-0.95791410899955998</v>
      </c>
      <c r="C32" s="24">
        <f ca="1">B32+L1off!A18</f>
        <v>-1.9013831089995601</v>
      </c>
      <c r="D32" s="24">
        <f t="shared" ca="1" si="6"/>
        <v>0</v>
      </c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4">
        <f ca="1"/>
        <v>-0.53585690799634933</v>
      </c>
      <c r="B33" s="24">
        <f ca="1"/>
        <v>-0.72739675044184671</v>
      </c>
      <c r="C33" s="24">
        <f ca="1">B33+L1off!A19</f>
        <v>-0.8410107504418467</v>
      </c>
      <c r="D33" s="24">
        <f t="shared" ca="1" si="6"/>
        <v>0</v>
      </c>
      <c r="E33" s="24"/>
      <c r="F33" s="24"/>
      <c r="G33" s="24"/>
      <c r="H33" s="24"/>
      <c r="I33" s="24"/>
      <c r="J33" s="24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4">
        <f ca="1"/>
        <v>-6.1440755311154817E-2</v>
      </c>
      <c r="B34" s="24">
        <f ca="1"/>
        <v>-2.383850591951437</v>
      </c>
      <c r="C34" s="24">
        <f ca="1">B34+L1off!A20</f>
        <v>-2.7729625919514369</v>
      </c>
      <c r="D34" s="24">
        <f t="shared" ca="1" si="6"/>
        <v>0</v>
      </c>
      <c r="E34" s="24"/>
      <c r="F34" s="24"/>
      <c r="G34" s="24"/>
      <c r="H34" s="24"/>
      <c r="I34" s="24"/>
      <c r="J34" s="24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4">
        <f ca="1"/>
        <v>0.29290794559059924</v>
      </c>
      <c r="B35" s="24">
        <f ca="1"/>
        <v>-2.6030263019949382</v>
      </c>
      <c r="C35" s="24">
        <f ca="1">B35+L1off!A21</f>
        <v>-3.1247703019949373</v>
      </c>
      <c r="D35" s="24">
        <f t="shared" ca="1" si="6"/>
        <v>0</v>
      </c>
      <c r="E35" s="24"/>
      <c r="F35" s="24"/>
      <c r="G35" s="24"/>
      <c r="H35" s="24"/>
      <c r="I35" s="24"/>
      <c r="J35" s="24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4">
        <f ca="1"/>
        <v>0.4642251858909599</v>
      </c>
      <c r="B36" s="24">
        <f ca="1"/>
        <v>2.5737041145447122</v>
      </c>
      <c r="C36" s="24">
        <f ca="1">B36+L1off!A22</f>
        <v>8.390411454472213E-2</v>
      </c>
      <c r="D36" s="24">
        <f t="shared" ca="1" si="6"/>
        <v>8.390411454472213E-2</v>
      </c>
      <c r="E36" s="24"/>
      <c r="F36" s="24"/>
      <c r="G36" s="24"/>
      <c r="H36" s="24"/>
      <c r="I36" s="24"/>
      <c r="J36" s="24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4">
        <f ca="1"/>
        <v>0.56175981789893237</v>
      </c>
      <c r="B37" s="24">
        <f ca="1"/>
        <v>-0.97952204250689734</v>
      </c>
      <c r="C37" s="24">
        <f ca="1">B37+L1off!A23</f>
        <v>-1.0793440425068972</v>
      </c>
      <c r="D37" s="24">
        <f t="shared" ca="1" si="6"/>
        <v>0</v>
      </c>
      <c r="E37" s="24"/>
      <c r="F37" s="24"/>
      <c r="G37" s="24"/>
      <c r="H37" s="24"/>
      <c r="I37" s="24"/>
      <c r="J37" s="24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4">
        <f ca="1"/>
        <v>0.61367769863509891</v>
      </c>
      <c r="B38" s="24">
        <f ca="1"/>
        <v>4.6166860259582823</v>
      </c>
      <c r="C38" s="24">
        <f ca="1">B38+L1off!A24</f>
        <v>1.7100860259582822</v>
      </c>
      <c r="D38" s="24">
        <f t="shared" ca="1" si="6"/>
        <v>1.7100860259582822</v>
      </c>
      <c r="E38" s="24"/>
      <c r="F38" s="24"/>
      <c r="G38" s="24"/>
      <c r="H38" s="24"/>
      <c r="I38" s="24"/>
      <c r="J38" s="24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4">
        <f ca="1"/>
        <v>0.63008871492820595</v>
      </c>
      <c r="B39" s="24">
        <f ca="1"/>
        <v>-0.92608494141963849</v>
      </c>
      <c r="C39" s="24">
        <f ca="1">B39+L1off!A25</f>
        <v>-1.0917979414196375</v>
      </c>
      <c r="D39" s="24">
        <f t="shared" ca="1" si="6"/>
        <v>0</v>
      </c>
      <c r="E39" s="24"/>
      <c r="F39" s="24"/>
      <c r="G39" s="24"/>
      <c r="H39" s="24"/>
      <c r="I39" s="24"/>
      <c r="J39" s="24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4">
        <v>0</v>
      </c>
      <c r="B40" s="24">
        <f ca="1"/>
        <v>-1.6865213328665194</v>
      </c>
      <c r="C40" s="24">
        <f ca="1">B40+L1off!A26</f>
        <v>-1.9221713328665184</v>
      </c>
      <c r="D40" s="24">
        <f t="shared" ca="1" si="6"/>
        <v>0</v>
      </c>
      <c r="E40" s="24"/>
      <c r="F40" s="24"/>
      <c r="G40" s="24"/>
      <c r="H40" s="24"/>
      <c r="I40" s="24"/>
      <c r="J40" s="2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4">
        <v>0</v>
      </c>
      <c r="B41" s="24">
        <f ca="1"/>
        <v>-2.4087329231992971</v>
      </c>
      <c r="C41" s="24">
        <f ca="1">B41+L1off!A27</f>
        <v>-2.919993923199296</v>
      </c>
      <c r="D41" s="24">
        <f t="shared" ca="1" si="6"/>
        <v>0</v>
      </c>
      <c r="E41" s="24"/>
      <c r="F41" s="24"/>
      <c r="G41" s="24"/>
      <c r="H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4">
        <v>1</v>
      </c>
      <c r="B42" s="24">
        <f ca="1"/>
        <v>3.5422282272846632</v>
      </c>
      <c r="C42" s="24">
        <f ca="1">B42+L1off!A28</f>
        <v>-0.16669477271532696</v>
      </c>
      <c r="D42" s="24">
        <f t="shared" ca="1" si="6"/>
        <v>0</v>
      </c>
      <c r="E42" s="24"/>
      <c r="F42" s="24"/>
      <c r="G42" s="24"/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4">
        <v>0</v>
      </c>
      <c r="B43" s="24">
        <f ca="1"/>
        <v>-2.6470142419298481</v>
      </c>
      <c r="C43" s="24">
        <f ca="1">B43+L1off!A29</f>
        <v>-2.9021892419298472</v>
      </c>
      <c r="D43" s="24">
        <f t="shared" ca="1" si="6"/>
        <v>0</v>
      </c>
      <c r="E43" s="24"/>
      <c r="F43" s="24"/>
      <c r="G43" s="24"/>
      <c r="H43" s="24"/>
      <c r="I43" s="24"/>
      <c r="J43" s="24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7.7109375" customWidth="1"/>
    <col min="3" max="3" width="13.28515625" customWidth="1"/>
    <col min="4" max="4" width="15.85546875" customWidth="1"/>
    <col min="5" max="5" width="7.5703125" customWidth="1"/>
    <col min="6" max="6" width="11" customWidth="1"/>
    <col min="7" max="7" width="7.28515625" customWidth="1"/>
    <col min="8" max="8" width="7.5703125" customWidth="1"/>
    <col min="9" max="9" width="11" customWidth="1"/>
    <col min="10" max="10" width="9.5703125" customWidth="1"/>
    <col min="11" max="12" width="9.28515625" customWidth="1"/>
    <col min="13" max="13" width="5" customWidth="1"/>
    <col min="14" max="14" width="15.42578125" customWidth="1"/>
    <col min="15" max="15" width="18.5703125" customWidth="1"/>
    <col min="16" max="16" width="7.42578125" customWidth="1"/>
    <col min="17" max="18" width="5" customWidth="1"/>
    <col min="19" max="26" width="5.7109375" customWidth="1"/>
    <col min="27" max="29" width="5" customWidth="1"/>
  </cols>
  <sheetData>
    <row r="1" spans="1:29" ht="15.75" customHeight="1" x14ac:dyDescent="0.25">
      <c r="A1" s="1"/>
      <c r="B1" s="1" t="s">
        <v>0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1" t="s">
        <v>3</v>
      </c>
      <c r="C2" s="37">
        <f>CoreLoss!C2</f>
        <v>100000</v>
      </c>
      <c r="D2" s="1" t="s">
        <v>4</v>
      </c>
      <c r="E2" s="1" t="s">
        <v>20</v>
      </c>
      <c r="F2" s="38">
        <f>1/C2</f>
        <v>1.0000000000000001E-5</v>
      </c>
      <c r="G2" s="1"/>
      <c r="H2" s="1"/>
      <c r="I2" s="1" t="s">
        <v>5</v>
      </c>
      <c r="J2" s="39">
        <f ca="1">O15</f>
        <v>55.399826373397261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40"/>
      <c r="B3" s="1" t="s">
        <v>12</v>
      </c>
      <c r="C3" s="37">
        <f>CoreLoss!C4</f>
        <v>0.1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 t="s">
        <v>22</v>
      </c>
      <c r="B4" s="1" t="s">
        <v>23</v>
      </c>
      <c r="C4" s="37">
        <f>CoreLoss!C5</f>
        <v>1</v>
      </c>
      <c r="D4" s="41" t="str">
        <f>IF(C4=1,"Sine","Triangle 0.5 duty")</f>
        <v>Sine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2"/>
      <c r="B7" s="15" t="s">
        <v>24</v>
      </c>
      <c r="C7" s="15">
        <v>-0.99</v>
      </c>
      <c r="D7" s="15">
        <f t="shared" ref="D7:N7" si="0">C7+2/11</f>
        <v>-0.80818181818181811</v>
      </c>
      <c r="E7" s="15">
        <f t="shared" si="0"/>
        <v>-0.62636363636363623</v>
      </c>
      <c r="F7" s="15">
        <f t="shared" si="0"/>
        <v>-0.44454545454545441</v>
      </c>
      <c r="G7" s="15">
        <f t="shared" si="0"/>
        <v>-0.26272727272727259</v>
      </c>
      <c r="H7" s="15">
        <f t="shared" si="0"/>
        <v>-8.0909090909090764E-2</v>
      </c>
      <c r="I7" s="15">
        <f t="shared" si="0"/>
        <v>0.10090909090909106</v>
      </c>
      <c r="J7" s="15">
        <f t="shared" si="0"/>
        <v>0.28272727272727288</v>
      </c>
      <c r="K7" s="15">
        <f t="shared" si="0"/>
        <v>0.46454545454545471</v>
      </c>
      <c r="L7" s="15">
        <f t="shared" si="0"/>
        <v>0.64636363636363647</v>
      </c>
      <c r="M7" s="15">
        <f t="shared" si="0"/>
        <v>0.82818181818181835</v>
      </c>
      <c r="N7" s="15">
        <f t="shared" si="0"/>
        <v>1.0100000000000002</v>
      </c>
      <c r="O7" s="15">
        <f t="shared" ref="O7:Z7" si="1">N7-1/6</f>
        <v>0.8433333333333336</v>
      </c>
      <c r="P7" s="15">
        <f t="shared" si="1"/>
        <v>0.67666666666666697</v>
      </c>
      <c r="Q7" s="15">
        <f t="shared" si="1"/>
        <v>0.51000000000000034</v>
      </c>
      <c r="R7" s="15">
        <f t="shared" si="1"/>
        <v>0.34333333333333371</v>
      </c>
      <c r="S7" s="15">
        <f t="shared" si="1"/>
        <v>0.17666666666666705</v>
      </c>
      <c r="T7" s="15">
        <f t="shared" si="1"/>
        <v>1.0000000000000397E-2</v>
      </c>
      <c r="U7" s="15">
        <f t="shared" si="1"/>
        <v>-0.15666666666666626</v>
      </c>
      <c r="V7" s="15">
        <f t="shared" si="1"/>
        <v>-0.32333333333333292</v>
      </c>
      <c r="W7" s="15">
        <f t="shared" si="1"/>
        <v>-0.48999999999999955</v>
      </c>
      <c r="X7" s="15">
        <f t="shared" si="1"/>
        <v>-0.65666666666666618</v>
      </c>
      <c r="Y7" s="15">
        <f t="shared" si="1"/>
        <v>-0.82333333333333281</v>
      </c>
      <c r="Z7" s="15">
        <f t="shared" si="1"/>
        <v>-0.98999999999999944</v>
      </c>
      <c r="AA7" s="15"/>
      <c r="AB7" s="16"/>
      <c r="AC7" s="16"/>
    </row>
    <row r="8" spans="1:29" ht="15.75" customHeight="1" x14ac:dyDescent="0.25">
      <c r="A8" s="42" t="s">
        <v>25</v>
      </c>
      <c r="B8" s="15" t="s">
        <v>26</v>
      </c>
      <c r="C8" s="15">
        <v>0</v>
      </c>
      <c r="D8" s="15">
        <f>1/C2*1/23</f>
        <v>4.3478260869565219E-7</v>
      </c>
      <c r="E8" s="15">
        <f t="shared" ref="E8:Z8" si="2">D8+1/$C$2*1/23</f>
        <v>8.6956521739130438E-7</v>
      </c>
      <c r="F8" s="15">
        <f t="shared" si="2"/>
        <v>1.3043478260869566E-6</v>
      </c>
      <c r="G8" s="15">
        <f t="shared" si="2"/>
        <v>1.7391304347826088E-6</v>
      </c>
      <c r="H8" s="15">
        <f t="shared" si="2"/>
        <v>2.1739130434782611E-6</v>
      </c>
      <c r="I8" s="15">
        <f t="shared" si="2"/>
        <v>2.6086956521739132E-6</v>
      </c>
      <c r="J8" s="15">
        <f t="shared" si="2"/>
        <v>3.0434782608695654E-6</v>
      </c>
      <c r="K8" s="15">
        <f t="shared" si="2"/>
        <v>3.4782608695652175E-6</v>
      </c>
      <c r="L8" s="15">
        <f t="shared" si="2"/>
        <v>3.9130434782608701E-6</v>
      </c>
      <c r="M8" s="15">
        <f t="shared" si="2"/>
        <v>4.3478260869565222E-6</v>
      </c>
      <c r="N8" s="15">
        <f t="shared" si="2"/>
        <v>4.7826086956521743E-6</v>
      </c>
      <c r="O8" s="15">
        <f t="shared" si="2"/>
        <v>5.2173913043478265E-6</v>
      </c>
      <c r="P8" s="15">
        <f t="shared" si="2"/>
        <v>5.6521739130434786E-6</v>
      </c>
      <c r="Q8" s="15">
        <f t="shared" si="2"/>
        <v>6.0869565217391307E-6</v>
      </c>
      <c r="R8" s="15">
        <f t="shared" si="2"/>
        <v>6.5217391304347829E-6</v>
      </c>
      <c r="S8" s="15">
        <f t="shared" si="2"/>
        <v>6.956521739130435E-6</v>
      </c>
      <c r="T8" s="15">
        <f t="shared" si="2"/>
        <v>7.3913043478260872E-6</v>
      </c>
      <c r="U8" s="15">
        <f t="shared" si="2"/>
        <v>7.8260869565217401E-6</v>
      </c>
      <c r="V8" s="15">
        <f t="shared" si="2"/>
        <v>8.2608695652173923E-6</v>
      </c>
      <c r="W8" s="15">
        <f t="shared" si="2"/>
        <v>8.6956521739130444E-6</v>
      </c>
      <c r="X8" s="15">
        <f t="shared" si="2"/>
        <v>9.1304347826086965E-6</v>
      </c>
      <c r="Y8" s="15">
        <f t="shared" si="2"/>
        <v>9.5652173913043487E-6</v>
      </c>
      <c r="Z8" s="15">
        <f t="shared" si="2"/>
        <v>1.0000000000000001E-5</v>
      </c>
      <c r="AA8" s="15"/>
      <c r="AB8" s="16"/>
      <c r="AC8" s="16"/>
    </row>
    <row r="9" spans="1:29" ht="15.75" customHeight="1" x14ac:dyDescent="0.25">
      <c r="A9" s="42" t="s">
        <v>25</v>
      </c>
      <c r="B9" s="15" t="s">
        <v>27</v>
      </c>
      <c r="C9" s="20">
        <f t="shared" ref="C9:Z9" ca="1" si="3">$C$3*SIN(C8/$F$2*2*PI()-PI()/2)+RAND()*0</f>
        <v>-0.1</v>
      </c>
      <c r="D9" s="20">
        <f t="shared" ca="1" si="3"/>
        <v>-9.6291728734779938E-2</v>
      </c>
      <c r="E9" s="20">
        <f t="shared" ca="1" si="3"/>
        <v>-8.5441940454648868E-2</v>
      </c>
      <c r="F9" s="20">
        <f t="shared" ca="1" si="3"/>
        <v>-6.8255314321865421E-2</v>
      </c>
      <c r="G9" s="20">
        <f t="shared" ca="1" si="3"/>
        <v>-4.6006503773115215E-2</v>
      </c>
      <c r="H9" s="20">
        <f t="shared" ca="1" si="3"/>
        <v>-2.0345601305263392E-2</v>
      </c>
      <c r="I9" s="20">
        <f t="shared" ca="1" si="3"/>
        <v>6.8242413364670955E-3</v>
      </c>
      <c r="J9" s="20">
        <f t="shared" ca="1" si="3"/>
        <v>3.34879612170986E-2</v>
      </c>
      <c r="K9" s="20">
        <f t="shared" ca="1" si="3"/>
        <v>5.7668032211486711E-2</v>
      </c>
      <c r="L9" s="20">
        <f t="shared" ca="1" si="3"/>
        <v>7.7571129070442002E-2</v>
      </c>
      <c r="M9" s="20">
        <f t="shared" ca="1" si="3"/>
        <v>9.1721130150545296E-2</v>
      </c>
      <c r="N9" s="20">
        <f t="shared" ca="1" si="3"/>
        <v>9.9068594603633084E-2</v>
      </c>
      <c r="O9" s="20">
        <f t="shared" ca="1" si="3"/>
        <v>9.9068594603633084E-2</v>
      </c>
      <c r="P9" s="20">
        <f t="shared" ca="1" si="3"/>
        <v>9.1721130150545324E-2</v>
      </c>
      <c r="Q9" s="20">
        <f t="shared" ca="1" si="3"/>
        <v>7.7571129070442002E-2</v>
      </c>
      <c r="R9" s="20">
        <f t="shared" ca="1" si="3"/>
        <v>5.7668032211486725E-2</v>
      </c>
      <c r="S9" s="20">
        <f t="shared" ca="1" si="3"/>
        <v>3.3487961217098634E-2</v>
      </c>
      <c r="T9" s="20">
        <f t="shared" ca="1" si="3"/>
        <v>6.8242413364671302E-3</v>
      </c>
      <c r="U9" s="20">
        <f t="shared" ca="1" si="3"/>
        <v>-2.0345601305263424E-2</v>
      </c>
      <c r="V9" s="20">
        <f t="shared" ca="1" si="3"/>
        <v>-4.6006503773115243E-2</v>
      </c>
      <c r="W9" s="20">
        <f t="shared" ca="1" si="3"/>
        <v>-6.8255314321865365E-2</v>
      </c>
      <c r="X9" s="20">
        <f t="shared" ca="1" si="3"/>
        <v>-8.5441940454648868E-2</v>
      </c>
      <c r="Y9" s="20">
        <f t="shared" ca="1" si="3"/>
        <v>-9.6291728734779924E-2</v>
      </c>
      <c r="Z9" s="20">
        <f t="shared" ca="1" si="3"/>
        <v>-0.1</v>
      </c>
      <c r="AA9" s="43"/>
      <c r="AB9" s="16"/>
      <c r="AC9" s="16"/>
    </row>
    <row r="10" spans="1:29" ht="15.75" customHeight="1" x14ac:dyDescent="0.25">
      <c r="A10" s="1"/>
      <c r="B10" s="16" t="s">
        <v>28</v>
      </c>
      <c r="C10" s="44">
        <f t="shared" ref="C10:Z10" ca="1" si="4">IF($C$4=1,C9,C7*$C$3)</f>
        <v>-0.1</v>
      </c>
      <c r="D10" s="44">
        <f t="shared" ca="1" si="4"/>
        <v>-9.6291728734779938E-2</v>
      </c>
      <c r="E10" s="44">
        <f t="shared" ca="1" si="4"/>
        <v>-8.5441940454648868E-2</v>
      </c>
      <c r="F10" s="44">
        <f t="shared" ca="1" si="4"/>
        <v>-6.8255314321865421E-2</v>
      </c>
      <c r="G10" s="44">
        <f t="shared" ca="1" si="4"/>
        <v>-4.6006503773115215E-2</v>
      </c>
      <c r="H10" s="44">
        <f t="shared" ca="1" si="4"/>
        <v>-2.0345601305263392E-2</v>
      </c>
      <c r="I10" s="44">
        <f t="shared" ca="1" si="4"/>
        <v>6.8242413364670955E-3</v>
      </c>
      <c r="J10" s="44">
        <f t="shared" ca="1" si="4"/>
        <v>3.34879612170986E-2</v>
      </c>
      <c r="K10" s="44">
        <f t="shared" ca="1" si="4"/>
        <v>5.7668032211486711E-2</v>
      </c>
      <c r="L10" s="44">
        <f t="shared" ca="1" si="4"/>
        <v>7.7571129070442002E-2</v>
      </c>
      <c r="M10" s="44">
        <f t="shared" ca="1" si="4"/>
        <v>9.1721130150545296E-2</v>
      </c>
      <c r="N10" s="44">
        <f t="shared" ca="1" si="4"/>
        <v>9.9068594603633084E-2</v>
      </c>
      <c r="O10" s="44">
        <f t="shared" ca="1" si="4"/>
        <v>9.9068594603633084E-2</v>
      </c>
      <c r="P10" s="44">
        <f t="shared" ca="1" si="4"/>
        <v>9.1721130150545324E-2</v>
      </c>
      <c r="Q10" s="44">
        <f t="shared" ca="1" si="4"/>
        <v>7.7571129070442002E-2</v>
      </c>
      <c r="R10" s="44">
        <f t="shared" ca="1" si="4"/>
        <v>5.7668032211486725E-2</v>
      </c>
      <c r="S10" s="44">
        <f t="shared" ca="1" si="4"/>
        <v>3.3487961217098634E-2</v>
      </c>
      <c r="T10" s="44">
        <f t="shared" ca="1" si="4"/>
        <v>6.8242413364671302E-3</v>
      </c>
      <c r="U10" s="44">
        <f t="shared" ca="1" si="4"/>
        <v>-2.0345601305263424E-2</v>
      </c>
      <c r="V10" s="44">
        <f t="shared" ca="1" si="4"/>
        <v>-4.6006503773115243E-2</v>
      </c>
      <c r="W10" s="44">
        <f t="shared" ca="1" si="4"/>
        <v>-6.8255314321865365E-2</v>
      </c>
      <c r="X10" s="44">
        <f t="shared" ca="1" si="4"/>
        <v>-8.5441940454648868E-2</v>
      </c>
      <c r="Y10" s="44">
        <f t="shared" ca="1" si="4"/>
        <v>-9.6291728734779924E-2</v>
      </c>
      <c r="Z10" s="44">
        <f t="shared" ca="1" si="4"/>
        <v>-0.1</v>
      </c>
      <c r="AA10" s="16"/>
      <c r="AB10" s="16"/>
      <c r="AC10" s="16"/>
    </row>
    <row r="11" spans="1:29" ht="15.75" customHeight="1" x14ac:dyDescent="0.25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5">
      <c r="A12" s="1" t="s">
        <v>29</v>
      </c>
      <c r="B12" s="16" t="s">
        <v>30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5"/>
      <c r="AA12" s="45"/>
      <c r="AB12" s="45"/>
      <c r="AC12" s="45"/>
    </row>
    <row r="13" spans="1:29" ht="15.75" customHeight="1" x14ac:dyDescent="0.25">
      <c r="A13" s="46">
        <f>LOG10(C2)</f>
        <v>5</v>
      </c>
      <c r="B13" s="16">
        <f t="shared" ref="B13:Y13" ca="1" si="5">LOG10(ABS(C10*1024/24))</f>
        <v>0.63008871492820595</v>
      </c>
      <c r="C13" s="16">
        <f t="shared" ca="1" si="5"/>
        <v>0.61367769863509902</v>
      </c>
      <c r="D13" s="16">
        <f t="shared" ca="1" si="5"/>
        <v>0.56175981789893237</v>
      </c>
      <c r="E13" s="16">
        <f t="shared" ca="1" si="5"/>
        <v>0.46422518589096023</v>
      </c>
      <c r="F13" s="16">
        <f t="shared" ca="1" si="5"/>
        <v>0.29290794559059902</v>
      </c>
      <c r="G13" s="16">
        <f t="shared" ca="1" si="5"/>
        <v>-6.1440755311155483E-2</v>
      </c>
      <c r="H13" s="16">
        <f t="shared" ca="1" si="5"/>
        <v>-0.53585690799635155</v>
      </c>
      <c r="I13" s="16">
        <f t="shared" ca="1" si="5"/>
        <v>0.15497742296026867</v>
      </c>
      <c r="J13" s="16">
        <f t="shared" ca="1" si="5"/>
        <v>0.39102384729500184</v>
      </c>
      <c r="K13" s="16">
        <f t="shared" ca="1" si="5"/>
        <v>0.51978882770143653</v>
      </c>
      <c r="L13" s="16">
        <f t="shared" ca="1" si="5"/>
        <v>0.59255811221944454</v>
      </c>
      <c r="M13" s="16">
        <f t="shared" ca="1" si="5"/>
        <v>0.62602471702223728</v>
      </c>
      <c r="N13" s="16">
        <f t="shared" ca="1" si="5"/>
        <v>0.62602471702223728</v>
      </c>
      <c r="O13" s="16">
        <f t="shared" ca="1" si="5"/>
        <v>0.59255811221944465</v>
      </c>
      <c r="P13" s="16">
        <f t="shared" ca="1" si="5"/>
        <v>0.51978882770143653</v>
      </c>
      <c r="Q13" s="16">
        <f t="shared" ca="1" si="5"/>
        <v>0.39102384729500195</v>
      </c>
      <c r="R13" s="16">
        <f t="shared" ca="1" si="5"/>
        <v>0.15497742296026915</v>
      </c>
      <c r="S13" s="16">
        <f t="shared" ca="1" si="5"/>
        <v>-0.53585690799634933</v>
      </c>
      <c r="T13" s="16">
        <f t="shared" ca="1" si="5"/>
        <v>-6.1440755311154817E-2</v>
      </c>
      <c r="U13" s="16">
        <f t="shared" ca="1" si="5"/>
        <v>0.29290794559059924</v>
      </c>
      <c r="V13" s="16">
        <f t="shared" ca="1" si="5"/>
        <v>0.4642251858909599</v>
      </c>
      <c r="W13" s="16">
        <f t="shared" ca="1" si="5"/>
        <v>0.56175981789893237</v>
      </c>
      <c r="X13" s="16">
        <f t="shared" ca="1" si="5"/>
        <v>0.61367769863509891</v>
      </c>
      <c r="Y13" s="16">
        <f t="shared" ca="1" si="5"/>
        <v>0.63008871492820595</v>
      </c>
      <c r="Z13" s="1">
        <v>0</v>
      </c>
      <c r="AA13" s="45">
        <v>1</v>
      </c>
      <c r="AB13" s="45">
        <v>0</v>
      </c>
      <c r="AC13" s="45">
        <v>0</v>
      </c>
    </row>
    <row r="14" spans="1:29" ht="15.75" customHeigh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34</v>
      </c>
      <c r="H14" s="1" t="s">
        <v>37</v>
      </c>
      <c r="I14" s="1" t="s">
        <v>38</v>
      </c>
      <c r="J14" s="1" t="s">
        <v>34</v>
      </c>
      <c r="K14" s="1" t="s">
        <v>39</v>
      </c>
      <c r="L14" s="1" t="s">
        <v>40</v>
      </c>
      <c r="M14" s="1"/>
      <c r="N14" s="1" t="s">
        <v>41</v>
      </c>
      <c r="O14" s="1" t="s">
        <v>42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5"/>
    </row>
    <row r="15" spans="1:29" ht="15.75" customHeight="1" x14ac:dyDescent="0.25">
      <c r="A15" s="24">
        <f t="array" ref="A15:A43">TRANSPOSE(A13:AC13)</f>
        <v>5</v>
      </c>
      <c r="B15" s="24">
        <f t="array" aca="1" ref="B15:B43" ca="1">MMULT(L1W!A1:AC29,A15:A43)</f>
        <v>-0.17696072973797594</v>
      </c>
      <c r="C15" s="24">
        <f ca="1">B15+L1off!A1</f>
        <v>-1.1448717297379749</v>
      </c>
      <c r="D15" s="24">
        <f t="shared" ref="D15:D43" ca="1" si="6">MAX(C15,0)</f>
        <v>0</v>
      </c>
      <c r="E15" s="24">
        <f t="array" aca="1" ref="E15:E29" ca="1">MMULT(L2W!A1:AC15,'CoreLoss(50)'!D15:D43)</f>
        <v>-1.3906092821889482</v>
      </c>
      <c r="F15" s="24">
        <f ca="1">E15+L2off!A1</f>
        <v>-1.3616192821889483</v>
      </c>
      <c r="G15" s="24">
        <f t="shared" ref="G15:G29" ca="1" si="7">MAX(F15,0)</f>
        <v>0</v>
      </c>
      <c r="H15" s="24">
        <f t="array" aca="1" ref="H15:H29" ca="1">MMULT(L3W!A1:O15,'CoreLoss(50)'!G15:G29)</f>
        <v>-2.3094527192356105</v>
      </c>
      <c r="I15" s="24">
        <f ca="1">H15+L3off!A1</f>
        <v>-2.3887907192356104</v>
      </c>
      <c r="J15" s="24">
        <f t="shared" ref="J15:J29" ca="1" si="8">MAX(I15,0)</f>
        <v>0</v>
      </c>
      <c r="K15" s="24">
        <f t="array" aca="1" ref="K15" ca="1">MMULT(L4W!A1:O1,'CoreLoss(50)'!J15:J29)</f>
        <v>3.5083834036238506</v>
      </c>
      <c r="L15" s="46">
        <f ca="1">K15+L4off!A1</f>
        <v>4.7435084036238511</v>
      </c>
      <c r="M15" s="24"/>
      <c r="N15" s="24">
        <f ca="1">10^L15</f>
        <v>55399.826373397264</v>
      </c>
      <c r="O15" s="47">
        <f ca="1">N15/1000</f>
        <v>55.399826373397261</v>
      </c>
      <c r="P15" s="48"/>
      <c r="Q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4">
        <f ca="1"/>
        <v>0.63008871492820595</v>
      </c>
      <c r="B16" s="24">
        <f ca="1"/>
        <v>7.7701356693178347E-2</v>
      </c>
      <c r="C16" s="24">
        <f ca="1">B16+L1off!A2</f>
        <v>-2.1152556433068117</v>
      </c>
      <c r="D16" s="24">
        <f t="shared" ca="1" si="6"/>
        <v>0</v>
      </c>
      <c r="E16" s="24">
        <f ca="1"/>
        <v>-0.66523193923552837</v>
      </c>
      <c r="F16" s="24">
        <f ca="1">E16+L2off!A2</f>
        <v>-0.69823093923552837</v>
      </c>
      <c r="G16" s="24">
        <f t="shared" ca="1" si="7"/>
        <v>0</v>
      </c>
      <c r="H16" s="24">
        <f ca="1"/>
        <v>-4.5641926580011338</v>
      </c>
      <c r="I16" s="24">
        <f ca="1">H16+L3off!A2</f>
        <v>-4.4750856580011336</v>
      </c>
      <c r="J16" s="24">
        <f t="shared" ca="1" si="8"/>
        <v>0</v>
      </c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4">
        <f ca="1"/>
        <v>0.61367769863509902</v>
      </c>
      <c r="B17" s="24">
        <f ca="1"/>
        <v>-0.90005450767590256</v>
      </c>
      <c r="C17" s="24">
        <f ca="1">B17+L1off!A3</f>
        <v>-1.8184295076759027</v>
      </c>
      <c r="D17" s="24">
        <f t="shared" ca="1" si="6"/>
        <v>0</v>
      </c>
      <c r="E17" s="24">
        <f ca="1"/>
        <v>0.76731369288197304</v>
      </c>
      <c r="F17" s="24">
        <f ca="1">E17+L2off!A3</f>
        <v>-0.56450830711802702</v>
      </c>
      <c r="G17" s="24">
        <f t="shared" ca="1" si="7"/>
        <v>0</v>
      </c>
      <c r="H17" s="24">
        <f ca="1"/>
        <v>-0.66021757006332626</v>
      </c>
      <c r="I17" s="24">
        <f ca="1">H17+L3off!A3</f>
        <v>-0.63598957006332635</v>
      </c>
      <c r="J17" s="24">
        <f t="shared" ca="1" si="8"/>
        <v>0</v>
      </c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4">
        <f ca="1"/>
        <v>0.56175981789893237</v>
      </c>
      <c r="B18" s="24">
        <f ca="1"/>
        <v>-2.9711217924878901</v>
      </c>
      <c r="C18" s="24">
        <f ca="1">B18+L1off!A4</f>
        <v>-3.8162287924878902</v>
      </c>
      <c r="D18" s="24">
        <f t="shared" ca="1" si="6"/>
        <v>0</v>
      </c>
      <c r="E18" s="24">
        <f ca="1"/>
        <v>-2.3008414521756935</v>
      </c>
      <c r="F18" s="24">
        <f ca="1">E18+L2off!A4</f>
        <v>-2.3305984521756935</v>
      </c>
      <c r="G18" s="24">
        <f t="shared" ca="1" si="7"/>
        <v>0</v>
      </c>
      <c r="H18" s="24">
        <f ca="1"/>
        <v>7.1548022994162448</v>
      </c>
      <c r="I18" s="24">
        <f ca="1">H18+L3off!A4</f>
        <v>7.2666072994162452</v>
      </c>
      <c r="J18" s="24">
        <f t="shared" ca="1" si="8"/>
        <v>7.2666072994162452</v>
      </c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4">
        <f ca="1"/>
        <v>0.46422518589096023</v>
      </c>
      <c r="B19" s="24">
        <f ca="1"/>
        <v>-1.486205990103229</v>
      </c>
      <c r="C19" s="24">
        <f ca="1">B19+L1off!A5</f>
        <v>-1.858538990103229</v>
      </c>
      <c r="D19" s="24">
        <f t="shared" ca="1" si="6"/>
        <v>0</v>
      </c>
      <c r="E19" s="24">
        <f ca="1"/>
        <v>-1.4483068849038321</v>
      </c>
      <c r="F19" s="24">
        <f ca="1">E19+L2off!A5</f>
        <v>-2.5960228849038218</v>
      </c>
      <c r="G19" s="24">
        <f t="shared" ca="1" si="7"/>
        <v>0</v>
      </c>
      <c r="H19" s="24">
        <f ca="1"/>
        <v>-1.9075430238014455</v>
      </c>
      <c r="I19" s="24">
        <f ca="1">H19+L3off!A5</f>
        <v>-1.9148260238014454</v>
      </c>
      <c r="J19" s="24">
        <f t="shared" ca="1" si="8"/>
        <v>0</v>
      </c>
      <c r="K19" s="24"/>
      <c r="L19" s="1"/>
      <c r="M19" s="1" t="s">
        <v>43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4">
        <f ca="1"/>
        <v>0.29290794559059902</v>
      </c>
      <c r="B20" s="24">
        <f ca="1"/>
        <v>-2.4819268676182622</v>
      </c>
      <c r="C20" s="24">
        <f ca="1">B20+L1off!A6</f>
        <v>-3.1647688676182613</v>
      </c>
      <c r="D20" s="24">
        <f t="shared" ca="1" si="6"/>
        <v>0</v>
      </c>
      <c r="E20" s="24">
        <f ca="1"/>
        <v>-4.2277115734564736</v>
      </c>
      <c r="F20" s="24">
        <f ca="1">E20+L2off!A6</f>
        <v>-4.7635745734564727</v>
      </c>
      <c r="G20" s="24">
        <f t="shared" ca="1" si="7"/>
        <v>0</v>
      </c>
      <c r="H20" s="24">
        <f ca="1"/>
        <v>-2.9579307849323087</v>
      </c>
      <c r="I20" s="24">
        <f ca="1">H20+L3off!A6</f>
        <v>-2.8648037849323087</v>
      </c>
      <c r="J20" s="24">
        <f t="shared" ca="1" si="8"/>
        <v>0</v>
      </c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4">
        <f ca="1"/>
        <v>-6.1440755311155483E-2</v>
      </c>
      <c r="B21" s="24">
        <f ca="1"/>
        <v>1.2464583488767365</v>
      </c>
      <c r="C21" s="24">
        <f ca="1">B21+L1off!A7</f>
        <v>-1.6381486511232537</v>
      </c>
      <c r="D21" s="24">
        <f t="shared" ca="1" si="6"/>
        <v>0</v>
      </c>
      <c r="E21" s="24">
        <f ca="1"/>
        <v>-1.3626355167901583</v>
      </c>
      <c r="F21" s="24">
        <f ca="1">E21+L2off!A7</f>
        <v>-2.3704905167901482</v>
      </c>
      <c r="G21" s="24">
        <f t="shared" ca="1" si="7"/>
        <v>0</v>
      </c>
      <c r="H21" s="24">
        <f ca="1"/>
        <v>-3.6200278597202704</v>
      </c>
      <c r="I21" s="24">
        <f ca="1">H21+L3off!A7</f>
        <v>-4.0167158597202697</v>
      </c>
      <c r="J21" s="24">
        <f t="shared" ca="1" si="8"/>
        <v>0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4">
        <f ca="1"/>
        <v>-0.53585690799635155</v>
      </c>
      <c r="B22" s="24">
        <f ca="1"/>
        <v>-0.87157866633293657</v>
      </c>
      <c r="C22" s="24">
        <f ca="1">B22+L1off!A8</f>
        <v>-2.0044356663329363</v>
      </c>
      <c r="D22" s="24">
        <f t="shared" ca="1" si="6"/>
        <v>0</v>
      </c>
      <c r="E22" s="24">
        <f ca="1"/>
        <v>0.25270993451492813</v>
      </c>
      <c r="F22" s="24">
        <f ca="1">E22+L2off!A8</f>
        <v>-1.0423690654850719</v>
      </c>
      <c r="G22" s="24">
        <f t="shared" ca="1" si="7"/>
        <v>0</v>
      </c>
      <c r="H22" s="24">
        <f ca="1"/>
        <v>-4.34007390791629</v>
      </c>
      <c r="I22" s="24">
        <f ca="1">H22+L3off!A8</f>
        <v>-4.925015907916289</v>
      </c>
      <c r="J22" s="24">
        <f t="shared" ca="1" si="8"/>
        <v>0</v>
      </c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4">
        <f ca="1"/>
        <v>0.15497742296026867</v>
      </c>
      <c r="B23" s="24">
        <f ca="1"/>
        <v>8.8566969658580721</v>
      </c>
      <c r="C23" s="24">
        <f ca="1">B23+L1off!A9</f>
        <v>6.2713429658580715</v>
      </c>
      <c r="D23" s="24">
        <f t="shared" ca="1" si="6"/>
        <v>6.2713429658580715</v>
      </c>
      <c r="E23" s="24">
        <f ca="1"/>
        <v>-0.99673246683681582</v>
      </c>
      <c r="F23" s="24">
        <f ca="1">E23+L2off!A9</f>
        <v>-1.1241584668368159</v>
      </c>
      <c r="G23" s="24">
        <f t="shared" ca="1" si="7"/>
        <v>0</v>
      </c>
      <c r="H23" s="24">
        <f ca="1"/>
        <v>-3.8420098006873546</v>
      </c>
      <c r="I23" s="24">
        <f ca="1">H23+L3off!A9</f>
        <v>-3.5764208006873548</v>
      </c>
      <c r="J23" s="24">
        <f t="shared" ca="1" si="8"/>
        <v>0</v>
      </c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4">
        <f ca="1"/>
        <v>0.39102384729500184</v>
      </c>
      <c r="B24" s="24">
        <f ca="1"/>
        <v>2.330564144586023</v>
      </c>
      <c r="C24" s="24">
        <f ca="1">B24+L1off!A10</f>
        <v>-0.52239885541396713</v>
      </c>
      <c r="D24" s="24">
        <f t="shared" ca="1" si="6"/>
        <v>0</v>
      </c>
      <c r="E24" s="24">
        <f ca="1"/>
        <v>7.6792727696089864</v>
      </c>
      <c r="F24" s="24">
        <f ca="1">E24+L2off!A10</f>
        <v>6.6078207696089866</v>
      </c>
      <c r="G24" s="24">
        <f t="shared" ca="1" si="7"/>
        <v>6.6078207696089866</v>
      </c>
      <c r="H24" s="24">
        <f ca="1"/>
        <v>-2.450577145457288</v>
      </c>
      <c r="I24" s="24">
        <f ca="1">H24+L3off!A10</f>
        <v>-2.6799001454572871</v>
      </c>
      <c r="J24" s="24">
        <f t="shared" ca="1" si="8"/>
        <v>0</v>
      </c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4">
        <f ca="1"/>
        <v>0.51978882770143653</v>
      </c>
      <c r="B25" s="24">
        <f ca="1"/>
        <v>-1.0994428428088387</v>
      </c>
      <c r="C25" s="24">
        <f ca="1">B25+L1off!A11</f>
        <v>-1.3741478428088376</v>
      </c>
      <c r="D25" s="24">
        <f t="shared" ca="1" si="6"/>
        <v>0</v>
      </c>
      <c r="E25" s="24">
        <f ca="1"/>
        <v>-2.9421599823701663</v>
      </c>
      <c r="F25" s="24">
        <f ca="1">E25+L2off!A11</f>
        <v>-3.5265269823701653</v>
      </c>
      <c r="G25" s="24">
        <f t="shared" ca="1" si="7"/>
        <v>0</v>
      </c>
      <c r="H25" s="24">
        <f ca="1"/>
        <v>-2.0834085895852246</v>
      </c>
      <c r="I25" s="24">
        <f ca="1">H25+L3off!A11</f>
        <v>-2.0659835895852248</v>
      </c>
      <c r="J25" s="24">
        <f t="shared" ca="1" si="8"/>
        <v>0</v>
      </c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4">
        <f ca="1"/>
        <v>0.59255811221944454</v>
      </c>
      <c r="B26" s="24">
        <f ca="1"/>
        <v>3.1295473103906035</v>
      </c>
      <c r="C26" s="24">
        <f ca="1">B26+L1off!A12</f>
        <v>-0.38905668960938655</v>
      </c>
      <c r="D26" s="24">
        <f t="shared" ca="1" si="6"/>
        <v>0</v>
      </c>
      <c r="E26" s="24">
        <f ca="1"/>
        <v>-5.4346988898337258</v>
      </c>
      <c r="F26" s="24">
        <f ca="1">E26+L2off!A12</f>
        <v>-6.5741718898337158</v>
      </c>
      <c r="G26" s="24">
        <f t="shared" ca="1" si="7"/>
        <v>0</v>
      </c>
      <c r="H26" s="24">
        <f ca="1"/>
        <v>-0.79569998963271593</v>
      </c>
      <c r="I26" s="24">
        <f ca="1">H26+L3off!A12</f>
        <v>-1.0620769896327149</v>
      </c>
      <c r="J26" s="24">
        <f t="shared" ca="1" si="8"/>
        <v>0</v>
      </c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4">
        <f ca="1"/>
        <v>0.62602471702223728</v>
      </c>
      <c r="B27" s="24">
        <f ca="1"/>
        <v>-0.65658519964259177</v>
      </c>
      <c r="C27" s="24">
        <f ca="1">B27+L1off!A13</f>
        <v>-0.91754619964259077</v>
      </c>
      <c r="D27" s="24">
        <f t="shared" ca="1" si="6"/>
        <v>0</v>
      </c>
      <c r="E27" s="24">
        <f ca="1"/>
        <v>-0.97917315185226905</v>
      </c>
      <c r="F27" s="24">
        <f ca="1">E27+L2off!A13</f>
        <v>-1.1617261518522681</v>
      </c>
      <c r="G27" s="24">
        <f t="shared" ca="1" si="7"/>
        <v>0</v>
      </c>
      <c r="H27" s="24">
        <f ca="1"/>
        <v>-0.90551608467355305</v>
      </c>
      <c r="I27" s="24">
        <f ca="1">H27+L3off!A13</f>
        <v>-1.280683084673552</v>
      </c>
      <c r="J27" s="24">
        <f t="shared" ca="1" si="8"/>
        <v>0</v>
      </c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4">
        <f ca="1"/>
        <v>0.62602471702223728</v>
      </c>
      <c r="B28" s="24">
        <f ca="1"/>
        <v>-1.4645907424560727</v>
      </c>
      <c r="C28" s="24">
        <f ca="1">B28+L1off!A14</f>
        <v>-1.7765447424560727</v>
      </c>
      <c r="D28" s="24">
        <f t="shared" ca="1" si="6"/>
        <v>0</v>
      </c>
      <c r="E28" s="24">
        <f ca="1"/>
        <v>6.2519411065916257</v>
      </c>
      <c r="F28" s="24">
        <f ca="1">E28+L2off!A14</f>
        <v>4.9870711065916353</v>
      </c>
      <c r="G28" s="24">
        <f t="shared" ca="1" si="7"/>
        <v>4.9870711065916353</v>
      </c>
      <c r="H28" s="24">
        <f ca="1"/>
        <v>-5.3427882851965576</v>
      </c>
      <c r="I28" s="24">
        <f ca="1">H28+L3off!A14</f>
        <v>-6.0878792851965562</v>
      </c>
      <c r="J28" s="24">
        <f t="shared" ca="1" si="8"/>
        <v>0</v>
      </c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4">
        <f ca="1"/>
        <v>0.59255811221944465</v>
      </c>
      <c r="B29" s="24">
        <f ca="1"/>
        <v>-1.766357449670434</v>
      </c>
      <c r="C29" s="24">
        <f ca="1">B29+L1off!A15</f>
        <v>-1.8374764496704339</v>
      </c>
      <c r="D29" s="24">
        <f t="shared" ca="1" si="6"/>
        <v>0</v>
      </c>
      <c r="E29" s="24">
        <f ca="1"/>
        <v>-1.0999859690695919</v>
      </c>
      <c r="F29" s="24">
        <f ca="1">E29+L2off!A15</f>
        <v>-1.3457439690695918</v>
      </c>
      <c r="G29" s="24">
        <f t="shared" ca="1" si="7"/>
        <v>0</v>
      </c>
      <c r="H29" s="24">
        <f ca="1"/>
        <v>-3.0737832975111949</v>
      </c>
      <c r="I29" s="24">
        <f ca="1">H29+L3off!A15</f>
        <v>-2.9602252975111951</v>
      </c>
      <c r="J29" s="24">
        <f t="shared" ca="1" si="8"/>
        <v>0</v>
      </c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4">
        <f ca="1"/>
        <v>0.51978882770143653</v>
      </c>
      <c r="B30" s="24">
        <f ca="1"/>
        <v>-2.6848948960968748</v>
      </c>
      <c r="C30" s="24">
        <f ca="1">B30+L1off!A16</f>
        <v>-2.6765108960968749</v>
      </c>
      <c r="D30" s="24">
        <f t="shared" ca="1" si="6"/>
        <v>0</v>
      </c>
      <c r="E30" s="24"/>
      <c r="F30" s="24"/>
      <c r="G30" s="24"/>
      <c r="H30" s="24"/>
      <c r="I30" s="24"/>
      <c r="J30" s="24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4">
        <f ca="1"/>
        <v>0.39102384729500195</v>
      </c>
      <c r="B31" s="24">
        <f ca="1"/>
        <v>-0.67054717934324515</v>
      </c>
      <c r="C31" s="24">
        <f ca="1">B31+L1off!A17</f>
        <v>-2.3640901793432452</v>
      </c>
      <c r="D31" s="24">
        <f t="shared" ca="1" si="6"/>
        <v>0</v>
      </c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4">
        <f ca="1"/>
        <v>0.15497742296026915</v>
      </c>
      <c r="B32" s="24">
        <f ca="1"/>
        <v>-0.94008310899955994</v>
      </c>
      <c r="C32" s="24">
        <f ca="1">B32+L1off!A18</f>
        <v>-1.8835521089995599</v>
      </c>
      <c r="D32" s="24">
        <f t="shared" ca="1" si="6"/>
        <v>0</v>
      </c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4">
        <f ca="1"/>
        <v>-0.53585690799634933</v>
      </c>
      <c r="B33" s="24">
        <f ca="1"/>
        <v>-0.8478367504418467</v>
      </c>
      <c r="C33" s="24">
        <f ca="1">B33+L1off!A19</f>
        <v>-0.96145075044184669</v>
      </c>
      <c r="D33" s="24">
        <f t="shared" ca="1" si="6"/>
        <v>0</v>
      </c>
      <c r="E33" s="24"/>
      <c r="F33" s="24"/>
      <c r="G33" s="24"/>
      <c r="H33" s="24"/>
      <c r="I33" s="24"/>
      <c r="J33" s="24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4">
        <f ca="1"/>
        <v>-6.1440755311154817E-2</v>
      </c>
      <c r="B34" s="24">
        <f ca="1"/>
        <v>-1.8953555919514358</v>
      </c>
      <c r="C34" s="24">
        <f ca="1">B34+L1off!A20</f>
        <v>-2.2844675919514357</v>
      </c>
      <c r="D34" s="24">
        <f t="shared" ca="1" si="6"/>
        <v>0</v>
      </c>
      <c r="E34" s="24"/>
      <c r="F34" s="24"/>
      <c r="G34" s="24"/>
      <c r="H34" s="24"/>
      <c r="I34" s="24"/>
      <c r="J34" s="24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4">
        <f ca="1"/>
        <v>0.29290794559059924</v>
      </c>
      <c r="B35" s="24">
        <f ca="1"/>
        <v>-2.5941693019949379</v>
      </c>
      <c r="C35" s="24">
        <f ca="1">B35+L1off!A21</f>
        <v>-3.115913301994937</v>
      </c>
      <c r="D35" s="24">
        <f t="shared" ca="1" si="6"/>
        <v>0</v>
      </c>
      <c r="E35" s="24"/>
      <c r="F35" s="24"/>
      <c r="G35" s="24"/>
      <c r="H35" s="24"/>
      <c r="I35" s="24"/>
      <c r="J35" s="24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4">
        <f ca="1"/>
        <v>0.4642251858909599</v>
      </c>
      <c r="B36" s="24">
        <f ca="1"/>
        <v>2.069879114544702</v>
      </c>
      <c r="C36" s="24">
        <f ca="1">B36+L1off!A22</f>
        <v>-0.41992088545528805</v>
      </c>
      <c r="D36" s="24">
        <f t="shared" ca="1" si="6"/>
        <v>0</v>
      </c>
      <c r="E36" s="24"/>
      <c r="F36" s="24"/>
      <c r="G36" s="24"/>
      <c r="H36" s="24"/>
      <c r="I36" s="24"/>
      <c r="J36" s="24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4">
        <f ca="1"/>
        <v>0.56175981789893237</v>
      </c>
      <c r="B37" s="24">
        <f ca="1"/>
        <v>-1.9169650425068954</v>
      </c>
      <c r="C37" s="24">
        <f ca="1">B37+L1off!A23</f>
        <v>-2.0167870425068952</v>
      </c>
      <c r="D37" s="24">
        <f t="shared" ca="1" si="6"/>
        <v>0</v>
      </c>
      <c r="E37" s="24"/>
      <c r="F37" s="24"/>
      <c r="G37" s="24"/>
      <c r="H37" s="24"/>
      <c r="I37" s="24"/>
      <c r="J37" s="24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4">
        <f ca="1"/>
        <v>0.61367769863509891</v>
      </c>
      <c r="B38" s="24">
        <f ca="1"/>
        <v>4.2202970259582822</v>
      </c>
      <c r="C38" s="24">
        <f ca="1">B38+L1off!A24</f>
        <v>1.3136970259582821</v>
      </c>
      <c r="D38" s="24">
        <f t="shared" ca="1" si="6"/>
        <v>1.3136970259582821</v>
      </c>
      <c r="E38" s="24"/>
      <c r="F38" s="24"/>
      <c r="G38" s="24"/>
      <c r="H38" s="24"/>
      <c r="I38" s="24"/>
      <c r="J38" s="24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4">
        <f ca="1"/>
        <v>0.63008871492820595</v>
      </c>
      <c r="B39" s="24">
        <f ca="1"/>
        <v>-0.91449694141963844</v>
      </c>
      <c r="C39" s="24">
        <f ca="1">B39+L1off!A25</f>
        <v>-1.0802099414196373</v>
      </c>
      <c r="D39" s="24">
        <f t="shared" ca="1" si="6"/>
        <v>0</v>
      </c>
      <c r="E39" s="24"/>
      <c r="F39" s="24"/>
      <c r="G39" s="24"/>
      <c r="H39" s="24"/>
      <c r="I39" s="24"/>
      <c r="J39" s="24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4">
        <v>0</v>
      </c>
      <c r="B40" s="24">
        <f ca="1"/>
        <v>-1.6430083328665193</v>
      </c>
      <c r="C40" s="24">
        <f ca="1">B40+L1off!A26</f>
        <v>-1.8786583328665183</v>
      </c>
      <c r="D40" s="24">
        <f t="shared" ca="1" si="6"/>
        <v>0</v>
      </c>
      <c r="E40" s="24"/>
      <c r="F40" s="24"/>
      <c r="G40" s="24"/>
      <c r="H40" s="24"/>
      <c r="I40" s="24"/>
      <c r="J40" s="2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4">
        <v>1</v>
      </c>
      <c r="B41" s="24">
        <f ca="1"/>
        <v>-2.4208809231992983</v>
      </c>
      <c r="C41" s="24">
        <f ca="1">B41+L1off!A27</f>
        <v>-2.9321419231992971</v>
      </c>
      <c r="D41" s="24">
        <f t="shared" ca="1" si="6"/>
        <v>0</v>
      </c>
      <c r="E41" s="24"/>
      <c r="F41" s="24"/>
      <c r="G41" s="24"/>
      <c r="H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4">
        <v>0</v>
      </c>
      <c r="B42" s="24">
        <f ca="1"/>
        <v>3.3426872272846531</v>
      </c>
      <c r="C42" s="24">
        <f ca="1">B42+L1off!A28</f>
        <v>-0.36623577271533714</v>
      </c>
      <c r="D42" s="24">
        <f t="shared" ca="1" si="6"/>
        <v>0</v>
      </c>
      <c r="E42" s="24"/>
      <c r="F42" s="24"/>
      <c r="G42" s="24"/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4">
        <v>0</v>
      </c>
      <c r="B43" s="24">
        <f ca="1"/>
        <v>-2.2859972419298482</v>
      </c>
      <c r="C43" s="24">
        <f ca="1">B43+L1off!A29</f>
        <v>-2.5411722419298473</v>
      </c>
      <c r="D43" s="24">
        <f t="shared" ca="1" si="6"/>
        <v>0</v>
      </c>
      <c r="E43" s="24"/>
      <c r="F43" s="24"/>
      <c r="G43" s="24"/>
      <c r="H43" s="24"/>
      <c r="I43" s="24"/>
      <c r="J43" s="24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7.7109375" customWidth="1"/>
    <col min="3" max="3" width="13.28515625" customWidth="1"/>
    <col min="4" max="4" width="15.85546875" customWidth="1"/>
    <col min="5" max="5" width="7.5703125" customWidth="1"/>
    <col min="6" max="6" width="11" customWidth="1"/>
    <col min="7" max="7" width="7.28515625" customWidth="1"/>
    <col min="8" max="8" width="7.5703125" customWidth="1"/>
    <col min="9" max="9" width="11" customWidth="1"/>
    <col min="10" max="10" width="9.5703125" customWidth="1"/>
    <col min="11" max="12" width="9.28515625" customWidth="1"/>
    <col min="13" max="13" width="5" customWidth="1"/>
    <col min="14" max="14" width="15.42578125" customWidth="1"/>
    <col min="15" max="15" width="18.5703125" customWidth="1"/>
    <col min="16" max="16" width="7.42578125" customWidth="1"/>
    <col min="17" max="18" width="5" customWidth="1"/>
    <col min="19" max="26" width="5.7109375" customWidth="1"/>
    <col min="27" max="29" width="5" customWidth="1"/>
  </cols>
  <sheetData>
    <row r="1" spans="1:29" ht="15.75" customHeight="1" x14ac:dyDescent="0.25">
      <c r="A1" s="1"/>
      <c r="B1" s="1" t="s">
        <v>0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/>
      <c r="B2" s="1" t="s">
        <v>3</v>
      </c>
      <c r="C2" s="37">
        <f>CoreLoss!C2</f>
        <v>100000</v>
      </c>
      <c r="D2" s="1" t="s">
        <v>4</v>
      </c>
      <c r="E2" s="1" t="s">
        <v>20</v>
      </c>
      <c r="F2" s="38">
        <f>1/C2</f>
        <v>1.0000000000000001E-5</v>
      </c>
      <c r="G2" s="1"/>
      <c r="H2" s="1"/>
      <c r="I2" s="1" t="s">
        <v>5</v>
      </c>
      <c r="J2" s="39">
        <f ca="1">O15</f>
        <v>66.593950286669738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40"/>
      <c r="B3" s="1" t="s">
        <v>12</v>
      </c>
      <c r="C3" s="37">
        <f>CoreLoss!C4</f>
        <v>0.1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 t="s">
        <v>22</v>
      </c>
      <c r="B4" s="1" t="s">
        <v>23</v>
      </c>
      <c r="C4" s="37">
        <f>CoreLoss!C5</f>
        <v>1</v>
      </c>
      <c r="D4" s="41" t="str">
        <f>IF(C4=1,"Sine","Triangle 0.5 duty")</f>
        <v>Sine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2"/>
      <c r="B7" s="15" t="s">
        <v>24</v>
      </c>
      <c r="C7" s="15">
        <v>-0.99</v>
      </c>
      <c r="D7" s="15">
        <f t="shared" ref="D7:N7" si="0">C7+2/11</f>
        <v>-0.80818181818181811</v>
      </c>
      <c r="E7" s="15">
        <f t="shared" si="0"/>
        <v>-0.62636363636363623</v>
      </c>
      <c r="F7" s="15">
        <f t="shared" si="0"/>
        <v>-0.44454545454545441</v>
      </c>
      <c r="G7" s="15">
        <f t="shared" si="0"/>
        <v>-0.26272727272727259</v>
      </c>
      <c r="H7" s="15">
        <f t="shared" si="0"/>
        <v>-8.0909090909090764E-2</v>
      </c>
      <c r="I7" s="15">
        <f t="shared" si="0"/>
        <v>0.10090909090909106</v>
      </c>
      <c r="J7" s="15">
        <f t="shared" si="0"/>
        <v>0.28272727272727288</v>
      </c>
      <c r="K7" s="15">
        <f t="shared" si="0"/>
        <v>0.46454545454545471</v>
      </c>
      <c r="L7" s="15">
        <f t="shared" si="0"/>
        <v>0.64636363636363647</v>
      </c>
      <c r="M7" s="15">
        <f t="shared" si="0"/>
        <v>0.82818181818181835</v>
      </c>
      <c r="N7" s="15">
        <f t="shared" si="0"/>
        <v>1.0100000000000002</v>
      </c>
      <c r="O7" s="15">
        <f t="shared" ref="O7:Z7" si="1">N7-1/6</f>
        <v>0.8433333333333336</v>
      </c>
      <c r="P7" s="15">
        <f t="shared" si="1"/>
        <v>0.67666666666666697</v>
      </c>
      <c r="Q7" s="15">
        <f t="shared" si="1"/>
        <v>0.51000000000000034</v>
      </c>
      <c r="R7" s="15">
        <f t="shared" si="1"/>
        <v>0.34333333333333371</v>
      </c>
      <c r="S7" s="15">
        <f t="shared" si="1"/>
        <v>0.17666666666666705</v>
      </c>
      <c r="T7" s="15">
        <f t="shared" si="1"/>
        <v>1.0000000000000397E-2</v>
      </c>
      <c r="U7" s="15">
        <f t="shared" si="1"/>
        <v>-0.15666666666666626</v>
      </c>
      <c r="V7" s="15">
        <f t="shared" si="1"/>
        <v>-0.32333333333333292</v>
      </c>
      <c r="W7" s="15">
        <f t="shared" si="1"/>
        <v>-0.48999999999999955</v>
      </c>
      <c r="X7" s="15">
        <f t="shared" si="1"/>
        <v>-0.65666666666666618</v>
      </c>
      <c r="Y7" s="15">
        <f t="shared" si="1"/>
        <v>-0.82333333333333281</v>
      </c>
      <c r="Z7" s="15">
        <f t="shared" si="1"/>
        <v>-0.98999999999999944</v>
      </c>
      <c r="AA7" s="15"/>
      <c r="AB7" s="16"/>
      <c r="AC7" s="16"/>
    </row>
    <row r="8" spans="1:29" ht="15.75" customHeight="1" x14ac:dyDescent="0.25">
      <c r="A8" s="42" t="s">
        <v>25</v>
      </c>
      <c r="B8" s="15" t="s">
        <v>26</v>
      </c>
      <c r="C8" s="15">
        <v>0</v>
      </c>
      <c r="D8" s="15">
        <f>1/C2*1/23</f>
        <v>4.3478260869565219E-7</v>
      </c>
      <c r="E8" s="15">
        <f t="shared" ref="E8:Z8" si="2">D8+1/$C$2*1/23</f>
        <v>8.6956521739130438E-7</v>
      </c>
      <c r="F8" s="15">
        <f t="shared" si="2"/>
        <v>1.3043478260869566E-6</v>
      </c>
      <c r="G8" s="15">
        <f t="shared" si="2"/>
        <v>1.7391304347826088E-6</v>
      </c>
      <c r="H8" s="15">
        <f t="shared" si="2"/>
        <v>2.1739130434782611E-6</v>
      </c>
      <c r="I8" s="15">
        <f t="shared" si="2"/>
        <v>2.6086956521739132E-6</v>
      </c>
      <c r="J8" s="15">
        <f t="shared" si="2"/>
        <v>3.0434782608695654E-6</v>
      </c>
      <c r="K8" s="15">
        <f t="shared" si="2"/>
        <v>3.4782608695652175E-6</v>
      </c>
      <c r="L8" s="15">
        <f t="shared" si="2"/>
        <v>3.9130434782608701E-6</v>
      </c>
      <c r="M8" s="15">
        <f t="shared" si="2"/>
        <v>4.3478260869565222E-6</v>
      </c>
      <c r="N8" s="15">
        <f t="shared" si="2"/>
        <v>4.7826086956521743E-6</v>
      </c>
      <c r="O8" s="15">
        <f t="shared" si="2"/>
        <v>5.2173913043478265E-6</v>
      </c>
      <c r="P8" s="15">
        <f t="shared" si="2"/>
        <v>5.6521739130434786E-6</v>
      </c>
      <c r="Q8" s="15">
        <f t="shared" si="2"/>
        <v>6.0869565217391307E-6</v>
      </c>
      <c r="R8" s="15">
        <f t="shared" si="2"/>
        <v>6.5217391304347829E-6</v>
      </c>
      <c r="S8" s="15">
        <f t="shared" si="2"/>
        <v>6.956521739130435E-6</v>
      </c>
      <c r="T8" s="15">
        <f t="shared" si="2"/>
        <v>7.3913043478260872E-6</v>
      </c>
      <c r="U8" s="15">
        <f t="shared" si="2"/>
        <v>7.8260869565217401E-6</v>
      </c>
      <c r="V8" s="15">
        <f t="shared" si="2"/>
        <v>8.2608695652173923E-6</v>
      </c>
      <c r="W8" s="15">
        <f t="shared" si="2"/>
        <v>8.6956521739130444E-6</v>
      </c>
      <c r="X8" s="15">
        <f t="shared" si="2"/>
        <v>9.1304347826086965E-6</v>
      </c>
      <c r="Y8" s="15">
        <f t="shared" si="2"/>
        <v>9.5652173913043487E-6</v>
      </c>
      <c r="Z8" s="15">
        <f t="shared" si="2"/>
        <v>1.0000000000000001E-5</v>
      </c>
      <c r="AA8" s="15"/>
      <c r="AB8" s="16"/>
      <c r="AC8" s="16"/>
    </row>
    <row r="9" spans="1:29" ht="15.75" customHeight="1" x14ac:dyDescent="0.25">
      <c r="A9" s="42" t="s">
        <v>25</v>
      </c>
      <c r="B9" s="15" t="s">
        <v>27</v>
      </c>
      <c r="C9" s="20">
        <f t="shared" ref="C9:Z9" ca="1" si="3">$C$3*SIN(C8/$F$2*2*PI()-PI()/2)+RAND()*0</f>
        <v>-0.1</v>
      </c>
      <c r="D9" s="20">
        <f t="shared" ca="1" si="3"/>
        <v>-9.6291728734779938E-2</v>
      </c>
      <c r="E9" s="20">
        <f t="shared" ca="1" si="3"/>
        <v>-8.5441940454648868E-2</v>
      </c>
      <c r="F9" s="20">
        <f t="shared" ca="1" si="3"/>
        <v>-6.8255314321865421E-2</v>
      </c>
      <c r="G9" s="20">
        <f t="shared" ca="1" si="3"/>
        <v>-4.6006503773115215E-2</v>
      </c>
      <c r="H9" s="20">
        <f t="shared" ca="1" si="3"/>
        <v>-2.0345601305263392E-2</v>
      </c>
      <c r="I9" s="20">
        <f t="shared" ca="1" si="3"/>
        <v>6.8242413364670955E-3</v>
      </c>
      <c r="J9" s="20">
        <f t="shared" ca="1" si="3"/>
        <v>3.34879612170986E-2</v>
      </c>
      <c r="K9" s="20">
        <f t="shared" ca="1" si="3"/>
        <v>5.7668032211486711E-2</v>
      </c>
      <c r="L9" s="20">
        <f t="shared" ca="1" si="3"/>
        <v>7.7571129070442002E-2</v>
      </c>
      <c r="M9" s="20">
        <f t="shared" ca="1" si="3"/>
        <v>9.1721130150545296E-2</v>
      </c>
      <c r="N9" s="20">
        <f t="shared" ca="1" si="3"/>
        <v>9.9068594603633084E-2</v>
      </c>
      <c r="O9" s="20">
        <f t="shared" ca="1" si="3"/>
        <v>9.9068594603633084E-2</v>
      </c>
      <c r="P9" s="20">
        <f t="shared" ca="1" si="3"/>
        <v>9.1721130150545324E-2</v>
      </c>
      <c r="Q9" s="20">
        <f t="shared" ca="1" si="3"/>
        <v>7.7571129070442002E-2</v>
      </c>
      <c r="R9" s="20">
        <f t="shared" ca="1" si="3"/>
        <v>5.7668032211486725E-2</v>
      </c>
      <c r="S9" s="20">
        <f t="shared" ca="1" si="3"/>
        <v>3.3487961217098634E-2</v>
      </c>
      <c r="T9" s="20">
        <f t="shared" ca="1" si="3"/>
        <v>6.8242413364671302E-3</v>
      </c>
      <c r="U9" s="20">
        <f t="shared" ca="1" si="3"/>
        <v>-2.0345601305263424E-2</v>
      </c>
      <c r="V9" s="20">
        <f t="shared" ca="1" si="3"/>
        <v>-4.6006503773115243E-2</v>
      </c>
      <c r="W9" s="20">
        <f t="shared" ca="1" si="3"/>
        <v>-6.8255314321865365E-2</v>
      </c>
      <c r="X9" s="20">
        <f t="shared" ca="1" si="3"/>
        <v>-8.5441940454648868E-2</v>
      </c>
      <c r="Y9" s="20">
        <f t="shared" ca="1" si="3"/>
        <v>-9.6291728734779924E-2</v>
      </c>
      <c r="Z9" s="20">
        <f t="shared" ca="1" si="3"/>
        <v>-0.1</v>
      </c>
      <c r="AA9" s="43"/>
      <c r="AB9" s="16"/>
      <c r="AC9" s="16"/>
    </row>
    <row r="10" spans="1:29" ht="15.75" customHeight="1" x14ac:dyDescent="0.25">
      <c r="A10" s="1"/>
      <c r="B10" s="16" t="s">
        <v>28</v>
      </c>
      <c r="C10" s="44">
        <f t="shared" ref="C10:Z10" ca="1" si="4">IF($C$4=1,C9,C7*$C$3)</f>
        <v>-0.1</v>
      </c>
      <c r="D10" s="44">
        <f t="shared" ca="1" si="4"/>
        <v>-9.6291728734779938E-2</v>
      </c>
      <c r="E10" s="44">
        <f t="shared" ca="1" si="4"/>
        <v>-8.5441940454648868E-2</v>
      </c>
      <c r="F10" s="44">
        <f t="shared" ca="1" si="4"/>
        <v>-6.8255314321865421E-2</v>
      </c>
      <c r="G10" s="44">
        <f t="shared" ca="1" si="4"/>
        <v>-4.6006503773115215E-2</v>
      </c>
      <c r="H10" s="44">
        <f t="shared" ca="1" si="4"/>
        <v>-2.0345601305263392E-2</v>
      </c>
      <c r="I10" s="44">
        <f t="shared" ca="1" si="4"/>
        <v>6.8242413364670955E-3</v>
      </c>
      <c r="J10" s="44">
        <f t="shared" ca="1" si="4"/>
        <v>3.34879612170986E-2</v>
      </c>
      <c r="K10" s="44">
        <f t="shared" ca="1" si="4"/>
        <v>5.7668032211486711E-2</v>
      </c>
      <c r="L10" s="44">
        <f t="shared" ca="1" si="4"/>
        <v>7.7571129070442002E-2</v>
      </c>
      <c r="M10" s="44">
        <f t="shared" ca="1" si="4"/>
        <v>9.1721130150545296E-2</v>
      </c>
      <c r="N10" s="44">
        <f t="shared" ca="1" si="4"/>
        <v>9.9068594603633084E-2</v>
      </c>
      <c r="O10" s="44">
        <f t="shared" ca="1" si="4"/>
        <v>9.9068594603633084E-2</v>
      </c>
      <c r="P10" s="44">
        <f t="shared" ca="1" si="4"/>
        <v>9.1721130150545324E-2</v>
      </c>
      <c r="Q10" s="44">
        <f t="shared" ca="1" si="4"/>
        <v>7.7571129070442002E-2</v>
      </c>
      <c r="R10" s="44">
        <f t="shared" ca="1" si="4"/>
        <v>5.7668032211486725E-2</v>
      </c>
      <c r="S10" s="44">
        <f t="shared" ca="1" si="4"/>
        <v>3.3487961217098634E-2</v>
      </c>
      <c r="T10" s="44">
        <f t="shared" ca="1" si="4"/>
        <v>6.8242413364671302E-3</v>
      </c>
      <c r="U10" s="44">
        <f t="shared" ca="1" si="4"/>
        <v>-2.0345601305263424E-2</v>
      </c>
      <c r="V10" s="44">
        <f t="shared" ca="1" si="4"/>
        <v>-4.6006503773115243E-2</v>
      </c>
      <c r="W10" s="44">
        <f t="shared" ca="1" si="4"/>
        <v>-6.8255314321865365E-2</v>
      </c>
      <c r="X10" s="44">
        <f t="shared" ca="1" si="4"/>
        <v>-8.5441940454648868E-2</v>
      </c>
      <c r="Y10" s="44">
        <f t="shared" ca="1" si="4"/>
        <v>-9.6291728734779924E-2</v>
      </c>
      <c r="Z10" s="44">
        <f t="shared" ca="1" si="4"/>
        <v>-0.1</v>
      </c>
      <c r="AA10" s="16"/>
      <c r="AB10" s="16"/>
      <c r="AC10" s="16"/>
    </row>
    <row r="11" spans="1:29" ht="15.75" customHeight="1" x14ac:dyDescent="0.25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5">
      <c r="A12" s="1" t="s">
        <v>29</v>
      </c>
      <c r="B12" s="16" t="s">
        <v>30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5"/>
      <c r="AA12" s="45"/>
      <c r="AB12" s="45"/>
      <c r="AC12" s="45"/>
    </row>
    <row r="13" spans="1:29" ht="15.75" customHeight="1" x14ac:dyDescent="0.25">
      <c r="A13" s="46">
        <f>LOG10(C2)</f>
        <v>5</v>
      </c>
      <c r="B13" s="16">
        <f t="shared" ref="B13:Y13" ca="1" si="5">LOG10(ABS(C10*1024/24))</f>
        <v>0.63008871492820595</v>
      </c>
      <c r="C13" s="16">
        <f t="shared" ca="1" si="5"/>
        <v>0.61367769863509902</v>
      </c>
      <c r="D13" s="16">
        <f t="shared" ca="1" si="5"/>
        <v>0.56175981789893237</v>
      </c>
      <c r="E13" s="16">
        <f t="shared" ca="1" si="5"/>
        <v>0.46422518589096023</v>
      </c>
      <c r="F13" s="16">
        <f t="shared" ca="1" si="5"/>
        <v>0.29290794559059902</v>
      </c>
      <c r="G13" s="16">
        <f t="shared" ca="1" si="5"/>
        <v>-6.1440755311155483E-2</v>
      </c>
      <c r="H13" s="16">
        <f t="shared" ca="1" si="5"/>
        <v>-0.53585690799635155</v>
      </c>
      <c r="I13" s="16">
        <f t="shared" ca="1" si="5"/>
        <v>0.15497742296026867</v>
      </c>
      <c r="J13" s="16">
        <f t="shared" ca="1" si="5"/>
        <v>0.39102384729500184</v>
      </c>
      <c r="K13" s="16">
        <f t="shared" ca="1" si="5"/>
        <v>0.51978882770143653</v>
      </c>
      <c r="L13" s="16">
        <f t="shared" ca="1" si="5"/>
        <v>0.59255811221944454</v>
      </c>
      <c r="M13" s="16">
        <f t="shared" ca="1" si="5"/>
        <v>0.62602471702223728</v>
      </c>
      <c r="N13" s="16">
        <f t="shared" ca="1" si="5"/>
        <v>0.62602471702223728</v>
      </c>
      <c r="O13" s="16">
        <f t="shared" ca="1" si="5"/>
        <v>0.59255811221944465</v>
      </c>
      <c r="P13" s="16">
        <f t="shared" ca="1" si="5"/>
        <v>0.51978882770143653</v>
      </c>
      <c r="Q13" s="16">
        <f t="shared" ca="1" si="5"/>
        <v>0.39102384729500195</v>
      </c>
      <c r="R13" s="16">
        <f t="shared" ca="1" si="5"/>
        <v>0.15497742296026915</v>
      </c>
      <c r="S13" s="16">
        <f t="shared" ca="1" si="5"/>
        <v>-0.53585690799634933</v>
      </c>
      <c r="T13" s="16">
        <f t="shared" ca="1" si="5"/>
        <v>-6.1440755311154817E-2</v>
      </c>
      <c r="U13" s="16">
        <f t="shared" ca="1" si="5"/>
        <v>0.29290794559059924</v>
      </c>
      <c r="V13" s="16">
        <f t="shared" ca="1" si="5"/>
        <v>0.4642251858909599</v>
      </c>
      <c r="W13" s="16">
        <f t="shared" ca="1" si="5"/>
        <v>0.56175981789893237</v>
      </c>
      <c r="X13" s="16">
        <f t="shared" ca="1" si="5"/>
        <v>0.61367769863509891</v>
      </c>
      <c r="Y13" s="16">
        <f t="shared" ca="1" si="5"/>
        <v>0.63008871492820595</v>
      </c>
      <c r="Z13" s="1">
        <v>1</v>
      </c>
      <c r="AA13" s="45">
        <v>0</v>
      </c>
      <c r="AB13" s="45">
        <v>0</v>
      </c>
      <c r="AC13" s="45">
        <v>0</v>
      </c>
    </row>
    <row r="14" spans="1:29" ht="15.75" customHeigh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34</v>
      </c>
      <c r="H14" s="1" t="s">
        <v>37</v>
      </c>
      <c r="I14" s="1" t="s">
        <v>38</v>
      </c>
      <c r="J14" s="1" t="s">
        <v>34</v>
      </c>
      <c r="K14" s="1" t="s">
        <v>39</v>
      </c>
      <c r="L14" s="1" t="s">
        <v>40</v>
      </c>
      <c r="M14" s="1"/>
      <c r="N14" s="1" t="s">
        <v>41</v>
      </c>
      <c r="O14" s="1" t="s">
        <v>42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5"/>
    </row>
    <row r="15" spans="1:29" ht="15.75" customHeight="1" x14ac:dyDescent="0.25">
      <c r="A15" s="24">
        <f t="array" ref="A15:A43">TRANSPOSE(A13:AC13)</f>
        <v>5</v>
      </c>
      <c r="B15" s="24">
        <f t="array" aca="1" ref="B15:B43" ca="1">MMULT(L1W!A1:AC29,A15:A43)</f>
        <v>-0.81587572973796696</v>
      </c>
      <c r="C15" s="24">
        <f ca="1">B15+L1off!A1</f>
        <v>-1.7837867297379659</v>
      </c>
      <c r="D15" s="24">
        <f t="shared" ref="D15:D43" ca="1" si="6">MAX(C15,0)</f>
        <v>0</v>
      </c>
      <c r="E15" s="24">
        <f t="array" aca="1" ref="E15:E29" ca="1">MMULT(L2W!A1:AC15,' CoreLoss(25)'!D15:D43)</f>
        <v>-1.3981199972533143</v>
      </c>
      <c r="F15" s="24">
        <f ca="1">E15+L2off!A1</f>
        <v>-1.3691299972533144</v>
      </c>
      <c r="G15" s="24">
        <f t="shared" ref="G15:G29" ca="1" si="7">MAX(F15,0)</f>
        <v>0</v>
      </c>
      <c r="H15" s="24">
        <f t="array" aca="1" ref="H15:H29" ca="1">MMULT(L3W!A1:O15,' CoreLoss(25)'!G15:G29)</f>
        <v>-2.3547827184265007</v>
      </c>
      <c r="I15" s="24">
        <f ca="1">H15+L3off!A1</f>
        <v>-2.4341207184265006</v>
      </c>
      <c r="J15" s="24">
        <f t="shared" ref="J15:J29" ca="1" si="8">MAX(I15,0)</f>
        <v>0</v>
      </c>
      <c r="K15" s="24">
        <f t="array" aca="1" ref="K15" ca="1">MMULT(L4W!A1:O1,' CoreLoss(25)'!J15:J29)</f>
        <v>3.5883097775718977</v>
      </c>
      <c r="L15" s="46">
        <f ca="1">K15+L4off!A1</f>
        <v>4.8234347775718973</v>
      </c>
      <c r="M15" s="24"/>
      <c r="N15" s="24">
        <f ca="1">10^L15</f>
        <v>66593.950286669744</v>
      </c>
      <c r="O15" s="47">
        <f ca="1">N15/1000</f>
        <v>66.593950286669738</v>
      </c>
      <c r="P15" s="48"/>
      <c r="Q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4">
        <f ca="1"/>
        <v>0.63008871492820595</v>
      </c>
      <c r="B16" s="24">
        <f ca="1"/>
        <v>5.3356356693168294E-2</v>
      </c>
      <c r="C16" s="24">
        <f ca="1">B16+L1off!A2</f>
        <v>-2.1396006433068218</v>
      </c>
      <c r="D16" s="24">
        <f t="shared" ca="1" si="6"/>
        <v>0</v>
      </c>
      <c r="E16" s="24">
        <f ca="1"/>
        <v>-0.69406902258376801</v>
      </c>
      <c r="F16" s="24">
        <f ca="1">E16+L2off!A2</f>
        <v>-0.72706802258376801</v>
      </c>
      <c r="G16" s="24">
        <f t="shared" ca="1" si="7"/>
        <v>0</v>
      </c>
      <c r="H16" s="24">
        <f ca="1"/>
        <v>-4.659590728302426</v>
      </c>
      <c r="I16" s="24">
        <f ca="1">H16+L3off!A2</f>
        <v>-4.5704837283024258</v>
      </c>
      <c r="J16" s="24">
        <f t="shared" ca="1" si="8"/>
        <v>0</v>
      </c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4">
        <f ca="1"/>
        <v>0.61367769863509902</v>
      </c>
      <c r="B17" s="24">
        <f ca="1"/>
        <v>-1.9694765076759027</v>
      </c>
      <c r="C17" s="24">
        <f ca="1">B17+L1off!A3</f>
        <v>-2.8878515076759026</v>
      </c>
      <c r="D17" s="24">
        <f t="shared" ca="1" si="6"/>
        <v>0</v>
      </c>
      <c r="E17" s="24">
        <f ca="1"/>
        <v>0.75982648133318675</v>
      </c>
      <c r="F17" s="24">
        <f ca="1">E17+L2off!A3</f>
        <v>-0.57199551866681331</v>
      </c>
      <c r="G17" s="24">
        <f t="shared" ca="1" si="7"/>
        <v>0</v>
      </c>
      <c r="H17" s="24">
        <f ca="1"/>
        <v>-0.6433902151114097</v>
      </c>
      <c r="I17" s="24">
        <f ca="1">H17+L3off!A3</f>
        <v>-0.61916221511140979</v>
      </c>
      <c r="J17" s="24">
        <f t="shared" ca="1" si="8"/>
        <v>0</v>
      </c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4">
        <f ca="1"/>
        <v>0.56175981789893237</v>
      </c>
      <c r="B18" s="24">
        <f ca="1"/>
        <v>-3.08685179248788</v>
      </c>
      <c r="C18" s="24">
        <f ca="1">B18+L1off!A4</f>
        <v>-3.9319587924878801</v>
      </c>
      <c r="D18" s="24">
        <f t="shared" ca="1" si="6"/>
        <v>0</v>
      </c>
      <c r="E18" s="24">
        <f ca="1"/>
        <v>-2.3187776572717809</v>
      </c>
      <c r="F18" s="24">
        <f ca="1">E18+L2off!A4</f>
        <v>-2.3485346572717809</v>
      </c>
      <c r="G18" s="24">
        <f t="shared" ca="1" si="7"/>
        <v>0</v>
      </c>
      <c r="H18" s="24">
        <f ca="1"/>
        <v>7.3203467982719976</v>
      </c>
      <c r="I18" s="24">
        <f ca="1">H18+L3off!A4</f>
        <v>7.432151798271998</v>
      </c>
      <c r="J18" s="24">
        <f t="shared" ca="1" si="8"/>
        <v>7.432151798271998</v>
      </c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4">
        <f ca="1"/>
        <v>0.46422518589096023</v>
      </c>
      <c r="B19" s="24">
        <f ca="1"/>
        <v>-1.4480169901032289</v>
      </c>
      <c r="C19" s="24">
        <f ca="1">B19+L1off!A5</f>
        <v>-1.820349990103229</v>
      </c>
      <c r="D19" s="24">
        <f t="shared" ca="1" si="6"/>
        <v>0</v>
      </c>
      <c r="E19" s="24">
        <f ca="1"/>
        <v>-1.6436978457221769</v>
      </c>
      <c r="F19" s="24">
        <f ca="1">E19+L2off!A5</f>
        <v>-2.7914138457221669</v>
      </c>
      <c r="G19" s="24">
        <f t="shared" ca="1" si="7"/>
        <v>0</v>
      </c>
      <c r="H19" s="24">
        <f ca="1"/>
        <v>-1.9786212407840906</v>
      </c>
      <c r="I19" s="24">
        <f ca="1">H19+L3off!A5</f>
        <v>-1.9859042407840906</v>
      </c>
      <c r="J19" s="24">
        <f t="shared" ca="1" si="8"/>
        <v>0</v>
      </c>
      <c r="K19" s="24"/>
      <c r="L19" s="1"/>
      <c r="M19" s="1" t="s">
        <v>43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4">
        <f ca="1"/>
        <v>0.29290794559059902</v>
      </c>
      <c r="B20" s="24">
        <f ca="1"/>
        <v>-1.5818618676182634</v>
      </c>
      <c r="C20" s="24">
        <f ca="1">B20+L1off!A6</f>
        <v>-2.2647038676182625</v>
      </c>
      <c r="D20" s="24">
        <f t="shared" ca="1" si="6"/>
        <v>0</v>
      </c>
      <c r="E20" s="24">
        <f ca="1"/>
        <v>-4.4028899357850779</v>
      </c>
      <c r="F20" s="24">
        <f ca="1">E20+L2off!A6</f>
        <v>-4.938752935785077</v>
      </c>
      <c r="G20" s="24">
        <f t="shared" ca="1" si="7"/>
        <v>0</v>
      </c>
      <c r="H20" s="24">
        <f ca="1"/>
        <v>-3.0060554053596729</v>
      </c>
      <c r="I20" s="24">
        <f ca="1">H20+L3off!A6</f>
        <v>-2.9129284053596729</v>
      </c>
      <c r="J20" s="24">
        <f t="shared" ca="1" si="8"/>
        <v>0</v>
      </c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4">
        <f ca="1"/>
        <v>-6.1440755311155483E-2</v>
      </c>
      <c r="B21" s="24">
        <f ca="1"/>
        <v>1.1990863488767265</v>
      </c>
      <c r="C21" s="24">
        <f ca="1">B21+L1off!A7</f>
        <v>-1.6855206511232637</v>
      </c>
      <c r="D21" s="24">
        <f t="shared" ca="1" si="6"/>
        <v>0</v>
      </c>
      <c r="E21" s="24">
        <f ca="1"/>
        <v>-1.5380931102426334</v>
      </c>
      <c r="F21" s="24">
        <f ca="1">E21+L2off!A7</f>
        <v>-2.5459481102426231</v>
      </c>
      <c r="G21" s="24">
        <f t="shared" ca="1" si="7"/>
        <v>0</v>
      </c>
      <c r="H21" s="24">
        <f ca="1"/>
        <v>-3.6906560699084516</v>
      </c>
      <c r="I21" s="24">
        <f ca="1">H21+L3off!A7</f>
        <v>-4.0873440699084505</v>
      </c>
      <c r="J21" s="24">
        <f t="shared" ca="1" si="8"/>
        <v>0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4">
        <f ca="1"/>
        <v>-0.53585690799635155</v>
      </c>
      <c r="B22" s="24">
        <f ca="1"/>
        <v>-1.5634316663329366</v>
      </c>
      <c r="C22" s="24">
        <f ca="1">B22+L1off!A8</f>
        <v>-2.6962886663329364</v>
      </c>
      <c r="D22" s="24">
        <f t="shared" ca="1" si="6"/>
        <v>0</v>
      </c>
      <c r="E22" s="24">
        <f ca="1"/>
        <v>0.13131310366285698</v>
      </c>
      <c r="F22" s="24">
        <f ca="1">E22+L2off!A8</f>
        <v>-1.1637658963371431</v>
      </c>
      <c r="G22" s="24">
        <f t="shared" ca="1" si="7"/>
        <v>0</v>
      </c>
      <c r="H22" s="24">
        <f ca="1"/>
        <v>-4.4147091591893712</v>
      </c>
      <c r="I22" s="24">
        <f ca="1">H22+L3off!A8</f>
        <v>-4.9996511591893702</v>
      </c>
      <c r="J22" s="24">
        <f t="shared" ca="1" si="8"/>
        <v>0</v>
      </c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4">
        <f ca="1"/>
        <v>0.15497742296026867</v>
      </c>
      <c r="B23" s="24">
        <f ca="1"/>
        <v>8.9174259658580723</v>
      </c>
      <c r="C23" s="24">
        <f ca="1">B23+L1off!A9</f>
        <v>6.3320719658580717</v>
      </c>
      <c r="D23" s="24">
        <f t="shared" ca="1" si="6"/>
        <v>6.3320719658580717</v>
      </c>
      <c r="E23" s="24">
        <f ca="1"/>
        <v>-1.083193868981613</v>
      </c>
      <c r="F23" s="24">
        <f ca="1">E23+L2off!A9</f>
        <v>-1.210619868981613</v>
      </c>
      <c r="G23" s="24">
        <f t="shared" ca="1" si="7"/>
        <v>0</v>
      </c>
      <c r="H23" s="24">
        <f ca="1"/>
        <v>-3.9223340349562608</v>
      </c>
      <c r="I23" s="24">
        <f ca="1">H23+L3off!A9</f>
        <v>-3.6567450349562609</v>
      </c>
      <c r="J23" s="24">
        <f t="shared" ca="1" si="8"/>
        <v>0</v>
      </c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4">
        <f ca="1"/>
        <v>0.39102384729500184</v>
      </c>
      <c r="B24" s="24">
        <f ca="1"/>
        <v>2.3079521445860132</v>
      </c>
      <c r="C24" s="24">
        <f ca="1">B24+L1off!A10</f>
        <v>-0.54501085541397698</v>
      </c>
      <c r="D24" s="24">
        <f t="shared" ca="1" si="6"/>
        <v>0</v>
      </c>
      <c r="E24" s="24">
        <f ca="1"/>
        <v>7.9005465597642521</v>
      </c>
      <c r="F24" s="24">
        <f ca="1">E24+L2off!A10</f>
        <v>6.8290945597642523</v>
      </c>
      <c r="G24" s="24">
        <f t="shared" ca="1" si="7"/>
        <v>6.8290945597642523</v>
      </c>
      <c r="H24" s="24">
        <f ca="1"/>
        <v>-2.488878429602452</v>
      </c>
      <c r="I24" s="24">
        <f ca="1">H24+L3off!A10</f>
        <v>-2.718201429602451</v>
      </c>
      <c r="J24" s="24">
        <f t="shared" ca="1" si="8"/>
        <v>0</v>
      </c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4">
        <f ca="1"/>
        <v>0.51978882770143653</v>
      </c>
      <c r="B25" s="24">
        <f ca="1"/>
        <v>-1.0290868428088387</v>
      </c>
      <c r="C25" s="24">
        <f ca="1">B25+L1off!A11</f>
        <v>-1.3037918428088378</v>
      </c>
      <c r="D25" s="24">
        <f t="shared" ca="1" si="6"/>
        <v>0</v>
      </c>
      <c r="E25" s="24">
        <f ca="1"/>
        <v>-3.0543646101882649</v>
      </c>
      <c r="F25" s="24">
        <f ca="1">E25+L2off!A11</f>
        <v>-3.6387316101882639</v>
      </c>
      <c r="G25" s="24">
        <f t="shared" ca="1" si="7"/>
        <v>0</v>
      </c>
      <c r="H25" s="24">
        <f ca="1"/>
        <v>-2.1179095699505317</v>
      </c>
      <c r="I25" s="24">
        <f ca="1">H25+L3off!A11</f>
        <v>-2.1004845699505319</v>
      </c>
      <c r="J25" s="24">
        <f t="shared" ca="1" si="8"/>
        <v>0</v>
      </c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4">
        <f ca="1"/>
        <v>0.59255811221944454</v>
      </c>
      <c r="B26" s="24">
        <f ca="1"/>
        <v>3.0461373103906033</v>
      </c>
      <c r="C26" s="24">
        <f ca="1">B26+L1off!A12</f>
        <v>-0.47246668960938676</v>
      </c>
      <c r="D26" s="24">
        <f t="shared" ca="1" si="6"/>
        <v>0</v>
      </c>
      <c r="E26" s="24">
        <f ca="1"/>
        <v>-5.5860713941930893</v>
      </c>
      <c r="F26" s="24">
        <f ca="1">E26+L2off!A12</f>
        <v>-6.7255443941930793</v>
      </c>
      <c r="G26" s="24">
        <f t="shared" ca="1" si="7"/>
        <v>0</v>
      </c>
      <c r="H26" s="24">
        <f ca="1"/>
        <v>-0.8136754544945658</v>
      </c>
      <c r="I26" s="24">
        <f ca="1">H26+L3off!A12</f>
        <v>-1.0800524544945649</v>
      </c>
      <c r="J26" s="24">
        <f t="shared" ca="1" si="8"/>
        <v>0</v>
      </c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4">
        <f ca="1"/>
        <v>0.62602471702223728</v>
      </c>
      <c r="B27" s="24">
        <f ca="1"/>
        <v>-0.81565619964259073</v>
      </c>
      <c r="C27" s="24">
        <f ca="1">B27+L1off!A13</f>
        <v>-1.0766171996425897</v>
      </c>
      <c r="D27" s="24">
        <f t="shared" ca="1" si="6"/>
        <v>0</v>
      </c>
      <c r="E27" s="24">
        <f ca="1"/>
        <v>-1.069192462825145</v>
      </c>
      <c r="F27" s="24">
        <f ca="1">E27+L2off!A13</f>
        <v>-1.2517454628251441</v>
      </c>
      <c r="G27" s="24">
        <f t="shared" ca="1" si="7"/>
        <v>0</v>
      </c>
      <c r="H27" s="24">
        <f ca="1"/>
        <v>-0.91632100792918703</v>
      </c>
      <c r="I27" s="24">
        <f ca="1">H27+L3off!A13</f>
        <v>-1.2914880079291859</v>
      </c>
      <c r="J27" s="24">
        <f t="shared" ca="1" si="8"/>
        <v>0</v>
      </c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4">
        <f ca="1"/>
        <v>0.62602471702223728</v>
      </c>
      <c r="B28" s="24">
        <f ca="1"/>
        <v>-1.6196857424560724</v>
      </c>
      <c r="C28" s="24">
        <f ca="1">B28+L1off!A14</f>
        <v>-1.9316397424560725</v>
      </c>
      <c r="D28" s="24">
        <f t="shared" ca="1" si="6"/>
        <v>0</v>
      </c>
      <c r="E28" s="24">
        <f ca="1"/>
        <v>6.2729300457770334</v>
      </c>
      <c r="F28" s="24">
        <f ca="1">E28+L2off!A14</f>
        <v>5.008060045777043</v>
      </c>
      <c r="G28" s="24">
        <f t="shared" ca="1" si="7"/>
        <v>5.008060045777043</v>
      </c>
      <c r="H28" s="24">
        <f ca="1"/>
        <v>-5.4768221722826178</v>
      </c>
      <c r="I28" s="24">
        <f ca="1">H28+L3off!A14</f>
        <v>-6.2219131722826164</v>
      </c>
      <c r="J28" s="24">
        <f t="shared" ca="1" si="8"/>
        <v>0</v>
      </c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4">
        <f ca="1"/>
        <v>0.59255811221944465</v>
      </c>
      <c r="B29" s="24">
        <f ca="1"/>
        <v>-1.631814449670435</v>
      </c>
      <c r="C29" s="24">
        <f ca="1">B29+L1off!A15</f>
        <v>-1.7029334496704349</v>
      </c>
      <c r="D29" s="24">
        <f t="shared" ca="1" si="6"/>
        <v>0</v>
      </c>
      <c r="E29" s="24">
        <f ca="1"/>
        <v>-1.2210517774459313</v>
      </c>
      <c r="F29" s="24">
        <f ca="1">E29+L2off!A15</f>
        <v>-1.4668097774459312</v>
      </c>
      <c r="G29" s="24">
        <f t="shared" ca="1" si="7"/>
        <v>0</v>
      </c>
      <c r="H29" s="24">
        <f ca="1"/>
        <v>-3.1473563765327741</v>
      </c>
      <c r="I29" s="24">
        <f ca="1">H29+L3off!A15</f>
        <v>-3.0337983765327743</v>
      </c>
      <c r="J29" s="24">
        <f t="shared" ca="1" si="8"/>
        <v>0</v>
      </c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4">
        <f ca="1"/>
        <v>0.51978882770143653</v>
      </c>
      <c r="B30" s="24">
        <f ca="1"/>
        <v>-2.4469998960968735</v>
      </c>
      <c r="C30" s="24">
        <f ca="1">B30+L1off!A16</f>
        <v>-2.4386158960968736</v>
      </c>
      <c r="D30" s="24">
        <f t="shared" ca="1" si="6"/>
        <v>0</v>
      </c>
      <c r="E30" s="24"/>
      <c r="F30" s="24"/>
      <c r="G30" s="24"/>
      <c r="H30" s="24"/>
      <c r="I30" s="24"/>
      <c r="J30" s="24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4">
        <f ca="1"/>
        <v>0.39102384729500195</v>
      </c>
      <c r="B31" s="24">
        <f ca="1"/>
        <v>-1.3182391793432551</v>
      </c>
      <c r="C31" s="24">
        <f ca="1">B31+L1off!A17</f>
        <v>-3.0117821793432551</v>
      </c>
      <c r="D31" s="24">
        <f t="shared" ca="1" si="6"/>
        <v>0</v>
      </c>
      <c r="E31" s="24"/>
      <c r="F31" s="24"/>
      <c r="G31" s="24"/>
      <c r="H31" s="24"/>
      <c r="I31" s="24"/>
      <c r="J31" s="24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4">
        <f ca="1"/>
        <v>0.15497742296026915</v>
      </c>
      <c r="B32" s="24">
        <f ca="1"/>
        <v>-0.924248108999561</v>
      </c>
      <c r="C32" s="24">
        <f ca="1">B32+L1off!A18</f>
        <v>-1.867717108999561</v>
      </c>
      <c r="D32" s="24">
        <f t="shared" ca="1" si="6"/>
        <v>0</v>
      </c>
      <c r="E32" s="24"/>
      <c r="F32" s="24"/>
      <c r="G32" s="24"/>
      <c r="H32" s="24"/>
      <c r="I32" s="24"/>
      <c r="J32" s="24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4">
        <f ca="1"/>
        <v>-0.53585690799634933</v>
      </c>
      <c r="B33" s="24">
        <f ca="1"/>
        <v>-0.90548275044184678</v>
      </c>
      <c r="C33" s="24">
        <f ca="1">B33+L1off!A19</f>
        <v>-1.0190967504418469</v>
      </c>
      <c r="D33" s="24">
        <f t="shared" ca="1" si="6"/>
        <v>0</v>
      </c>
      <c r="E33" s="24"/>
      <c r="F33" s="24"/>
      <c r="G33" s="24"/>
      <c r="H33" s="24"/>
      <c r="I33" s="24"/>
      <c r="J33" s="24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4">
        <f ca="1"/>
        <v>-6.1440755311154817E-2</v>
      </c>
      <c r="B34" s="24">
        <f ca="1"/>
        <v>-2.3025535919514368</v>
      </c>
      <c r="C34" s="24">
        <f ca="1">B34+L1off!A20</f>
        <v>-2.6916655919514367</v>
      </c>
      <c r="D34" s="24">
        <f t="shared" ca="1" si="6"/>
        <v>0</v>
      </c>
      <c r="E34" s="24"/>
      <c r="F34" s="24"/>
      <c r="G34" s="24"/>
      <c r="H34" s="24"/>
      <c r="I34" s="24"/>
      <c r="J34" s="24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4">
        <f ca="1"/>
        <v>0.29290794559059924</v>
      </c>
      <c r="B35" s="24">
        <f ca="1"/>
        <v>-2.7827613019949382</v>
      </c>
      <c r="C35" s="24">
        <f ca="1">B35+L1off!A21</f>
        <v>-3.3045053019949373</v>
      </c>
      <c r="D35" s="24">
        <f t="shared" ca="1" si="6"/>
        <v>0</v>
      </c>
      <c r="E35" s="24"/>
      <c r="F35" s="24"/>
      <c r="G35" s="24"/>
      <c r="H35" s="24"/>
      <c r="I35" s="24"/>
      <c r="J35" s="24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4">
        <f ca="1"/>
        <v>0.4642251858909599</v>
      </c>
      <c r="B36" s="24">
        <f ca="1"/>
        <v>2.9291891145447124</v>
      </c>
      <c r="C36" s="24">
        <f ca="1">B36+L1off!A22</f>
        <v>0.4393891145447224</v>
      </c>
      <c r="D36" s="24">
        <f t="shared" ca="1" si="6"/>
        <v>0.4393891145447224</v>
      </c>
      <c r="E36" s="24"/>
      <c r="F36" s="24"/>
      <c r="G36" s="24"/>
      <c r="H36" s="24"/>
      <c r="I36" s="24"/>
      <c r="J36" s="24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4">
        <f ca="1"/>
        <v>0.56175981789893237</v>
      </c>
      <c r="B37" s="24">
        <f ca="1"/>
        <v>-1.8933770425068954</v>
      </c>
      <c r="C37" s="24">
        <f ca="1">B37+L1off!A23</f>
        <v>-1.9931990425068953</v>
      </c>
      <c r="D37" s="24">
        <f t="shared" ca="1" si="6"/>
        <v>0</v>
      </c>
      <c r="E37" s="24"/>
      <c r="F37" s="24"/>
      <c r="G37" s="24"/>
      <c r="H37" s="24"/>
      <c r="I37" s="24"/>
      <c r="J37" s="24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4">
        <f ca="1"/>
        <v>0.61367769863509891</v>
      </c>
      <c r="B38" s="24">
        <f ca="1"/>
        <v>4.2408530259582822</v>
      </c>
      <c r="C38" s="24">
        <f ca="1">B38+L1off!A24</f>
        <v>1.3342530259582821</v>
      </c>
      <c r="D38" s="24">
        <f t="shared" ca="1" si="6"/>
        <v>1.3342530259582821</v>
      </c>
      <c r="E38" s="24"/>
      <c r="F38" s="24"/>
      <c r="G38" s="24"/>
      <c r="H38" s="24"/>
      <c r="I38" s="24"/>
      <c r="J38" s="24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4">
        <f ca="1"/>
        <v>0.63008871492820595</v>
      </c>
      <c r="B39" s="24">
        <f ca="1"/>
        <v>-0.76712394141963858</v>
      </c>
      <c r="C39" s="24">
        <f ca="1">B39+L1off!A25</f>
        <v>-0.93283694141963758</v>
      </c>
      <c r="D39" s="24">
        <f t="shared" ca="1" si="6"/>
        <v>0</v>
      </c>
      <c r="E39" s="24"/>
      <c r="F39" s="24"/>
      <c r="G39" s="24"/>
      <c r="H39" s="24"/>
      <c r="I39" s="24"/>
      <c r="J39" s="24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4">
        <v>1</v>
      </c>
      <c r="B40" s="24">
        <f ca="1"/>
        <v>-1.6899863328665194</v>
      </c>
      <c r="C40" s="24">
        <f ca="1">B40+L1off!A26</f>
        <v>-1.9256363328665185</v>
      </c>
      <c r="D40" s="24">
        <f t="shared" ca="1" si="6"/>
        <v>0</v>
      </c>
      <c r="E40" s="24"/>
      <c r="F40" s="24"/>
      <c r="G40" s="24"/>
      <c r="H40" s="24"/>
      <c r="I40" s="24"/>
      <c r="J40" s="2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4">
        <v>0</v>
      </c>
      <c r="B41" s="24">
        <f ca="1"/>
        <v>-2.4006649231992983</v>
      </c>
      <c r="C41" s="24">
        <f ca="1">B41+L1off!A27</f>
        <v>-2.9119259231992971</v>
      </c>
      <c r="D41" s="24">
        <f t="shared" ca="1" si="6"/>
        <v>0</v>
      </c>
      <c r="E41" s="24"/>
      <c r="F41" s="24"/>
      <c r="G41" s="24"/>
      <c r="H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4">
        <v>0</v>
      </c>
      <c r="B42" s="24">
        <f ca="1"/>
        <v>3.3090212272846631</v>
      </c>
      <c r="C42" s="24">
        <f ca="1">B42+L1off!A28</f>
        <v>-0.39990177271532712</v>
      </c>
      <c r="D42" s="24">
        <f t="shared" ca="1" si="6"/>
        <v>0</v>
      </c>
      <c r="E42" s="24"/>
      <c r="F42" s="24"/>
      <c r="G42" s="24"/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4">
        <v>0</v>
      </c>
      <c r="B43" s="24">
        <f ca="1"/>
        <v>-2.6292772419298482</v>
      </c>
      <c r="C43" s="24">
        <f ca="1">B43+L1off!A29</f>
        <v>-2.8844522419298473</v>
      </c>
      <c r="D43" s="24">
        <f t="shared" ca="1" si="6"/>
        <v>0</v>
      </c>
      <c r="E43" s="24"/>
      <c r="F43" s="24"/>
      <c r="G43" s="24"/>
      <c r="H43" s="24"/>
      <c r="I43" s="24"/>
      <c r="J43" s="24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/>
  </sheetViews>
  <sheetFormatPr defaultColWidth="14.42578125" defaultRowHeight="15" customHeight="1" x14ac:dyDescent="0.25"/>
  <cols>
    <col min="1" max="29" width="8.7109375" customWidth="1"/>
  </cols>
  <sheetData>
    <row r="1" spans="1:29" x14ac:dyDescent="0.25">
      <c r="A1" s="50">
        <v>0.14510400000000001</v>
      </c>
      <c r="B1" s="50">
        <v>0.199795</v>
      </c>
      <c r="C1" s="50">
        <v>-0.15457499999999899</v>
      </c>
      <c r="D1" s="50">
        <v>-0.170622999999999</v>
      </c>
      <c r="E1" s="50">
        <v>-0.16089200000000001</v>
      </c>
      <c r="F1" s="50">
        <v>-1.02419999999999E-2</v>
      </c>
      <c r="G1" s="50">
        <v>-4.0059999999999901E-2</v>
      </c>
      <c r="H1" s="50">
        <v>5.4839999999999903E-2</v>
      </c>
      <c r="I1" s="50">
        <v>8.4523000000000001E-2</v>
      </c>
      <c r="J1" s="50">
        <v>0.17172299999999899</v>
      </c>
      <c r="K1" s="50">
        <v>5.8960000000000002E-3</v>
      </c>
      <c r="L1" s="50">
        <v>-6.3140000000000002E-3</v>
      </c>
      <c r="M1" s="50">
        <v>7.9491999999999896E-2</v>
      </c>
      <c r="N1" s="50">
        <v>-5.7794999999999902E-2</v>
      </c>
      <c r="O1" s="50">
        <v>5.3311999999999901E-2</v>
      </c>
      <c r="P1" s="50">
        <v>-7.8591999999999898E-2</v>
      </c>
      <c r="Q1" s="50">
        <v>4.2969999999999901E-3</v>
      </c>
      <c r="R1" s="50">
        <v>-0.19211900000000001</v>
      </c>
      <c r="S1" s="50">
        <v>0.153666999999999</v>
      </c>
      <c r="T1" s="50">
        <v>5.1094000000000001E-2</v>
      </c>
      <c r="U1" s="50">
        <v>0.296206999999999</v>
      </c>
      <c r="V1" s="50">
        <v>-0.16036600000000001</v>
      </c>
      <c r="W1" s="50">
        <v>2.7196000000000001E-2</v>
      </c>
      <c r="X1" s="50">
        <v>-0.19159799999999899</v>
      </c>
      <c r="Y1" s="50">
        <v>-4.7613999999999899E-2</v>
      </c>
      <c r="Z1" s="50">
        <v>-1.22228899999999</v>
      </c>
      <c r="AA1" s="50">
        <v>-0.58337399999999895</v>
      </c>
      <c r="AB1" s="50">
        <v>-1.19965699999999</v>
      </c>
      <c r="AC1" s="50">
        <v>-1.186879</v>
      </c>
    </row>
    <row r="2" spans="1:29" x14ac:dyDescent="0.25">
      <c r="A2" s="50">
        <v>0.53006299999999895</v>
      </c>
      <c r="B2" s="50">
        <v>2.32077</v>
      </c>
      <c r="C2" s="50">
        <v>0.161104999999999</v>
      </c>
      <c r="D2" s="50">
        <v>3.4321999999999901E-2</v>
      </c>
      <c r="E2" s="50">
        <v>0.15465799999999899</v>
      </c>
      <c r="F2" s="50">
        <v>-8.1523999999999902E-2</v>
      </c>
      <c r="G2" s="50">
        <v>0.48423300000000002</v>
      </c>
      <c r="H2" s="50">
        <v>-5.5881E-2</v>
      </c>
      <c r="I2" s="50">
        <v>0.277561</v>
      </c>
      <c r="J2" s="50">
        <v>-0.38900499999999899</v>
      </c>
      <c r="K2" s="50">
        <v>-9.1439999999999896E-2</v>
      </c>
      <c r="L2" s="50">
        <v>-8.3855999999999903E-2</v>
      </c>
      <c r="M2" s="50">
        <v>-0.285712999999999</v>
      </c>
      <c r="N2" s="50">
        <v>1.4231510000000001</v>
      </c>
      <c r="O2" s="50">
        <v>-0.49442700000000001</v>
      </c>
      <c r="P2" s="50">
        <v>0.134072999999999</v>
      </c>
      <c r="Q2" s="50">
        <v>0.1242</v>
      </c>
      <c r="R2" s="50">
        <v>-6.96159999999999E-2</v>
      </c>
      <c r="S2" s="50">
        <v>-0.30577599999999899</v>
      </c>
      <c r="T2" s="50">
        <v>0.16802</v>
      </c>
      <c r="U2" s="50">
        <v>-0.25817699999999899</v>
      </c>
      <c r="V2" s="50">
        <v>0.41412399999999899</v>
      </c>
      <c r="W2" s="50">
        <v>8.9743000000000003E-2</v>
      </c>
      <c r="X2" s="50">
        <v>0.30724200000000002</v>
      </c>
      <c r="Y2" s="50">
        <v>0.238513</v>
      </c>
      <c r="Z2" s="50">
        <v>-5.2051460000000001</v>
      </c>
      <c r="AA2" s="50">
        <v>-5.18080099999999</v>
      </c>
      <c r="AB2" s="50">
        <v>-1.2880240000000001</v>
      </c>
      <c r="AC2" s="50">
        <v>-1.2966329999999899</v>
      </c>
    </row>
    <row r="3" spans="1:29" x14ac:dyDescent="0.25">
      <c r="A3" s="50">
        <v>9.2448000000000002E-2</v>
      </c>
      <c r="B3" s="50">
        <v>-8.4963999999999901E-2</v>
      </c>
      <c r="C3" s="50">
        <v>-0.307694999999999</v>
      </c>
      <c r="D3" s="50">
        <v>-0.367003999999999</v>
      </c>
      <c r="E3" s="50">
        <v>-0.28420699999999899</v>
      </c>
      <c r="F3" s="50">
        <v>-0.134161</v>
      </c>
      <c r="G3" s="50">
        <v>1.1114999999999899E-2</v>
      </c>
      <c r="H3" s="50">
        <v>0.103142999999999</v>
      </c>
      <c r="I3" s="50">
        <v>-6.4073000000000005E-2</v>
      </c>
      <c r="J3" s="50">
        <v>0.13061</v>
      </c>
      <c r="K3" s="50">
        <v>5.3024000000000002E-2</v>
      </c>
      <c r="L3" s="50">
        <v>-1.0382999999999899E-2</v>
      </c>
      <c r="M3" s="50">
        <v>-7.5126999999999902E-2</v>
      </c>
      <c r="N3" s="50">
        <v>-0.111153</v>
      </c>
      <c r="O3" s="50">
        <v>-3.9805E-2</v>
      </c>
      <c r="P3" s="50">
        <v>-4.5854999999999903E-2</v>
      </c>
      <c r="Q3" s="50">
        <v>0.213836999999999</v>
      </c>
      <c r="R3" s="50">
        <v>0.111626</v>
      </c>
      <c r="S3" s="50">
        <v>0.25209999999999899</v>
      </c>
      <c r="T3" s="50">
        <v>0.19242500000000001</v>
      </c>
      <c r="U3" s="50">
        <v>0.37184899999999899</v>
      </c>
      <c r="V3" s="50">
        <v>4.9405999999999901E-2</v>
      </c>
      <c r="W3" s="50">
        <v>0.101269999999999</v>
      </c>
      <c r="X3" s="50">
        <v>-0.37054799999999899</v>
      </c>
      <c r="Y3" s="50">
        <v>-0.41639100000000001</v>
      </c>
      <c r="Z3" s="50">
        <v>-1.3075000000000001</v>
      </c>
      <c r="AA3" s="50">
        <v>-0.23807800000000001</v>
      </c>
      <c r="AB3" s="50">
        <v>-1.064678</v>
      </c>
      <c r="AC3" s="50">
        <v>-0.86189099999999896</v>
      </c>
    </row>
    <row r="4" spans="1:29" x14ac:dyDescent="0.25">
      <c r="A4" s="50">
        <v>-0.19140399999999899</v>
      </c>
      <c r="B4" s="50">
        <v>0.239979999999999</v>
      </c>
      <c r="C4" s="50">
        <v>-2.7399999999999898E-3</v>
      </c>
      <c r="D4" s="50">
        <v>-0.36213400000000001</v>
      </c>
      <c r="E4" s="50">
        <v>-5.5099000000000002E-2</v>
      </c>
      <c r="F4" s="50">
        <v>-9.0589000000000003E-2</v>
      </c>
      <c r="G4" s="50">
        <v>-2.9191000000000002E-2</v>
      </c>
      <c r="H4" s="50">
        <v>2.5451999999999898E-2</v>
      </c>
      <c r="I4" s="50">
        <v>-0.251385999999999</v>
      </c>
      <c r="J4" s="50">
        <v>-6.33849999999999E-2</v>
      </c>
      <c r="K4" s="50">
        <v>2.298E-2</v>
      </c>
      <c r="L4" s="50">
        <v>-0.18242700000000001</v>
      </c>
      <c r="M4" s="50">
        <v>-0.141121999999999</v>
      </c>
      <c r="N4" s="50">
        <v>-0.13994500000000001</v>
      </c>
      <c r="O4" s="50">
        <v>-0.167096999999999</v>
      </c>
      <c r="P4" s="50">
        <v>-9.57449999999999E-2</v>
      </c>
      <c r="Q4" s="50">
        <v>4.3699999999999902E-4</v>
      </c>
      <c r="R4" s="50">
        <v>-0.32275999999999899</v>
      </c>
      <c r="S4" s="50">
        <v>-0.16195999999999899</v>
      </c>
      <c r="T4" s="50">
        <v>0.19811799999999899</v>
      </c>
      <c r="U4" s="50">
        <v>-0.196433999999999</v>
      </c>
      <c r="V4" s="50">
        <v>0.151116</v>
      </c>
      <c r="W4" s="50">
        <v>0.26550200000000002</v>
      </c>
      <c r="X4" s="50">
        <v>-5.8147999999999901E-2</v>
      </c>
      <c r="Y4" s="50">
        <v>-4.6702E-2</v>
      </c>
      <c r="Z4" s="50">
        <v>-1.64875199999999</v>
      </c>
      <c r="AA4" s="50">
        <v>-1.5330220000000001</v>
      </c>
      <c r="AB4" s="50">
        <v>-1.54014899999999</v>
      </c>
      <c r="AC4" s="50">
        <v>-4.9037999999999901E-2</v>
      </c>
    </row>
    <row r="5" spans="1:29" x14ac:dyDescent="0.25">
      <c r="A5" s="50">
        <v>-0.39132899999999898</v>
      </c>
      <c r="B5" s="50">
        <v>6.7365999999999898E-2</v>
      </c>
      <c r="C5" s="50">
        <v>0.19700200000000001</v>
      </c>
      <c r="D5" s="50">
        <v>-0.121248999999999</v>
      </c>
      <c r="E5" s="50">
        <v>-5.8497E-2</v>
      </c>
      <c r="F5" s="50">
        <v>0.232953999999999</v>
      </c>
      <c r="G5" s="50">
        <v>-0.114781999999999</v>
      </c>
      <c r="H5" s="50">
        <v>0.21197099999999899</v>
      </c>
      <c r="I5" s="50">
        <v>0.12909399999999899</v>
      </c>
      <c r="J5" s="50">
        <v>-0.109813999999999</v>
      </c>
      <c r="K5" s="50">
        <v>0.242421999999999</v>
      </c>
      <c r="L5" s="50">
        <v>5.3929999999999902E-2</v>
      </c>
      <c r="M5" s="50">
        <v>7.8631999999999896E-2</v>
      </c>
      <c r="N5" s="50">
        <v>0.220188999999999</v>
      </c>
      <c r="O5" s="50">
        <v>8.6191000000000004E-2</v>
      </c>
      <c r="P5" s="50">
        <v>0.119364999999999</v>
      </c>
      <c r="Q5" s="50">
        <v>2.8382999999999901E-2</v>
      </c>
      <c r="R5" s="50">
        <v>-0.113824999999999</v>
      </c>
      <c r="S5" s="50">
        <v>0.14776800000000001</v>
      </c>
      <c r="T5" s="50">
        <v>0.15659999999999899</v>
      </c>
      <c r="U5" s="50">
        <v>2.6734999999999901E-2</v>
      </c>
      <c r="V5" s="50">
        <v>0.20041500000000001</v>
      </c>
      <c r="W5" s="50">
        <v>1.52899999999999E-3</v>
      </c>
      <c r="X5" s="50">
        <v>0.199987999999999</v>
      </c>
      <c r="Y5" s="50">
        <v>4.7799000000000001E-2</v>
      </c>
      <c r="Z5" s="50">
        <v>-0.115592</v>
      </c>
      <c r="AA5" s="50">
        <v>-0.153781</v>
      </c>
      <c r="AB5" s="50">
        <v>-2.0737999999999899E-2</v>
      </c>
      <c r="AC5" s="50">
        <v>-9.8106999999999903E-2</v>
      </c>
    </row>
    <row r="6" spans="1:29" x14ac:dyDescent="0.25">
      <c r="A6" s="50">
        <v>-0.51269900000000002</v>
      </c>
      <c r="B6" s="50">
        <v>0.100573999999999</v>
      </c>
      <c r="C6" s="50">
        <v>0.42359400000000003</v>
      </c>
      <c r="D6" s="50">
        <v>0.50583299999999898</v>
      </c>
      <c r="E6" s="50">
        <v>-9.3328999999999898E-2</v>
      </c>
      <c r="F6" s="50">
        <v>-2.9913999999999899E-2</v>
      </c>
      <c r="G6" s="50">
        <v>0.110538999999999</v>
      </c>
      <c r="H6" s="50">
        <v>0.53226099999999898</v>
      </c>
      <c r="I6" s="50">
        <v>-0.17208999999999899</v>
      </c>
      <c r="J6" s="50">
        <v>-7.8312000000000007E-2</v>
      </c>
      <c r="K6" s="50">
        <v>0.36811100000000002</v>
      </c>
      <c r="L6" s="50">
        <v>0.15678400000000001</v>
      </c>
      <c r="M6" s="50">
        <v>-0.143366999999999</v>
      </c>
      <c r="N6" s="50">
        <v>0.143318</v>
      </c>
      <c r="O6" s="50">
        <v>0.36904300000000001</v>
      </c>
      <c r="P6" s="50">
        <v>-0.313087</v>
      </c>
      <c r="Q6" s="50">
        <v>-4.9099999999999901E-2</v>
      </c>
      <c r="R6" s="50">
        <v>0.13844500000000001</v>
      </c>
      <c r="S6" s="50">
        <v>2.7285E-2</v>
      </c>
      <c r="T6" s="50">
        <v>0.34400700000000001</v>
      </c>
      <c r="U6" s="50">
        <v>-7.2705000000000006E-2</v>
      </c>
      <c r="V6" s="50">
        <v>-0.17768600000000001</v>
      </c>
      <c r="W6" s="50">
        <v>-0.24845</v>
      </c>
      <c r="X6" s="50">
        <v>5.9177E-2</v>
      </c>
      <c r="Y6" s="50">
        <v>-1.794E-3</v>
      </c>
      <c r="Z6" s="50">
        <v>0.67705599999999899</v>
      </c>
      <c r="AA6" s="50">
        <v>-0.22300900000000001</v>
      </c>
      <c r="AB6" s="50">
        <v>-1.18961399999999</v>
      </c>
      <c r="AC6" s="50">
        <v>-1.2199169999999899</v>
      </c>
    </row>
    <row r="7" spans="1:29" x14ac:dyDescent="0.25">
      <c r="A7" s="50">
        <v>0.69498400000000005</v>
      </c>
      <c r="B7" s="50">
        <v>1.2396069999999899</v>
      </c>
      <c r="C7" s="50">
        <v>-0.45782699999999898</v>
      </c>
      <c r="D7" s="50">
        <v>-1.243133</v>
      </c>
      <c r="E7" s="50">
        <v>-1.511039</v>
      </c>
      <c r="F7" s="50">
        <v>-1.0518810000000001</v>
      </c>
      <c r="G7" s="50">
        <v>-0.86366299999999896</v>
      </c>
      <c r="H7" s="50">
        <v>0.279166999999999</v>
      </c>
      <c r="I7" s="50">
        <v>-0.12651999999999899</v>
      </c>
      <c r="J7" s="50">
        <v>-0.502695</v>
      </c>
      <c r="K7" s="50">
        <v>-1.44569199999999</v>
      </c>
      <c r="L7" s="50">
        <v>-0.424124</v>
      </c>
      <c r="M7" s="50">
        <v>-0.17868100000000001</v>
      </c>
      <c r="N7" s="50">
        <v>1.4269829999999899</v>
      </c>
      <c r="O7" s="50">
        <v>0.22029199999999899</v>
      </c>
      <c r="P7" s="50">
        <v>0.37214199999999897</v>
      </c>
      <c r="Q7" s="50">
        <v>0.407969999999999</v>
      </c>
      <c r="R7" s="50">
        <v>0.70350100000000004</v>
      </c>
      <c r="S7" s="50">
        <v>0.846633999999999</v>
      </c>
      <c r="T7" s="50">
        <v>-1.0663929999999899</v>
      </c>
      <c r="U7" s="50">
        <v>0.84274199999999899</v>
      </c>
      <c r="V7" s="50">
        <v>0.532604999999999</v>
      </c>
      <c r="W7" s="50">
        <v>0.66752900000000004</v>
      </c>
      <c r="X7" s="50">
        <v>1.0524290000000001</v>
      </c>
      <c r="Y7" s="50">
        <v>0.18163299999999899</v>
      </c>
      <c r="Z7" s="50">
        <v>-2.3677730000000001</v>
      </c>
      <c r="AA7" s="50">
        <v>-2.3204009999999902</v>
      </c>
      <c r="AB7" s="50">
        <v>-2.3046060000000002</v>
      </c>
      <c r="AC7" s="50">
        <v>-2.3108170000000001</v>
      </c>
    </row>
    <row r="8" spans="1:29" x14ac:dyDescent="0.25">
      <c r="A8" s="50">
        <v>0.16259199999999899</v>
      </c>
      <c r="B8" s="50">
        <v>-0.10481</v>
      </c>
      <c r="C8" s="50">
        <v>-0.62934000000000001</v>
      </c>
      <c r="D8" s="50">
        <v>-0.40045599999999898</v>
      </c>
      <c r="E8" s="50">
        <v>3.9858999999999901E-2</v>
      </c>
      <c r="F8" s="50">
        <v>3.9758000000000002E-2</v>
      </c>
      <c r="G8" s="50">
        <v>-0.117465</v>
      </c>
      <c r="H8" s="50">
        <v>5.5100000000000003E-2</v>
      </c>
      <c r="I8" s="50">
        <v>3.1253000000000003E-2</v>
      </c>
      <c r="J8" s="50">
        <v>0.14471500000000001</v>
      </c>
      <c r="K8" s="50">
        <v>-2.2912999999999899E-2</v>
      </c>
      <c r="L8" s="50">
        <v>-1.04569999999999E-2</v>
      </c>
      <c r="M8" s="50">
        <v>0.217719999999999</v>
      </c>
      <c r="N8" s="50">
        <v>9.1673000000000004E-2</v>
      </c>
      <c r="O8" s="50">
        <v>-0.121257</v>
      </c>
      <c r="P8" s="50">
        <v>-4.4889999999999902E-2</v>
      </c>
      <c r="Q8" s="50">
        <v>0.15149199999999899</v>
      </c>
      <c r="R8" s="50">
        <v>0.43352099999999899</v>
      </c>
      <c r="S8" s="50">
        <v>0.19907900000000001</v>
      </c>
      <c r="T8" s="50">
        <v>6.0299999999999902E-2</v>
      </c>
      <c r="U8" s="50">
        <v>-0.135937</v>
      </c>
      <c r="V8" s="50">
        <v>-6.8450999999999901E-2</v>
      </c>
      <c r="W8" s="50">
        <v>0.19384399999999899</v>
      </c>
      <c r="X8" s="50">
        <v>-0.132773</v>
      </c>
      <c r="Y8" s="50">
        <v>-0.350858</v>
      </c>
      <c r="Z8" s="50">
        <v>-1.5996360000000001</v>
      </c>
      <c r="AA8" s="50">
        <v>-0.90778300000000001</v>
      </c>
      <c r="AB8" s="50">
        <v>-0.65697300000000003</v>
      </c>
      <c r="AC8" s="50">
        <v>-0.39867799999999898</v>
      </c>
    </row>
    <row r="9" spans="1:29" x14ac:dyDescent="0.25">
      <c r="A9" s="50">
        <v>1.685586</v>
      </c>
      <c r="B9" s="50">
        <v>2.1954570000000002</v>
      </c>
      <c r="C9" s="50">
        <v>6.9855E-2</v>
      </c>
      <c r="D9" s="50">
        <v>0.16863</v>
      </c>
      <c r="E9" s="50">
        <v>6.3935000000000006E-2</v>
      </c>
      <c r="F9" s="50">
        <v>0.19045899999999899</v>
      </c>
      <c r="G9" s="50">
        <v>0.11568199999999899</v>
      </c>
      <c r="H9" s="50">
        <v>-1.3365999999999901E-2</v>
      </c>
      <c r="I9" s="50">
        <v>7.1636000000000005E-2</v>
      </c>
      <c r="J9" s="50">
        <v>5.1858000000000001E-2</v>
      </c>
      <c r="K9" s="50">
        <v>-2.8871000000000001E-2</v>
      </c>
      <c r="L9" s="50">
        <v>3.6319999999999901E-2</v>
      </c>
      <c r="M9" s="50">
        <v>-0.22301499999999899</v>
      </c>
      <c r="N9" s="50">
        <v>0.80384999999999895</v>
      </c>
      <c r="O9" s="50">
        <v>-0.18201700000000001</v>
      </c>
      <c r="P9" s="50">
        <v>-6.6632999999999901E-2</v>
      </c>
      <c r="Q9" s="50">
        <v>4.88629999999999E-2</v>
      </c>
      <c r="R9" s="50">
        <v>0.13741700000000001</v>
      </c>
      <c r="S9" s="50">
        <v>6.5176999999999902E-2</v>
      </c>
      <c r="T9" s="50">
        <v>9.4260000000000004E-3</v>
      </c>
      <c r="U9" s="50">
        <v>4.1710000000000002E-3</v>
      </c>
      <c r="V9" s="50">
        <v>0.12841900000000001</v>
      </c>
      <c r="W9" s="50">
        <v>0.316193</v>
      </c>
      <c r="X9" s="50">
        <v>9.7089999999999899E-2</v>
      </c>
      <c r="Y9" s="50">
        <v>0.46471000000000001</v>
      </c>
      <c r="Z9" s="50">
        <v>-1.9717279999999899</v>
      </c>
      <c r="AA9" s="50">
        <v>-2.0324569999999902</v>
      </c>
      <c r="AB9" s="50">
        <v>-2.5184839999999902</v>
      </c>
      <c r="AC9" s="50">
        <v>-2.4782120000000001</v>
      </c>
    </row>
    <row r="10" spans="1:29" x14ac:dyDescent="0.25">
      <c r="A10" s="50">
        <v>0.90907300000000002</v>
      </c>
      <c r="B10" s="50">
        <v>0.77149999999999896</v>
      </c>
      <c r="C10" s="50">
        <v>-0.34051500000000001</v>
      </c>
      <c r="D10" s="50">
        <v>1.0389409999999899</v>
      </c>
      <c r="E10" s="50">
        <v>1.3541110000000001</v>
      </c>
      <c r="F10" s="50">
        <v>0.38895099999999899</v>
      </c>
      <c r="G10" s="50">
        <v>0.38897900000000002</v>
      </c>
      <c r="H10" s="50">
        <v>-0.327654</v>
      </c>
      <c r="I10" s="50">
        <v>-6.9954000000000002E-2</v>
      </c>
      <c r="J10" s="50">
        <v>0.81602300000000005</v>
      </c>
      <c r="K10" s="50">
        <v>0.93081999999999898</v>
      </c>
      <c r="L10" s="50">
        <v>-0.398426</v>
      </c>
      <c r="M10" s="50">
        <v>-0.47445999999999899</v>
      </c>
      <c r="N10" s="50">
        <v>0.67581999999999898</v>
      </c>
      <c r="O10" s="50">
        <v>-0.264463</v>
      </c>
      <c r="P10" s="50">
        <v>5.01119999999999E-2</v>
      </c>
      <c r="Q10" s="50">
        <v>-1.2252909999999899</v>
      </c>
      <c r="R10" s="50">
        <v>-0.25862099999999899</v>
      </c>
      <c r="S10" s="50">
        <v>0.23823800000000001</v>
      </c>
      <c r="T10" s="50">
        <v>-0.41756900000000002</v>
      </c>
      <c r="U10" s="50">
        <v>4.3075000000000002E-2</v>
      </c>
      <c r="V10" s="50">
        <v>-1.235754</v>
      </c>
      <c r="W10" s="50">
        <v>2.3377999999999899E-2</v>
      </c>
      <c r="X10" s="50">
        <v>-1.2122980000000001</v>
      </c>
      <c r="Y10" s="50">
        <v>-0.285992999999999</v>
      </c>
      <c r="Z10" s="50">
        <v>-2.450504</v>
      </c>
      <c r="AA10" s="50">
        <v>-2.4278919999999902</v>
      </c>
      <c r="AB10" s="50">
        <v>-2.4897360000000002</v>
      </c>
      <c r="AC10" s="50">
        <v>-2.4465880000000002</v>
      </c>
    </row>
    <row r="11" spans="1:29" x14ac:dyDescent="0.25">
      <c r="A11" s="50">
        <v>-0.17497199999999899</v>
      </c>
      <c r="B11" s="50">
        <v>-7.0373000000000005E-2</v>
      </c>
      <c r="C11" s="50">
        <v>-7.2632000000000002E-2</v>
      </c>
      <c r="D11" s="50">
        <v>0.15636800000000001</v>
      </c>
      <c r="E11" s="50">
        <v>1.8589999999999898E-2</v>
      </c>
      <c r="F11" s="50">
        <v>-1.8295999999999899E-2</v>
      </c>
      <c r="G11" s="50">
        <v>-6.90329999999999E-2</v>
      </c>
      <c r="H11" s="50">
        <v>0.278139999999999</v>
      </c>
      <c r="I11" s="50">
        <v>-5.2334999999999902E-2</v>
      </c>
      <c r="J11" s="50">
        <v>-4.7550000000000002E-2</v>
      </c>
      <c r="K11" s="50">
        <v>-3.9148000000000002E-2</v>
      </c>
      <c r="L11" s="50">
        <v>2.3262999999999898E-2</v>
      </c>
      <c r="M11" s="50">
        <v>0.12515499999999899</v>
      </c>
      <c r="N11" s="50">
        <v>5.3859999999999901E-2</v>
      </c>
      <c r="O11" s="50">
        <v>-4.3331000000000001E-2</v>
      </c>
      <c r="P11" s="50">
        <v>0.21627099999999899</v>
      </c>
      <c r="Q11" s="50">
        <v>-3.1241999999999898E-2</v>
      </c>
      <c r="R11" s="50">
        <v>-2.3009999999999899E-2</v>
      </c>
      <c r="S11" s="50">
        <v>0.110321</v>
      </c>
      <c r="T11" s="50">
        <v>3.2576000000000001E-2</v>
      </c>
      <c r="U11" s="50">
        <v>-2.7311999999999899E-2</v>
      </c>
      <c r="V11" s="50">
        <v>-5.6288999999999902E-2</v>
      </c>
      <c r="W11" s="50">
        <v>0.18682699999999899</v>
      </c>
      <c r="X11" s="50">
        <v>0.117122</v>
      </c>
      <c r="Y11" s="50">
        <v>-8.34779999999999E-2</v>
      </c>
      <c r="Z11" s="50">
        <v>-0.19036</v>
      </c>
      <c r="AA11" s="50">
        <v>-0.260716</v>
      </c>
      <c r="AB11" s="50">
        <v>-7.1580000000000005E-2</v>
      </c>
      <c r="AC11" s="50">
        <v>-8.4250000000000005E-2</v>
      </c>
    </row>
    <row r="12" spans="1:29" x14ac:dyDescent="0.25">
      <c r="A12" s="50">
        <v>1.46125499999999</v>
      </c>
      <c r="B12" s="50">
        <v>0.56295099999999898</v>
      </c>
      <c r="C12" s="50">
        <v>-1.2875570000000001</v>
      </c>
      <c r="D12" s="50">
        <v>-7.3899999999999896E-2</v>
      </c>
      <c r="E12" s="50">
        <v>0.555701</v>
      </c>
      <c r="F12" s="50">
        <v>-0.128520999999999</v>
      </c>
      <c r="G12" s="50">
        <v>-0.210117999999999</v>
      </c>
      <c r="H12" s="50">
        <v>0.30723</v>
      </c>
      <c r="I12" s="50">
        <v>0.274092</v>
      </c>
      <c r="J12" s="50">
        <v>0.174871999999999</v>
      </c>
      <c r="K12" s="50">
        <v>0.26866299999999899</v>
      </c>
      <c r="L12" s="50">
        <v>-0.12056500000000001</v>
      </c>
      <c r="M12" s="50">
        <v>-1.0894820000000001</v>
      </c>
      <c r="N12" s="50">
        <v>0.217386999999999</v>
      </c>
      <c r="O12" s="50">
        <v>-4.129E-2</v>
      </c>
      <c r="P12" s="50">
        <v>0.26521699999999898</v>
      </c>
      <c r="Q12" s="50">
        <v>-0.124733999999999</v>
      </c>
      <c r="R12" s="50">
        <v>0.30265500000000001</v>
      </c>
      <c r="S12" s="50">
        <v>0.21049499999999899</v>
      </c>
      <c r="T12" s="50">
        <v>2.5051E-2</v>
      </c>
      <c r="U12" s="50">
        <v>5.2126999999999903E-2</v>
      </c>
      <c r="V12" s="50">
        <v>-0.105193999999999</v>
      </c>
      <c r="W12" s="50">
        <v>0.353076</v>
      </c>
      <c r="X12" s="50">
        <v>0.272529999999999</v>
      </c>
      <c r="Y12" s="50">
        <v>-0.99678800000000001</v>
      </c>
      <c r="Z12" s="50">
        <v>-3.1860479999999902</v>
      </c>
      <c r="AA12" s="50">
        <v>-3.10263799999999</v>
      </c>
      <c r="AB12" s="50">
        <v>-2.88052999999999</v>
      </c>
      <c r="AC12" s="50">
        <v>-2.7603189999999902</v>
      </c>
    </row>
    <row r="13" spans="1:29" x14ac:dyDescent="0.25">
      <c r="A13" s="50">
        <v>-0.12332899999999899</v>
      </c>
      <c r="B13" s="50">
        <v>-9.9426E-2</v>
      </c>
      <c r="C13" s="50">
        <v>-0.118488999999999</v>
      </c>
      <c r="D13" s="50">
        <v>-0.22795099999999899</v>
      </c>
      <c r="E13" s="50">
        <v>5.9509999999999902E-3</v>
      </c>
      <c r="F13" s="50">
        <v>0.100517999999999</v>
      </c>
      <c r="G13" s="50">
        <v>-3.0894999999999902E-2</v>
      </c>
      <c r="H13" s="50">
        <v>3.6576999999999901E-2</v>
      </c>
      <c r="I13" s="50">
        <v>0.17785500000000001</v>
      </c>
      <c r="J13" s="50">
        <v>-8.4930000000000005E-2</v>
      </c>
      <c r="K13" s="50">
        <v>-7.8473000000000001E-2</v>
      </c>
      <c r="L13" s="50">
        <v>-2.5757999999999899E-2</v>
      </c>
      <c r="M13" s="50">
        <v>0.20705899999999899</v>
      </c>
      <c r="N13" s="50">
        <v>-1.0958999999999899E-2</v>
      </c>
      <c r="O13" s="50">
        <v>0.16195100000000001</v>
      </c>
      <c r="P13" s="50">
        <v>4.6627000000000002E-2</v>
      </c>
      <c r="Q13" s="50">
        <v>-0.104042999999999</v>
      </c>
      <c r="R13" s="50">
        <v>-0.14139299999999899</v>
      </c>
      <c r="S13" s="50">
        <v>0.10512000000000001</v>
      </c>
      <c r="T13" s="50">
        <v>-8.6560000000000005E-3</v>
      </c>
      <c r="U13" s="50">
        <v>2.7262999999999898E-2</v>
      </c>
      <c r="V13" s="50">
        <v>9.2655000000000001E-2</v>
      </c>
      <c r="W13" s="50">
        <v>-4.1550999999999901E-2</v>
      </c>
      <c r="X13" s="50">
        <v>9.1397999999999896E-2</v>
      </c>
      <c r="Y13" s="50">
        <v>0.109629</v>
      </c>
      <c r="Z13" s="50">
        <v>-0.165793999999999</v>
      </c>
      <c r="AA13" s="50">
        <v>-6.7229999999999903E-3</v>
      </c>
      <c r="AB13" s="50">
        <v>-7.4299999999999898E-4</v>
      </c>
      <c r="AC13" s="50">
        <v>-0.101317</v>
      </c>
    </row>
    <row r="14" spans="1:29" x14ac:dyDescent="0.25">
      <c r="A14" s="50">
        <v>-0.21948899999999899</v>
      </c>
      <c r="B14" s="50">
        <v>-0.201204999999999</v>
      </c>
      <c r="C14" s="50">
        <v>-4.6987000000000001E-2</v>
      </c>
      <c r="D14" s="50">
        <v>2.1416000000000001E-2</v>
      </c>
      <c r="E14" s="50">
        <v>5.6548000000000001E-2</v>
      </c>
      <c r="F14" s="50">
        <v>-1.1464E-2</v>
      </c>
      <c r="G14" s="50">
        <v>-0.30294300000000002</v>
      </c>
      <c r="H14" s="50">
        <v>-0.150528999999999</v>
      </c>
      <c r="I14" s="50">
        <v>-0.17264199999999899</v>
      </c>
      <c r="J14" s="50">
        <v>-9.2754000000000003E-2</v>
      </c>
      <c r="K14" s="50">
        <v>-7.5284000000000004E-2</v>
      </c>
      <c r="L14" s="50">
        <v>-6.6531000000000007E-2</v>
      </c>
      <c r="M14" s="50">
        <v>-0.107213</v>
      </c>
      <c r="N14" s="50">
        <v>-9.4520000000000007E-2</v>
      </c>
      <c r="O14" s="50">
        <v>4.8031999999999901E-2</v>
      </c>
      <c r="P14" s="50">
        <v>-2.5069000000000001E-2</v>
      </c>
      <c r="Q14" s="50">
        <v>6.8163000000000001E-2</v>
      </c>
      <c r="R14" s="50">
        <v>-2.6381000000000002E-2</v>
      </c>
      <c r="S14" s="50">
        <v>0.176893999999999</v>
      </c>
      <c r="T14" s="50">
        <v>0.13934199999999899</v>
      </c>
      <c r="U14" s="50">
        <v>1.5610999999999899E-2</v>
      </c>
      <c r="V14" s="50">
        <v>3.3590000000000002E-2</v>
      </c>
      <c r="W14" s="50">
        <v>-0.115767999999999</v>
      </c>
      <c r="X14" s="50">
        <v>8.7840000000000001E-3</v>
      </c>
      <c r="Y14" s="50">
        <v>-0.101422999999999</v>
      </c>
      <c r="Z14" s="50">
        <v>-6.4219999999999902E-2</v>
      </c>
      <c r="AA14" s="50">
        <v>9.08749999999999E-2</v>
      </c>
      <c r="AB14" s="50">
        <v>0.123301999999999</v>
      </c>
      <c r="AC14" s="50">
        <v>-0.126001</v>
      </c>
    </row>
    <row r="15" spans="1:29" x14ac:dyDescent="0.25">
      <c r="A15" s="50">
        <v>-0.281689999999999</v>
      </c>
      <c r="B15" s="50">
        <v>0.100474999999999</v>
      </c>
      <c r="C15" s="50">
        <v>6.13659999999999E-2</v>
      </c>
      <c r="D15" s="50">
        <v>-4.9750000000000003E-2</v>
      </c>
      <c r="E15" s="50">
        <v>-0.145124</v>
      </c>
      <c r="F15" s="50">
        <v>-0.20152500000000001</v>
      </c>
      <c r="G15" s="50">
        <v>-3.7490000000000002E-2</v>
      </c>
      <c r="H15" s="50">
        <v>7.7270000000000004E-3</v>
      </c>
      <c r="I15" s="50">
        <v>-5.0806999999999901E-2</v>
      </c>
      <c r="J15" s="50">
        <v>-0.126335</v>
      </c>
      <c r="K15" s="50">
        <v>7.0056999999999897E-2</v>
      </c>
      <c r="L15" s="50">
        <v>-2.6450999999999902E-2</v>
      </c>
      <c r="M15" s="50">
        <v>-3.5471999999999899E-2</v>
      </c>
      <c r="N15" s="50">
        <v>3.8199999999999901E-2</v>
      </c>
      <c r="O15" s="50">
        <v>9.1120999999999897E-2</v>
      </c>
      <c r="P15" s="50">
        <v>-0.206289</v>
      </c>
      <c r="Q15" s="50">
        <v>7.4673000000000003E-2</v>
      </c>
      <c r="R15" s="50">
        <v>6.5113000000000004E-2</v>
      </c>
      <c r="S15" s="50">
        <v>-0.10180400000000001</v>
      </c>
      <c r="T15" s="50">
        <v>-0.120422</v>
      </c>
      <c r="U15" s="50">
        <v>1.8357999999999899E-2</v>
      </c>
      <c r="V15" s="50">
        <v>-0.16253799999999899</v>
      </c>
      <c r="W15" s="50">
        <v>2.8300999999999899E-2</v>
      </c>
      <c r="X15" s="50">
        <v>-0.215143</v>
      </c>
      <c r="Y15" s="50">
        <v>-7.6150000000000002E-3</v>
      </c>
      <c r="Z15" s="50">
        <v>9.6729999999999906E-3</v>
      </c>
      <c r="AA15" s="50">
        <v>-0.124869999999999</v>
      </c>
      <c r="AB15" s="50">
        <v>-8.6525000000000005E-2</v>
      </c>
      <c r="AC15" s="50">
        <v>-5.4274000000000003E-2</v>
      </c>
    </row>
    <row r="16" spans="1:29" x14ac:dyDescent="0.25">
      <c r="A16" s="50">
        <v>-0.256960999999999</v>
      </c>
      <c r="B16" s="50">
        <v>-2.4017E-2</v>
      </c>
      <c r="C16" s="50">
        <v>-0.14788999999999899</v>
      </c>
      <c r="D16" s="50">
        <v>-0.16134200000000001</v>
      </c>
      <c r="E16" s="50">
        <v>8.1129999999999897E-2</v>
      </c>
      <c r="F16" s="50">
        <v>-0.120181999999999</v>
      </c>
      <c r="G16" s="50">
        <v>-3.3096E-2</v>
      </c>
      <c r="H16" s="50">
        <v>0.154667999999999</v>
      </c>
      <c r="I16" s="50">
        <v>-5.0220000000000004E-3</v>
      </c>
      <c r="J16" s="50">
        <v>0.11780500000000001</v>
      </c>
      <c r="K16" s="50">
        <v>7.7453999999999898E-2</v>
      </c>
      <c r="L16" s="50">
        <v>-0.121193999999999</v>
      </c>
      <c r="M16" s="50">
        <v>-5.9900000000000003E-4</v>
      </c>
      <c r="N16" s="50">
        <v>-0.27310299999999899</v>
      </c>
      <c r="O16" s="50">
        <v>-0.23580400000000001</v>
      </c>
      <c r="P16" s="50">
        <v>-3.88309999999999E-2</v>
      </c>
      <c r="Q16" s="50">
        <v>-0.17857400000000001</v>
      </c>
      <c r="R16" s="50">
        <v>-3.6586E-2</v>
      </c>
      <c r="S16" s="50">
        <v>0.21195800000000001</v>
      </c>
      <c r="T16" s="50">
        <v>-3.5379000000000001E-2</v>
      </c>
      <c r="U16" s="50">
        <v>0.35309299999999899</v>
      </c>
      <c r="V16" s="50">
        <v>-8.8231000000000004E-2</v>
      </c>
      <c r="W16" s="50">
        <v>-0.25204500000000002</v>
      </c>
      <c r="X16" s="50">
        <v>-0.249641</v>
      </c>
      <c r="Y16" s="50">
        <v>-7.1778999999999898E-2</v>
      </c>
      <c r="Z16" s="50">
        <v>-0.105306999999999</v>
      </c>
      <c r="AA16" s="50">
        <v>-0.34320200000000001</v>
      </c>
      <c r="AB16" s="50">
        <v>-0.30848999999999899</v>
      </c>
      <c r="AC16" s="50">
        <v>-0.21157000000000001</v>
      </c>
    </row>
    <row r="17" spans="1:29" x14ac:dyDescent="0.25">
      <c r="A17" s="50">
        <v>-0.21396799999999899</v>
      </c>
      <c r="B17" s="50">
        <v>-0.112715999999999</v>
      </c>
      <c r="C17" s="50">
        <v>-0.387297</v>
      </c>
      <c r="D17" s="50">
        <v>-0.44273200000000001</v>
      </c>
      <c r="E17" s="50">
        <v>-0.317161999999999</v>
      </c>
      <c r="F17" s="50">
        <v>-0.45848299999999897</v>
      </c>
      <c r="G17" s="50">
        <v>9.7839999999999906E-3</v>
      </c>
      <c r="H17" s="50">
        <v>-0.35467300000000002</v>
      </c>
      <c r="I17" s="50">
        <v>2.2467000000000001E-2</v>
      </c>
      <c r="J17" s="50">
        <v>0.53029800000000005</v>
      </c>
      <c r="K17" s="50">
        <v>-8.46999999999999E-2</v>
      </c>
      <c r="L17" s="50">
        <v>6.9352999999999901E-2</v>
      </c>
      <c r="M17" s="50">
        <v>2.3026000000000001E-2</v>
      </c>
      <c r="N17" s="50">
        <v>0.29317100000000001</v>
      </c>
      <c r="O17" s="50">
        <v>-8.87519999999999E-2</v>
      </c>
      <c r="P17" s="50">
        <v>-0.103417999999999</v>
      </c>
      <c r="Q17" s="50">
        <v>-0.19905900000000001</v>
      </c>
      <c r="R17" s="50">
        <v>-0.58387100000000003</v>
      </c>
      <c r="S17" s="50">
        <v>-0.83562499999999895</v>
      </c>
      <c r="T17" s="50">
        <v>-0.12898699999999899</v>
      </c>
      <c r="U17" s="50">
        <v>-0.99788699999999897</v>
      </c>
      <c r="V17" s="50">
        <v>0.63148099999999896</v>
      </c>
      <c r="W17" s="50">
        <v>1.75776799999999</v>
      </c>
      <c r="X17" s="50">
        <v>1.7011829999999899</v>
      </c>
      <c r="Y17" s="50">
        <v>0.85418499999999897</v>
      </c>
      <c r="Z17" s="50">
        <v>-2.7563010000000001</v>
      </c>
      <c r="AA17" s="50">
        <v>-2.1086089999999902</v>
      </c>
      <c r="AB17" s="50">
        <v>-1.08127499999999</v>
      </c>
      <c r="AC17" s="50">
        <v>-0.53834800000000005</v>
      </c>
    </row>
    <row r="18" spans="1:29" x14ac:dyDescent="0.25">
      <c r="A18" s="50">
        <v>0.12729099999999899</v>
      </c>
      <c r="B18" s="50">
        <v>0.165543999999999</v>
      </c>
      <c r="C18" s="50">
        <v>5.9783000000000003E-2</v>
      </c>
      <c r="D18" s="50">
        <v>-0.176955</v>
      </c>
      <c r="E18" s="50">
        <v>-7.2178000000000006E-2</v>
      </c>
      <c r="F18" s="50">
        <v>-0.22483600000000001</v>
      </c>
      <c r="G18" s="50">
        <v>-0.22178</v>
      </c>
      <c r="H18" s="50">
        <v>0.208899</v>
      </c>
      <c r="I18" s="50">
        <v>0.318184999999999</v>
      </c>
      <c r="J18" s="50">
        <v>0.28519600000000001</v>
      </c>
      <c r="K18" s="50">
        <v>-2.39799999999999E-3</v>
      </c>
      <c r="L18" s="50">
        <v>-5.7377999999999901E-2</v>
      </c>
      <c r="M18" s="50">
        <v>-0.102341</v>
      </c>
      <c r="N18" s="50">
        <v>-1.4607999999999901E-2</v>
      </c>
      <c r="O18" s="50">
        <v>-0.23857400000000001</v>
      </c>
      <c r="P18" s="50">
        <v>1.4940000000000001E-3</v>
      </c>
      <c r="Q18" s="50">
        <v>-0.202259999999999</v>
      </c>
      <c r="R18" s="50">
        <v>-1.0382999999999899E-2</v>
      </c>
      <c r="S18" s="50">
        <v>0.20307900000000001</v>
      </c>
      <c r="T18" s="50">
        <v>0.25529000000000002</v>
      </c>
      <c r="U18" s="50">
        <v>0.11301700000000001</v>
      </c>
      <c r="V18" s="50">
        <v>-8.4189999999999907E-3</v>
      </c>
      <c r="W18" s="50">
        <v>-4.2765999999999901E-2</v>
      </c>
      <c r="X18" s="50">
        <v>-0.56620800000000004</v>
      </c>
      <c r="Y18" s="50">
        <v>0.18438499999999899</v>
      </c>
      <c r="Z18" s="50">
        <v>-0.88507000000000002</v>
      </c>
      <c r="AA18" s="50">
        <v>-0.90090499999999896</v>
      </c>
      <c r="AB18" s="50">
        <v>-0.918735999999999</v>
      </c>
      <c r="AC18" s="50">
        <v>-0.84619900000000003</v>
      </c>
    </row>
    <row r="19" spans="1:29" x14ac:dyDescent="0.25">
      <c r="A19" s="50">
        <v>-0.1188</v>
      </c>
      <c r="B19" s="50">
        <v>-8.8442999999999897E-2</v>
      </c>
      <c r="C19" s="50">
        <v>-4.1030999999999901E-2</v>
      </c>
      <c r="D19" s="50">
        <v>-0.15798499999999899</v>
      </c>
      <c r="E19" s="50">
        <v>-3.1830999999999901E-2</v>
      </c>
      <c r="F19" s="50">
        <v>-0.109537999999999</v>
      </c>
      <c r="G19" s="50">
        <v>0.12008000000000001</v>
      </c>
      <c r="H19" s="50">
        <v>0.18561900000000001</v>
      </c>
      <c r="I19" s="50">
        <v>7.7640000000000001E-2</v>
      </c>
      <c r="J19" s="50">
        <v>-1.3643999999999899E-2</v>
      </c>
      <c r="K19" s="50">
        <v>0.14562600000000001</v>
      </c>
      <c r="L19" s="50">
        <v>-0.173987</v>
      </c>
      <c r="M19" s="50">
        <v>3.9709000000000001E-2</v>
      </c>
      <c r="N19" s="50">
        <v>-1.3343000000000001E-2</v>
      </c>
      <c r="O19" s="50">
        <v>5.8120999999999902E-2</v>
      </c>
      <c r="P19" s="50">
        <v>-1.03789999999999E-2</v>
      </c>
      <c r="Q19" s="50">
        <v>0.13266900000000001</v>
      </c>
      <c r="R19" s="50">
        <v>2.7792000000000001E-2</v>
      </c>
      <c r="S19" s="50">
        <v>8.0542000000000002E-2</v>
      </c>
      <c r="T19" s="50">
        <v>-8.7170000000000008E-3</v>
      </c>
      <c r="U19" s="50">
        <v>0.10215100000000001</v>
      </c>
      <c r="V19" s="50">
        <v>8.45469999999999E-2</v>
      </c>
      <c r="W19" s="50">
        <v>9.7611000000000003E-2</v>
      </c>
      <c r="X19" s="50">
        <v>1.3832999999999899E-2</v>
      </c>
      <c r="Y19" s="50">
        <v>-0.152055999999999</v>
      </c>
      <c r="Z19" s="50">
        <v>-6.3212000000000004E-2</v>
      </c>
      <c r="AA19" s="50">
        <v>-5.5659999999999902E-3</v>
      </c>
      <c r="AB19" s="50">
        <v>0.114874</v>
      </c>
      <c r="AC19" s="50">
        <v>-0.183640999999999</v>
      </c>
    </row>
    <row r="20" spans="1:29" x14ac:dyDescent="0.25">
      <c r="A20" s="50">
        <v>-0.105424</v>
      </c>
      <c r="B20" s="50">
        <v>-0.38757900000000001</v>
      </c>
      <c r="C20" s="50">
        <v>-0.48227100000000001</v>
      </c>
      <c r="D20" s="50">
        <v>-0.48930800000000002</v>
      </c>
      <c r="E20" s="50">
        <v>-0.92739199999999899</v>
      </c>
      <c r="F20" s="50">
        <v>-0.58781300000000003</v>
      </c>
      <c r="G20" s="50">
        <v>-0.39920099999999897</v>
      </c>
      <c r="H20" s="50">
        <v>-4.7157999999999901E-2</v>
      </c>
      <c r="I20" s="50">
        <v>0.25336799999999898</v>
      </c>
      <c r="J20" s="50">
        <v>0.19872500000000001</v>
      </c>
      <c r="K20" s="50">
        <v>0.11036799999999899</v>
      </c>
      <c r="L20" s="50">
        <v>0.30267300000000003</v>
      </c>
      <c r="M20" s="50">
        <v>0.45040999999999898</v>
      </c>
      <c r="N20" s="50">
        <v>0.25221700000000002</v>
      </c>
      <c r="O20" s="50">
        <v>4.5992999999999902E-2</v>
      </c>
      <c r="P20" s="50">
        <v>0.129467999999999</v>
      </c>
      <c r="Q20" s="50">
        <v>-0.111473</v>
      </c>
      <c r="R20" s="50">
        <v>-7.2915999999999898E-2</v>
      </c>
      <c r="S20" s="50">
        <v>0.72131000000000001</v>
      </c>
      <c r="T20" s="50">
        <v>0.83575900000000003</v>
      </c>
      <c r="U20" s="50">
        <v>0.30148000000000003</v>
      </c>
      <c r="V20" s="50">
        <v>0.55723699999999898</v>
      </c>
      <c r="W20" s="50">
        <v>0.188003</v>
      </c>
      <c r="X20" s="50">
        <v>-0.303456</v>
      </c>
      <c r="Y20" s="50">
        <v>-0.62269600000000003</v>
      </c>
      <c r="Z20" s="50">
        <v>-0.67686500000000005</v>
      </c>
      <c r="AA20" s="50">
        <v>-0.26966699999999899</v>
      </c>
      <c r="AB20" s="50">
        <v>-0.758162</v>
      </c>
      <c r="AC20" s="50">
        <v>-0.46032899999999899</v>
      </c>
    </row>
    <row r="21" spans="1:29" ht="15.75" customHeight="1" x14ac:dyDescent="0.25">
      <c r="A21" s="50">
        <v>-0.175848</v>
      </c>
      <c r="B21" s="50">
        <v>0.34534399999999899</v>
      </c>
      <c r="C21" s="50">
        <v>-0.222243999999999</v>
      </c>
      <c r="D21" s="50">
        <v>-0.183754</v>
      </c>
      <c r="E21" s="50">
        <v>0.46072000000000002</v>
      </c>
      <c r="F21" s="50">
        <v>0.490061999999999</v>
      </c>
      <c r="G21" s="50">
        <v>0.54323299999999897</v>
      </c>
      <c r="H21" s="50">
        <v>0.56817499999999899</v>
      </c>
      <c r="I21" s="50">
        <v>0.494198999999999</v>
      </c>
      <c r="J21" s="50">
        <v>5.3699999999999901E-2</v>
      </c>
      <c r="K21" s="50">
        <v>0.54242900000000005</v>
      </c>
      <c r="L21" s="50">
        <v>0.12970200000000001</v>
      </c>
      <c r="M21" s="50">
        <v>1.1048999999999899E-2</v>
      </c>
      <c r="N21" s="50">
        <v>-0.44717600000000002</v>
      </c>
      <c r="O21" s="50">
        <v>-0.53834899999999897</v>
      </c>
      <c r="P21" s="50">
        <v>6.3747999999999902E-2</v>
      </c>
      <c r="Q21" s="50">
        <v>0.25197799999999898</v>
      </c>
      <c r="R21" s="50">
        <v>0.13170899999999899</v>
      </c>
      <c r="S21" s="50">
        <v>-0.27788000000000002</v>
      </c>
      <c r="T21" s="50">
        <v>-0.43844699999999898</v>
      </c>
      <c r="U21" s="50">
        <v>-0.64641199999999899</v>
      </c>
      <c r="V21" s="50">
        <v>-0.72902999999999896</v>
      </c>
      <c r="W21" s="50">
        <v>-0.57936399999999899</v>
      </c>
      <c r="X21" s="50">
        <v>-0.692796999999999</v>
      </c>
      <c r="Y21" s="50">
        <v>-0.142009999999999</v>
      </c>
      <c r="Z21" s="50">
        <v>-0.72550300000000001</v>
      </c>
      <c r="AA21" s="50">
        <v>-0.53691100000000003</v>
      </c>
      <c r="AB21" s="50">
        <v>-0.54576800000000003</v>
      </c>
      <c r="AC21" s="50">
        <v>-0.51308600000000004</v>
      </c>
    </row>
    <row r="22" spans="1:29" ht="15.75" customHeight="1" x14ac:dyDescent="0.25">
      <c r="A22" s="50">
        <v>1.12444399999999</v>
      </c>
      <c r="B22" s="50">
        <v>0.82088700000000003</v>
      </c>
      <c r="C22" s="50">
        <v>-1.3257669999999899</v>
      </c>
      <c r="D22" s="50">
        <v>-0.49615399999999898</v>
      </c>
      <c r="E22" s="50">
        <v>0.108440999999999</v>
      </c>
      <c r="F22" s="50">
        <v>-0.194859</v>
      </c>
      <c r="G22" s="50">
        <v>0.17468500000000001</v>
      </c>
      <c r="H22" s="50">
        <v>0.246054999999999</v>
      </c>
      <c r="I22" s="50">
        <v>7.9757999999999898E-2</v>
      </c>
      <c r="J22" s="50">
        <v>-3.0068999999999901E-2</v>
      </c>
      <c r="K22" s="50">
        <v>-7.8389E-2</v>
      </c>
      <c r="L22" s="50">
        <v>-9.2488000000000001E-2</v>
      </c>
      <c r="M22" s="50">
        <v>-0.51636199999999899</v>
      </c>
      <c r="N22" s="50">
        <v>0.79159999999999897</v>
      </c>
      <c r="O22" s="50">
        <v>-0.199567999999999</v>
      </c>
      <c r="P22" s="50">
        <v>0.32776699999999898</v>
      </c>
      <c r="Q22" s="50">
        <v>-2.4531000000000001E-2</v>
      </c>
      <c r="R22" s="50">
        <v>-6.6256999999999899E-2</v>
      </c>
      <c r="S22" s="50">
        <v>-0.105875999999999</v>
      </c>
      <c r="T22" s="50">
        <v>-0.15151500000000001</v>
      </c>
      <c r="U22" s="50">
        <v>-5.22279999999999E-2</v>
      </c>
      <c r="V22" s="50">
        <v>-3.3787999999999901E-2</v>
      </c>
      <c r="W22" s="50">
        <v>-0.13483000000000001</v>
      </c>
      <c r="X22" s="50">
        <v>-7.6488E-2</v>
      </c>
      <c r="Y22" s="50">
        <v>-0.54564699999999899</v>
      </c>
      <c r="Z22" s="50">
        <v>-1.64681699999999</v>
      </c>
      <c r="AA22" s="50">
        <v>-2.5061270000000002</v>
      </c>
      <c r="AB22" s="50">
        <v>-2.00230199999999</v>
      </c>
      <c r="AC22" s="50">
        <v>-2.4125909999999902</v>
      </c>
    </row>
    <row r="23" spans="1:29" ht="15.75" customHeight="1" x14ac:dyDescent="0.25">
      <c r="A23" s="50">
        <v>-0.46940599999999899</v>
      </c>
      <c r="B23" s="50">
        <v>-0.172512999999999</v>
      </c>
      <c r="C23" s="50">
        <v>0.184529999999999</v>
      </c>
      <c r="D23" s="50">
        <v>6.1247000000000003E-2</v>
      </c>
      <c r="E23" s="50">
        <v>-6.9829999999999901E-3</v>
      </c>
      <c r="F23" s="50">
        <v>3.0724999999999902E-2</v>
      </c>
      <c r="G23" s="50">
        <v>-6.8512000000000003E-2</v>
      </c>
      <c r="H23" s="50">
        <v>0.109800999999999</v>
      </c>
      <c r="I23" s="50">
        <v>-0.107431999999999</v>
      </c>
      <c r="J23" s="50">
        <v>4.0726999999999902E-2</v>
      </c>
      <c r="K23" s="50">
        <v>0.107606999999999</v>
      </c>
      <c r="L23" s="50">
        <v>0.43200899999999898</v>
      </c>
      <c r="M23" s="50">
        <v>0.31819500000000001</v>
      </c>
      <c r="N23" s="50">
        <v>-8.3763000000000004E-2</v>
      </c>
      <c r="O23" s="50">
        <v>-2.1992000000000001E-2</v>
      </c>
      <c r="P23" s="50">
        <v>0.113452999999999</v>
      </c>
      <c r="Q23" s="50">
        <v>7.8933000000000003E-2</v>
      </c>
      <c r="R23" s="50">
        <v>-4.7840000000000001E-3</v>
      </c>
      <c r="S23" s="50">
        <v>-9.5479999999999898E-2</v>
      </c>
      <c r="T23" s="50">
        <v>2.67599999999999E-3</v>
      </c>
      <c r="U23" s="50">
        <v>9.8919000000000007E-2</v>
      </c>
      <c r="V23" s="50">
        <v>0.236923999999999</v>
      </c>
      <c r="W23" s="50">
        <v>0.10883900000000001</v>
      </c>
      <c r="X23" s="50">
        <v>0.217609999999999</v>
      </c>
      <c r="Y23" s="50">
        <v>-8.8118000000000002E-2</v>
      </c>
      <c r="Z23" s="50">
        <v>-0.39956999999999898</v>
      </c>
      <c r="AA23" s="50">
        <v>-0.42315799999999898</v>
      </c>
      <c r="AB23" s="50">
        <v>0.51428499999999899</v>
      </c>
      <c r="AC23" s="50">
        <v>-0.48819200000000001</v>
      </c>
    </row>
    <row r="24" spans="1:29" ht="15.75" customHeight="1" x14ac:dyDescent="0.25">
      <c r="A24" s="50">
        <v>1.36915399999999</v>
      </c>
      <c r="B24" s="50">
        <v>1.6776390000000001</v>
      </c>
      <c r="C24" s="50">
        <v>-5.0171E-2</v>
      </c>
      <c r="D24" s="50">
        <v>-0.172738</v>
      </c>
      <c r="E24" s="50">
        <v>-0.13123799999999899</v>
      </c>
      <c r="F24" s="50">
        <v>-0.22991</v>
      </c>
      <c r="G24" s="50">
        <v>-0.14951500000000001</v>
      </c>
      <c r="H24" s="50">
        <v>0.234731999999999</v>
      </c>
      <c r="I24" s="50">
        <v>-6.1831999999999901E-2</v>
      </c>
      <c r="J24" s="50">
        <v>8.4317000000000003E-2</v>
      </c>
      <c r="K24" s="50">
        <v>-0.12939400000000001</v>
      </c>
      <c r="L24" s="50">
        <v>-0.26477699999999899</v>
      </c>
      <c r="M24" s="50">
        <v>-0.31245499999999898</v>
      </c>
      <c r="N24" s="50">
        <v>0.78940999999999895</v>
      </c>
      <c r="O24" s="50">
        <v>-0.21471899999999899</v>
      </c>
      <c r="P24" s="50">
        <v>-0.21199299999999899</v>
      </c>
      <c r="Q24" s="50">
        <v>-0.10693900000000001</v>
      </c>
      <c r="R24" s="50">
        <v>-5.5299999999999902E-4</v>
      </c>
      <c r="S24" s="50">
        <v>-0.15665000000000001</v>
      </c>
      <c r="T24" s="50">
        <v>0.17230000000000001</v>
      </c>
      <c r="U24" s="50">
        <v>-1.2390000000000001E-3</v>
      </c>
      <c r="V24" s="50">
        <v>-0.29327700000000001</v>
      </c>
      <c r="W24" s="50">
        <v>-0.115935999999999</v>
      </c>
      <c r="X24" s="50">
        <v>-0.32785399999999898</v>
      </c>
      <c r="Y24" s="50">
        <v>-0.10469000000000001</v>
      </c>
      <c r="Z24" s="50">
        <v>-2.7123400000000002</v>
      </c>
      <c r="AA24" s="50">
        <v>-2.7328960000000002</v>
      </c>
      <c r="AB24" s="50">
        <v>-2.3365070000000001</v>
      </c>
      <c r="AC24" s="50">
        <v>-2.417853</v>
      </c>
    </row>
    <row r="25" spans="1:29" ht="15.75" customHeight="1" x14ac:dyDescent="0.25">
      <c r="A25" s="50">
        <v>-0.17127200000000001</v>
      </c>
      <c r="B25" s="50">
        <v>4.1499000000000001E-2</v>
      </c>
      <c r="C25" s="50">
        <v>0.11786099999999899</v>
      </c>
      <c r="D25" s="50">
        <v>-5.3559000000000002E-2</v>
      </c>
      <c r="E25" s="50">
        <v>0.12364799999999899</v>
      </c>
      <c r="F25" s="50">
        <v>-0.124221999999999</v>
      </c>
      <c r="G25" s="50">
        <v>-0.13952400000000001</v>
      </c>
      <c r="H25" s="50">
        <v>7.4564000000000005E-2</v>
      </c>
      <c r="I25" s="50">
        <v>-0.18204500000000001</v>
      </c>
      <c r="J25" s="50">
        <v>-3.4700000000000002E-2</v>
      </c>
      <c r="K25" s="50">
        <v>5.8299999999999899E-4</v>
      </c>
      <c r="L25" s="50">
        <v>-0.12486700000000001</v>
      </c>
      <c r="M25" s="50">
        <v>-8.8637999999999897E-2</v>
      </c>
      <c r="N25" s="50">
        <v>0.12734200000000001</v>
      </c>
      <c r="O25" s="50">
        <v>-8.6448999999999901E-2</v>
      </c>
      <c r="P25" s="50">
        <v>-4.6741999999999902E-2</v>
      </c>
      <c r="Q25" s="50">
        <v>-0.13267799999999899</v>
      </c>
      <c r="R25" s="50">
        <v>-8.47549999999999E-2</v>
      </c>
      <c r="S25" s="50">
        <v>-0.17522399999999899</v>
      </c>
      <c r="T25" s="50">
        <v>-0.13720099999999899</v>
      </c>
      <c r="U25" s="50">
        <v>7.0585999999999899E-2</v>
      </c>
      <c r="V25" s="50">
        <v>2.1489999999999899E-3</v>
      </c>
      <c r="W25" s="50">
        <v>8.3292000000000005E-2</v>
      </c>
      <c r="X25" s="50">
        <v>-0.137625999999999</v>
      </c>
      <c r="Y25" s="50">
        <v>0.122588</v>
      </c>
      <c r="Z25" s="50">
        <v>9.9420999999999898E-2</v>
      </c>
      <c r="AA25" s="50">
        <v>-4.7952000000000002E-2</v>
      </c>
      <c r="AB25" s="50">
        <v>-5.9540000000000003E-2</v>
      </c>
      <c r="AC25" s="50">
        <v>0.149733</v>
      </c>
    </row>
    <row r="26" spans="1:29" ht="15.75" customHeight="1" x14ac:dyDescent="0.25">
      <c r="A26" s="50">
        <v>-0.155190999999999</v>
      </c>
      <c r="B26" s="50">
        <v>-4.2079999999999902E-2</v>
      </c>
      <c r="C26" s="50">
        <v>-9.0260000000000007E-2</v>
      </c>
      <c r="D26" s="50">
        <v>-0.19561200000000001</v>
      </c>
      <c r="E26" s="50">
        <v>-0.146149</v>
      </c>
      <c r="F26" s="50">
        <v>4.9709999999999902E-3</v>
      </c>
      <c r="G26" s="50">
        <v>9.7775000000000001E-2</v>
      </c>
      <c r="H26" s="50">
        <v>6.1895999999999902E-2</v>
      </c>
      <c r="I26" s="50">
        <v>4.3004000000000001E-2</v>
      </c>
      <c r="J26" s="50">
        <v>-0.22159999999999899</v>
      </c>
      <c r="K26" s="50">
        <v>-0.108961</v>
      </c>
      <c r="L26" s="50">
        <v>8.94319999999999E-2</v>
      </c>
      <c r="M26" s="50">
        <v>-0.10094400000000001</v>
      </c>
      <c r="N26" s="50">
        <v>-6.3390000000000002E-2</v>
      </c>
      <c r="O26" s="50">
        <v>-7.2810000000000001E-3</v>
      </c>
      <c r="P26" s="50">
        <v>-0.120332999999999</v>
      </c>
      <c r="Q26" s="50">
        <v>9.0609999999999892E-3</v>
      </c>
      <c r="R26" s="50">
        <v>0.11175</v>
      </c>
      <c r="S26" s="50">
        <v>0.11018699999999899</v>
      </c>
      <c r="T26" s="50">
        <v>-5.5588999999999902E-2</v>
      </c>
      <c r="U26" s="50">
        <v>-1.2831999999999901E-2</v>
      </c>
      <c r="V26" s="50">
        <v>5.4219999999999902E-3</v>
      </c>
      <c r="W26" s="50">
        <v>-0.100683999999999</v>
      </c>
      <c r="X26" s="50">
        <v>-4.4060000000000002E-3</v>
      </c>
      <c r="Y26" s="50">
        <v>4.6515000000000001E-2</v>
      </c>
      <c r="Z26" s="50">
        <v>-0.297341999999999</v>
      </c>
      <c r="AA26" s="50">
        <v>-0.25036399999999898</v>
      </c>
      <c r="AB26" s="50">
        <v>-0.293876999999999</v>
      </c>
      <c r="AC26" s="50">
        <v>-0.21404899999999899</v>
      </c>
    </row>
    <row r="27" spans="1:29" ht="15.75" customHeight="1" x14ac:dyDescent="0.25">
      <c r="A27" s="50">
        <v>-0.48318299999999897</v>
      </c>
      <c r="B27" s="50">
        <v>-0.11229</v>
      </c>
      <c r="C27" s="50">
        <v>-0.111875</v>
      </c>
      <c r="D27" s="50">
        <v>-0.137957999999999</v>
      </c>
      <c r="E27" s="50">
        <v>-6.1679999999999902E-2</v>
      </c>
      <c r="F27" s="50">
        <v>-7.5447E-2</v>
      </c>
      <c r="G27" s="50">
        <v>-3.1719999999999899E-3</v>
      </c>
      <c r="H27" s="50">
        <v>0.107881</v>
      </c>
      <c r="I27" s="50">
        <v>0.105101</v>
      </c>
      <c r="J27" s="50">
        <v>0.105471999999999</v>
      </c>
      <c r="K27" s="50">
        <v>0.26023600000000002</v>
      </c>
      <c r="L27" s="50">
        <v>-6.1219000000000003E-2</v>
      </c>
      <c r="M27" s="50">
        <v>4.4650000000000002E-3</v>
      </c>
      <c r="N27" s="50">
        <v>0.194878999999999</v>
      </c>
      <c r="O27" s="50">
        <v>6.40509999999999E-2</v>
      </c>
      <c r="P27" s="50">
        <v>0.156913999999999</v>
      </c>
      <c r="Q27" s="50">
        <v>-3.5899999999999902E-4</v>
      </c>
      <c r="R27" s="50">
        <v>0.14812600000000001</v>
      </c>
      <c r="S27" s="50">
        <v>-3.0561000000000001E-2</v>
      </c>
      <c r="T27" s="50">
        <v>8.9773000000000006E-2</v>
      </c>
      <c r="U27" s="50">
        <v>-9.0439999999999895E-3</v>
      </c>
      <c r="V27" s="50">
        <v>-4.9644000000000001E-2</v>
      </c>
      <c r="W27" s="50">
        <v>-3.8365000000000003E-2</v>
      </c>
      <c r="X27" s="50">
        <v>0.200292999999999</v>
      </c>
      <c r="Y27" s="50">
        <v>-3.2753999999999901E-2</v>
      </c>
      <c r="Z27" s="50">
        <v>-0.149036</v>
      </c>
      <c r="AA27" s="50">
        <v>-0.16925200000000001</v>
      </c>
      <c r="AB27" s="50">
        <v>-0.15710399999999899</v>
      </c>
      <c r="AC27" s="50">
        <v>-0.35272300000000001</v>
      </c>
    </row>
    <row r="28" spans="1:29" ht="15.75" customHeight="1" x14ac:dyDescent="0.25">
      <c r="A28" s="50">
        <v>1.3630739999999899</v>
      </c>
      <c r="B28" s="50">
        <v>1.23546</v>
      </c>
      <c r="C28" s="50">
        <v>-1.112851</v>
      </c>
      <c r="D28" s="50">
        <v>-0.44609900000000002</v>
      </c>
      <c r="E28" s="50">
        <v>0.43204900000000002</v>
      </c>
      <c r="F28" s="50">
        <v>5.35049999999999E-2</v>
      </c>
      <c r="G28" s="50">
        <v>-5.96E-2</v>
      </c>
      <c r="H28" s="50">
        <v>-0.237841999999999</v>
      </c>
      <c r="I28" s="50">
        <v>1.396E-2</v>
      </c>
      <c r="J28" s="50">
        <v>0.15409100000000001</v>
      </c>
      <c r="K28" s="50">
        <v>4.3970000000000002E-2</v>
      </c>
      <c r="L28" s="50">
        <v>0.171732999999999</v>
      </c>
      <c r="M28" s="50">
        <v>-0.68241499999999899</v>
      </c>
      <c r="N28" s="50">
        <v>0.37500099999999897</v>
      </c>
      <c r="O28" s="50">
        <v>0.101019999999999</v>
      </c>
      <c r="P28" s="50">
        <v>0.227765999999999</v>
      </c>
      <c r="Q28" s="50">
        <v>-0.242393999999999</v>
      </c>
      <c r="R28" s="50">
        <v>-0.110969999999999</v>
      </c>
      <c r="S28" s="50">
        <v>0.223771999999999</v>
      </c>
      <c r="T28" s="50">
        <v>0.14586399999999899</v>
      </c>
      <c r="U28" s="50">
        <v>-0.112206</v>
      </c>
      <c r="V28" s="50">
        <v>5.5977999999999903E-2</v>
      </c>
      <c r="W28" s="50">
        <v>-9.1752E-2</v>
      </c>
      <c r="X28" s="50">
        <v>-8.0389000000000002E-2</v>
      </c>
      <c r="Y28" s="50">
        <v>-0.32221300000000003</v>
      </c>
      <c r="Z28" s="50">
        <v>-3.3198229999999902</v>
      </c>
      <c r="AA28" s="50">
        <v>-3.2861570000000002</v>
      </c>
      <c r="AB28" s="50">
        <v>-3.08661599999999</v>
      </c>
      <c r="AC28" s="50">
        <v>-2.9847000000000001</v>
      </c>
    </row>
    <row r="29" spans="1:29" ht="15.75" customHeight="1" x14ac:dyDescent="0.25">
      <c r="A29" s="50">
        <v>-0.34894399999999898</v>
      </c>
      <c r="B29" s="50">
        <v>-2.5762E-2</v>
      </c>
      <c r="C29" s="50">
        <v>3.4227E-2</v>
      </c>
      <c r="D29" s="50">
        <v>-6.7914000000000002E-2</v>
      </c>
      <c r="E29" s="50">
        <v>-0.22758500000000001</v>
      </c>
      <c r="F29" s="50">
        <v>-5.1045E-2</v>
      </c>
      <c r="G29" s="50">
        <v>-9.0550000000000005E-3</v>
      </c>
      <c r="H29" s="50">
        <v>0.107878</v>
      </c>
      <c r="I29" s="50">
        <v>5.9119999999999902E-2</v>
      </c>
      <c r="J29" s="50">
        <v>-2.7518000000000001E-2</v>
      </c>
      <c r="K29" s="50">
        <v>-7.5908000000000003E-2</v>
      </c>
      <c r="L29" s="50">
        <v>4.7184999999999901E-2</v>
      </c>
      <c r="M29" s="50">
        <v>-0.186504</v>
      </c>
      <c r="N29" s="50">
        <v>4.9200000000000003E-4</v>
      </c>
      <c r="O29" s="50">
        <v>-4.734E-2</v>
      </c>
      <c r="P29" s="50">
        <v>4.2595000000000001E-2</v>
      </c>
      <c r="Q29" s="50">
        <v>-7.7374999999999902E-2</v>
      </c>
      <c r="R29" s="50">
        <v>8.8314000000000004E-2</v>
      </c>
      <c r="S29" s="50">
        <v>1.3912000000000001E-2</v>
      </c>
      <c r="T29" s="50">
        <v>-9.7685999999999898E-2</v>
      </c>
      <c r="U29" s="50">
        <v>0.106465</v>
      </c>
      <c r="V29" s="50">
        <v>-7.34869999999999E-2</v>
      </c>
      <c r="W29" s="50">
        <v>-0.217472999999999</v>
      </c>
      <c r="X29" s="50">
        <v>-0.202262999999999</v>
      </c>
      <c r="Y29" s="50">
        <v>-2.9027000000000001E-2</v>
      </c>
      <c r="Z29" s="50">
        <v>-0.25233800000000001</v>
      </c>
      <c r="AA29" s="50">
        <v>9.0941999999999898E-2</v>
      </c>
      <c r="AB29" s="50">
        <v>-0.27007500000000001</v>
      </c>
      <c r="AC29" s="50">
        <v>-0.33218700000000001</v>
      </c>
    </row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6" width="8.7109375" customWidth="1"/>
  </cols>
  <sheetData>
    <row r="1" spans="1:1" x14ac:dyDescent="0.25">
      <c r="A1" s="51">
        <v>-0.96791099999999897</v>
      </c>
    </row>
    <row r="2" spans="1:1" x14ac:dyDescent="0.25">
      <c r="A2" s="51">
        <v>-2.1929569999999901</v>
      </c>
    </row>
    <row r="3" spans="1:1" x14ac:dyDescent="0.25">
      <c r="A3" s="51">
        <v>-0.91837500000000005</v>
      </c>
    </row>
    <row r="4" spans="1:1" x14ac:dyDescent="0.25">
      <c r="A4" s="51">
        <v>-0.84510700000000005</v>
      </c>
    </row>
    <row r="5" spans="1:1" x14ac:dyDescent="0.25">
      <c r="A5" s="51">
        <v>-0.37233300000000003</v>
      </c>
    </row>
    <row r="6" spans="1:1" x14ac:dyDescent="0.25">
      <c r="A6" s="51">
        <v>-0.68284199999999895</v>
      </c>
    </row>
    <row r="7" spans="1:1" x14ac:dyDescent="0.25">
      <c r="A7" s="51">
        <v>-2.8846069999999902</v>
      </c>
    </row>
    <row r="8" spans="1:1" x14ac:dyDescent="0.25">
      <c r="A8" s="51">
        <v>-1.132857</v>
      </c>
    </row>
    <row r="9" spans="1:1" x14ac:dyDescent="0.25">
      <c r="A9" s="51">
        <v>-2.5853540000000002</v>
      </c>
    </row>
    <row r="10" spans="1:1" x14ac:dyDescent="0.25">
      <c r="A10" s="51">
        <v>-2.8529629999999901</v>
      </c>
    </row>
    <row r="11" spans="1:1" x14ac:dyDescent="0.25">
      <c r="A11" s="51">
        <v>-0.27470499999999898</v>
      </c>
    </row>
    <row r="12" spans="1:1" x14ac:dyDescent="0.25">
      <c r="A12" s="51">
        <v>-3.5186039999999901</v>
      </c>
    </row>
    <row r="13" spans="1:1" x14ac:dyDescent="0.25">
      <c r="A13" s="51">
        <v>-0.260960999999999</v>
      </c>
    </row>
    <row r="14" spans="1:1" x14ac:dyDescent="0.25">
      <c r="A14" s="51">
        <v>-0.31195400000000001</v>
      </c>
    </row>
    <row r="15" spans="1:1" x14ac:dyDescent="0.25">
      <c r="A15" s="51">
        <v>-7.1119000000000002E-2</v>
      </c>
    </row>
    <row r="16" spans="1:1" x14ac:dyDescent="0.25">
      <c r="A16" s="51">
        <v>8.3840000000000008E-3</v>
      </c>
    </row>
    <row r="17" spans="1:1" x14ac:dyDescent="0.25">
      <c r="A17" s="51">
        <v>-1.693543</v>
      </c>
    </row>
    <row r="18" spans="1:1" x14ac:dyDescent="0.25">
      <c r="A18" s="51">
        <v>-0.943469</v>
      </c>
    </row>
    <row r="19" spans="1:1" x14ac:dyDescent="0.25">
      <c r="A19" s="51">
        <v>-0.11361400000000001</v>
      </c>
    </row>
    <row r="20" spans="1:1" x14ac:dyDescent="0.25">
      <c r="A20" s="51">
        <v>-0.38911200000000001</v>
      </c>
    </row>
    <row r="21" spans="1:1" ht="15.75" customHeight="1" x14ac:dyDescent="0.25">
      <c r="A21" s="51">
        <v>-0.52174399999999899</v>
      </c>
    </row>
    <row r="22" spans="1:1" ht="15.75" customHeight="1" x14ac:dyDescent="0.25">
      <c r="A22" s="51">
        <v>-2.48979999999999</v>
      </c>
    </row>
    <row r="23" spans="1:1" ht="15.75" customHeight="1" x14ac:dyDescent="0.25">
      <c r="A23" s="51">
        <v>-9.9821999999999897E-2</v>
      </c>
    </row>
    <row r="24" spans="1:1" ht="15.75" customHeight="1" x14ac:dyDescent="0.25">
      <c r="A24" s="51">
        <v>-2.9066000000000001</v>
      </c>
    </row>
    <row r="25" spans="1:1" ht="15.75" customHeight="1" x14ac:dyDescent="0.25">
      <c r="A25" s="51">
        <v>-0.165712999999999</v>
      </c>
    </row>
    <row r="26" spans="1:1" ht="15.75" customHeight="1" x14ac:dyDescent="0.25">
      <c r="A26" s="51">
        <v>-0.235649999999999</v>
      </c>
    </row>
    <row r="27" spans="1:1" ht="15.75" customHeight="1" x14ac:dyDescent="0.25">
      <c r="A27" s="51">
        <v>-0.51126099999999897</v>
      </c>
    </row>
    <row r="28" spans="1:1" ht="15.75" customHeight="1" x14ac:dyDescent="0.25">
      <c r="A28" s="51">
        <v>-3.7089229999999902</v>
      </c>
    </row>
    <row r="29" spans="1:1" ht="15.75" customHeight="1" x14ac:dyDescent="0.25">
      <c r="A29" s="51">
        <v>-0.25517499999999899</v>
      </c>
    </row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00"/>
  <sheetViews>
    <sheetView workbookViewId="0"/>
  </sheetViews>
  <sheetFormatPr defaultColWidth="14.42578125" defaultRowHeight="15" customHeight="1" x14ac:dyDescent="0.25"/>
  <cols>
    <col min="1" max="29" width="8.7109375" customWidth="1"/>
  </cols>
  <sheetData>
    <row r="1" spans="1:29" x14ac:dyDescent="0.25">
      <c r="A1" s="50">
        <v>-5.6192999999999903E-2</v>
      </c>
      <c r="B1" s="50">
        <v>-0.27300000000000002</v>
      </c>
      <c r="C1" s="50">
        <v>-0.213672</v>
      </c>
      <c r="D1" s="50">
        <v>-9.2460000000000007E-3</v>
      </c>
      <c r="E1" s="50">
        <v>8.5187999999999903E-2</v>
      </c>
      <c r="F1" s="50">
        <v>5.83339999999999E-2</v>
      </c>
      <c r="G1" s="50">
        <v>-0.132217</v>
      </c>
      <c r="H1" s="50">
        <v>-6.3184000000000004E-2</v>
      </c>
      <c r="I1" s="50">
        <v>-0.19670199999999899</v>
      </c>
      <c r="J1" s="50">
        <v>-0.232262999999999</v>
      </c>
      <c r="K1" s="50">
        <v>-0.209365999999999</v>
      </c>
      <c r="L1" s="50">
        <v>-0.13069900000000001</v>
      </c>
      <c r="M1" s="50">
        <v>-0.12217</v>
      </c>
      <c r="N1" s="50">
        <v>-0.184917999999999</v>
      </c>
      <c r="O1" s="50">
        <v>0.15817400000000001</v>
      </c>
      <c r="P1" s="50">
        <v>-9.5903000000000002E-2</v>
      </c>
      <c r="Q1" s="50">
        <v>-0.12141100000000001</v>
      </c>
      <c r="R1" s="50">
        <v>-0.25709500000000002</v>
      </c>
      <c r="S1" s="50">
        <v>2.0164999999999898E-2</v>
      </c>
      <c r="T1" s="50">
        <v>-0.17407500000000001</v>
      </c>
      <c r="U1" s="50">
        <v>-0.15445400000000001</v>
      </c>
      <c r="V1" s="50">
        <v>1.5685000000000001E-2</v>
      </c>
      <c r="W1" s="50">
        <v>-0.18021000000000001</v>
      </c>
      <c r="X1" s="50">
        <v>-0.119527999999999</v>
      </c>
      <c r="Y1" s="50">
        <v>-3.8089999999999902E-2</v>
      </c>
      <c r="Z1" s="50">
        <v>-4.2447999999999902E-2</v>
      </c>
      <c r="AA1" s="50">
        <v>0.127716999999999</v>
      </c>
      <c r="AB1" s="50">
        <v>-7.2114999999999901E-2</v>
      </c>
      <c r="AC1" s="50">
        <v>-6.9483000000000003E-2</v>
      </c>
    </row>
    <row r="2" spans="1:29" x14ac:dyDescent="0.25">
      <c r="A2" s="50">
        <v>3.6289999999999899E-3</v>
      </c>
      <c r="B2" s="50">
        <v>-0.136876999999999</v>
      </c>
      <c r="C2" s="50">
        <v>-0.240867999999999</v>
      </c>
      <c r="D2" s="50">
        <v>3.6729999999999902E-2</v>
      </c>
      <c r="E2" s="50">
        <v>0.12679499999999899</v>
      </c>
      <c r="F2" s="50">
        <v>-4.1448999999999903E-2</v>
      </c>
      <c r="G2" s="50">
        <v>-0.26911299999999899</v>
      </c>
      <c r="H2" s="50">
        <v>-0.17089399999999899</v>
      </c>
      <c r="I2" s="50">
        <v>-3.6538000000000001E-2</v>
      </c>
      <c r="J2" s="50">
        <v>9.7730000000000004E-3</v>
      </c>
      <c r="K2" s="50">
        <v>4.0962999999999902E-2</v>
      </c>
      <c r="L2" s="50">
        <v>-0.103632</v>
      </c>
      <c r="M2" s="50">
        <v>3.0155999999999902E-2</v>
      </c>
      <c r="N2" s="50">
        <v>5.3406000000000002E-2</v>
      </c>
      <c r="O2" s="50">
        <v>0.17290800000000001</v>
      </c>
      <c r="P2" s="50">
        <v>0.110809</v>
      </c>
      <c r="Q2" s="50">
        <v>-0.15071899999999899</v>
      </c>
      <c r="R2" s="50">
        <v>-0.26011800000000002</v>
      </c>
      <c r="S2" s="50">
        <v>-0.10730000000000001</v>
      </c>
      <c r="T2" s="50">
        <v>-0.26835100000000001</v>
      </c>
      <c r="U2" s="50">
        <v>-0.297677999999999</v>
      </c>
      <c r="V2" s="50">
        <v>-4.5049999999999903E-2</v>
      </c>
      <c r="W2" s="50">
        <v>-0.19523199999999899</v>
      </c>
      <c r="X2" s="50">
        <v>-0.33195599999999897</v>
      </c>
      <c r="Y2" s="50">
        <v>-0.13647300000000001</v>
      </c>
      <c r="Z2" s="50">
        <v>-0.17153299999999899</v>
      </c>
      <c r="AA2" s="50">
        <v>-1.8079000000000001E-2</v>
      </c>
      <c r="AB2" s="50">
        <v>-0.247662999999999</v>
      </c>
      <c r="AC2" s="50">
        <v>-9.22619999999999E-2</v>
      </c>
    </row>
    <row r="3" spans="1:29" x14ac:dyDescent="0.25">
      <c r="A3" s="50">
        <v>-0.21011199999999899</v>
      </c>
      <c r="B3" s="50">
        <v>-0.21468799999999899</v>
      </c>
      <c r="C3" s="50">
        <v>-2.8004000000000001E-2</v>
      </c>
      <c r="D3" s="50">
        <v>5.4717000000000002E-2</v>
      </c>
      <c r="E3" s="50">
        <v>8.1447000000000006E-2</v>
      </c>
      <c r="F3" s="50">
        <v>-0.18195700000000001</v>
      </c>
      <c r="G3" s="50">
        <v>3.4882000000000003E-2</v>
      </c>
      <c r="H3" s="50">
        <v>-3.1754999999999901E-2</v>
      </c>
      <c r="I3" s="50">
        <v>0.15507799999999899</v>
      </c>
      <c r="J3" s="50">
        <v>-0.40588999999999897</v>
      </c>
      <c r="K3" s="50">
        <v>7.6059999999999904E-3</v>
      </c>
      <c r="L3" s="50">
        <v>-0.96335899999999897</v>
      </c>
      <c r="M3" s="50">
        <v>3.0467000000000001E-2</v>
      </c>
      <c r="N3" s="50">
        <v>0.25376700000000002</v>
      </c>
      <c r="O3" s="50">
        <v>7.5493000000000005E-2</v>
      </c>
      <c r="P3" s="50">
        <v>-8.2184999999999897E-2</v>
      </c>
      <c r="Q3" s="50">
        <v>-2.5884000000000001E-2</v>
      </c>
      <c r="R3" s="50">
        <v>-0.132331</v>
      </c>
      <c r="S3" s="50">
        <v>0.15096200000000001</v>
      </c>
      <c r="T3" s="50">
        <v>-1.5479999999999899E-3</v>
      </c>
      <c r="U3" s="50">
        <v>0.14181199999999899</v>
      </c>
      <c r="V3" s="50">
        <v>-3.1165000000000002E-2</v>
      </c>
      <c r="W3" s="50">
        <v>-0.233242</v>
      </c>
      <c r="X3" s="50">
        <v>-0.156226</v>
      </c>
      <c r="Y3" s="50">
        <v>0.13445799999999899</v>
      </c>
      <c r="Z3" s="50">
        <v>0.27025300000000002</v>
      </c>
      <c r="AA3" s="50">
        <v>-0.37809199999999898</v>
      </c>
      <c r="AB3" s="50">
        <v>0.31412600000000002</v>
      </c>
      <c r="AC3" s="50">
        <v>-0.101043999999999</v>
      </c>
    </row>
    <row r="4" spans="1:29" x14ac:dyDescent="0.25">
      <c r="A4" s="50">
        <v>-0.141739</v>
      </c>
      <c r="B4" s="50">
        <v>-0.174117999999999</v>
      </c>
      <c r="C4" s="50">
        <v>-0.26804299999999898</v>
      </c>
      <c r="D4" s="50">
        <v>-0.113167</v>
      </c>
      <c r="E4" s="50">
        <v>-1.3225999999999899E-2</v>
      </c>
      <c r="F4" s="50">
        <v>-7.2853000000000001E-2</v>
      </c>
      <c r="G4" s="50">
        <v>-0.22206100000000001</v>
      </c>
      <c r="H4" s="50">
        <v>-0.117302</v>
      </c>
      <c r="I4" s="50">
        <v>-0.30427500000000002</v>
      </c>
      <c r="J4" s="50">
        <v>2.1946E-2</v>
      </c>
      <c r="K4" s="50">
        <v>-8.8686000000000001E-2</v>
      </c>
      <c r="L4" s="50">
        <v>-6.4291000000000001E-2</v>
      </c>
      <c r="M4" s="50">
        <v>2.8254999999999902E-2</v>
      </c>
      <c r="N4" s="50">
        <v>-5.05839999999999E-2</v>
      </c>
      <c r="O4" s="50">
        <v>6.6627000000000006E-2</v>
      </c>
      <c r="P4" s="50">
        <v>0.11937200000000001</v>
      </c>
      <c r="Q4" s="50">
        <v>-0.222438999999999</v>
      </c>
      <c r="R4" s="50">
        <v>-0.182750999999999</v>
      </c>
      <c r="S4" s="50">
        <v>-6.6426999999999903E-2</v>
      </c>
      <c r="T4" s="50">
        <v>-0.201518</v>
      </c>
      <c r="U4" s="50">
        <v>2.4393999999999898E-2</v>
      </c>
      <c r="V4" s="50">
        <v>1.5216E-2</v>
      </c>
      <c r="W4" s="50">
        <v>-0.12883700000000001</v>
      </c>
      <c r="X4" s="50">
        <v>-0.298872999999999</v>
      </c>
      <c r="Y4" s="50">
        <v>6.3491000000000006E-2</v>
      </c>
      <c r="Z4" s="50">
        <v>-0.111467999999999</v>
      </c>
      <c r="AA4" s="50">
        <v>-0.15156800000000001</v>
      </c>
      <c r="AB4" s="50">
        <v>-0.15875700000000001</v>
      </c>
      <c r="AC4" s="50">
        <v>-0.201981999999999</v>
      </c>
    </row>
    <row r="5" spans="1:29" x14ac:dyDescent="0.25">
      <c r="A5" s="50">
        <v>2.1593000000000001E-2</v>
      </c>
      <c r="B5" s="50">
        <v>-9.1520000000000004E-2</v>
      </c>
      <c r="C5" s="50">
        <v>-0.20655699999999899</v>
      </c>
      <c r="D5" s="50">
        <v>-0.29302</v>
      </c>
      <c r="E5" s="50">
        <v>0.121821999999999</v>
      </c>
      <c r="F5" s="50">
        <v>-0.128547999999999</v>
      </c>
      <c r="G5" s="50">
        <v>0.41893900000000001</v>
      </c>
      <c r="H5" s="50">
        <v>0.129968</v>
      </c>
      <c r="I5" s="50">
        <v>-0.47481600000000002</v>
      </c>
      <c r="J5" s="50">
        <v>0.55055500000000002</v>
      </c>
      <c r="K5" s="50">
        <v>-0.27740100000000001</v>
      </c>
      <c r="L5" s="50">
        <v>0.28592200000000001</v>
      </c>
      <c r="M5" s="50">
        <v>-0.19106999999999899</v>
      </c>
      <c r="N5" s="50">
        <v>0.187862</v>
      </c>
      <c r="O5" s="50">
        <v>-0.12499300000000001</v>
      </c>
      <c r="P5" s="50">
        <v>-0.29503499999999899</v>
      </c>
      <c r="Q5" s="50">
        <v>-0.22965099999999899</v>
      </c>
      <c r="R5" s="50">
        <v>-0.90866899999999895</v>
      </c>
      <c r="S5" s="50">
        <v>9.4708000000000001E-2</v>
      </c>
      <c r="T5" s="50">
        <v>0.257189</v>
      </c>
      <c r="U5" s="50">
        <v>8.8395000000000001E-2</v>
      </c>
      <c r="V5" s="50">
        <v>-0.43352800000000002</v>
      </c>
      <c r="W5" s="50">
        <v>0.25920199999999899</v>
      </c>
      <c r="X5" s="50">
        <v>1.1642159999999899</v>
      </c>
      <c r="Y5" s="50">
        <v>8.7826000000000001E-2</v>
      </c>
      <c r="Z5" s="50">
        <v>1.4803999999999901E-2</v>
      </c>
      <c r="AA5" s="50">
        <v>-0.37561699999999898</v>
      </c>
      <c r="AB5" s="50">
        <v>2.0957189999999901</v>
      </c>
      <c r="AC5" s="50">
        <v>-0.255715999999999</v>
      </c>
    </row>
    <row r="6" spans="1:29" x14ac:dyDescent="0.25">
      <c r="A6" s="50">
        <v>0.102666999999999</v>
      </c>
      <c r="B6" s="50">
        <v>-0.77436400000000005</v>
      </c>
      <c r="C6" s="50">
        <v>-0.336285</v>
      </c>
      <c r="D6" s="50">
        <v>0.225850999999999</v>
      </c>
      <c r="E6" s="50">
        <v>-2.7665999999999899E-2</v>
      </c>
      <c r="F6" s="50">
        <v>-0.64505100000000004</v>
      </c>
      <c r="G6" s="50">
        <v>-0.71059700000000003</v>
      </c>
      <c r="H6" s="50">
        <v>0.62960700000000003</v>
      </c>
      <c r="I6" s="50">
        <v>-0.54918299999999898</v>
      </c>
      <c r="J6" s="50">
        <v>-0.95452899999999896</v>
      </c>
      <c r="K6" s="50">
        <v>-7.2150000000000001E-3</v>
      </c>
      <c r="L6" s="50">
        <v>0.26294499999999899</v>
      </c>
      <c r="M6" s="50">
        <v>-5.0439999999999903E-3</v>
      </c>
      <c r="N6" s="50">
        <v>0.16822300000000001</v>
      </c>
      <c r="O6" s="50">
        <v>-7.4093000000000006E-2</v>
      </c>
      <c r="P6" s="50">
        <v>3.3797000000000001E-2</v>
      </c>
      <c r="Q6" s="50">
        <v>-0.79408299999999898</v>
      </c>
      <c r="R6" s="50">
        <v>0.16736899999999899</v>
      </c>
      <c r="S6" s="50">
        <v>6.9180000000000005E-2</v>
      </c>
      <c r="T6" s="50">
        <v>-0.231159</v>
      </c>
      <c r="U6" s="50">
        <v>-0.34199800000000002</v>
      </c>
      <c r="V6" s="50">
        <v>-0.294877</v>
      </c>
      <c r="W6" s="50">
        <v>5.2393000000000002E-2</v>
      </c>
      <c r="X6" s="50">
        <v>-0.59648199999999896</v>
      </c>
      <c r="Y6" s="50">
        <v>0.108515</v>
      </c>
      <c r="Z6" s="50">
        <v>0.28286600000000001</v>
      </c>
      <c r="AA6" s="50">
        <v>-5.9643000000000002E-2</v>
      </c>
      <c r="AB6" s="50">
        <v>-0.22794700000000001</v>
      </c>
      <c r="AC6" s="50">
        <v>-0.13580200000000001</v>
      </c>
    </row>
    <row r="7" spans="1:29" x14ac:dyDescent="0.25">
      <c r="A7" s="50">
        <v>-0.186256</v>
      </c>
      <c r="B7" s="50">
        <v>-0.12537200000000001</v>
      </c>
      <c r="C7" s="50">
        <v>9.1274999999999898E-2</v>
      </c>
      <c r="D7" s="50">
        <v>-0.16384000000000001</v>
      </c>
      <c r="E7" s="50">
        <v>3.4819000000000003E-2</v>
      </c>
      <c r="F7" s="50">
        <v>-0.34060099999999899</v>
      </c>
      <c r="G7" s="50">
        <v>-0.44645600000000002</v>
      </c>
      <c r="H7" s="50">
        <v>-0.20088400000000001</v>
      </c>
      <c r="I7" s="50">
        <v>-0.14591199999999899</v>
      </c>
      <c r="J7" s="50">
        <v>-0.37391099999999899</v>
      </c>
      <c r="K7" s="50">
        <v>3.5373000000000002E-2</v>
      </c>
      <c r="L7" s="50">
        <v>-0.54862200000000005</v>
      </c>
      <c r="M7" s="50">
        <v>-5.6518999999999903E-2</v>
      </c>
      <c r="N7" s="50">
        <v>5.4353999999999902E-2</v>
      </c>
      <c r="O7" s="50">
        <v>0.18589700000000001</v>
      </c>
      <c r="P7" s="50">
        <v>1.874E-3</v>
      </c>
      <c r="Q7" s="50">
        <v>-0.164377999999999</v>
      </c>
      <c r="R7" s="50">
        <v>-4.8189000000000003E-2</v>
      </c>
      <c r="S7" s="50">
        <v>9.1877E-2</v>
      </c>
      <c r="T7" s="50">
        <v>9.0523999999999896E-2</v>
      </c>
      <c r="U7" s="50">
        <v>7.8467999999999899E-2</v>
      </c>
      <c r="V7" s="50">
        <v>-0.36321599999999898</v>
      </c>
      <c r="W7" s="50">
        <v>-0.25884400000000002</v>
      </c>
      <c r="X7" s="50">
        <v>-0.340695999999999</v>
      </c>
      <c r="Y7" s="50">
        <v>-0.107932</v>
      </c>
      <c r="Z7" s="50">
        <v>-1.51939999999999E-2</v>
      </c>
      <c r="AA7" s="50">
        <v>-9.5746999999999902E-2</v>
      </c>
      <c r="AB7" s="50">
        <v>0.26944299999999899</v>
      </c>
      <c r="AC7" s="50">
        <v>-0.33195599999999897</v>
      </c>
    </row>
    <row r="8" spans="1:29" x14ac:dyDescent="0.25">
      <c r="A8" s="50">
        <v>5.7272000000000003E-2</v>
      </c>
      <c r="B8" s="50">
        <v>-0.499946</v>
      </c>
      <c r="C8" s="50">
        <v>2.9180000000000001E-2</v>
      </c>
      <c r="D8" s="50">
        <v>5.31859999999999E-2</v>
      </c>
      <c r="E8" s="50">
        <v>0.17768900000000001</v>
      </c>
      <c r="F8" s="50">
        <v>-3.83589999999999E-2</v>
      </c>
      <c r="G8" s="50">
        <v>-5.9459999999999904E-3</v>
      </c>
      <c r="H8" s="50">
        <v>6.4176999999999901E-2</v>
      </c>
      <c r="I8" s="50">
        <v>2.9416000000000001E-2</v>
      </c>
      <c r="J8" s="50">
        <v>-0.22187499999999899</v>
      </c>
      <c r="K8" s="50">
        <v>0.29420099999999899</v>
      </c>
      <c r="L8" s="50">
        <v>-0.12793399999999899</v>
      </c>
      <c r="M8" s="50">
        <v>0.14213700000000001</v>
      </c>
      <c r="N8" s="50">
        <v>0.13377800000000001</v>
      </c>
      <c r="O8" s="50">
        <v>-5.18819999999999E-2</v>
      </c>
      <c r="P8" s="50">
        <v>-0.17033799999999899</v>
      </c>
      <c r="Q8" s="50">
        <v>-1.1232999999999899E-2</v>
      </c>
      <c r="R8" s="50">
        <v>-0.31361600000000001</v>
      </c>
      <c r="S8" s="50">
        <v>-9.24149999999999E-2</v>
      </c>
      <c r="T8" s="50">
        <v>-7.6468999999999898E-2</v>
      </c>
      <c r="U8" s="50">
        <v>-2.3869000000000001E-2</v>
      </c>
      <c r="V8" s="50">
        <v>-0.282781</v>
      </c>
      <c r="W8" s="50">
        <v>-0.16716900000000001</v>
      </c>
      <c r="X8" s="50">
        <v>5.1938999999999902E-2</v>
      </c>
      <c r="Y8" s="50">
        <v>-4.4980000000000003E-3</v>
      </c>
      <c r="Z8" s="50">
        <v>0.386736999999999</v>
      </c>
      <c r="AA8" s="50">
        <v>-0.30263899999999899</v>
      </c>
      <c r="AB8" s="50">
        <v>0.29835299999999898</v>
      </c>
      <c r="AC8" s="50">
        <v>4.5970000000000004E-3</v>
      </c>
    </row>
    <row r="9" spans="1:29" x14ac:dyDescent="0.25">
      <c r="A9" s="50">
        <v>7.9199999999999898E-4</v>
      </c>
      <c r="B9" s="50">
        <v>-0.299041</v>
      </c>
      <c r="C9" s="50">
        <v>-0.18710299999999899</v>
      </c>
      <c r="D9" s="50">
        <v>-9.12629999999999E-2</v>
      </c>
      <c r="E9" s="50">
        <v>-0.114087999999999</v>
      </c>
      <c r="F9" s="50">
        <v>5.51629999999999E-2</v>
      </c>
      <c r="G9" s="50">
        <v>-6.4352999999999896E-2</v>
      </c>
      <c r="H9" s="50">
        <v>-0.22747100000000001</v>
      </c>
      <c r="I9" s="50">
        <v>-0.166961999999999</v>
      </c>
      <c r="J9" s="50">
        <v>-0.107728</v>
      </c>
      <c r="K9" s="50">
        <v>-0.29469800000000002</v>
      </c>
      <c r="L9" s="50">
        <v>-8.8192000000000006E-2</v>
      </c>
      <c r="M9" s="50">
        <v>1.41549999999999E-2</v>
      </c>
      <c r="N9" s="50">
        <v>0.123982999999999</v>
      </c>
      <c r="O9" s="50">
        <v>0.14178199999999899</v>
      </c>
      <c r="P9" s="50">
        <v>-8.4665000000000004E-2</v>
      </c>
      <c r="Q9" s="50">
        <v>-0.111042</v>
      </c>
      <c r="R9" s="50">
        <v>-0.11015999999999899</v>
      </c>
      <c r="S9" s="50">
        <v>-0.116351999999999</v>
      </c>
      <c r="T9" s="50">
        <v>-6.9361999999999896E-2</v>
      </c>
      <c r="U9" s="50">
        <v>-0.17536499999999899</v>
      </c>
      <c r="V9" s="50">
        <v>-0.17549300000000001</v>
      </c>
      <c r="W9" s="50">
        <v>-1.0970000000000001E-3</v>
      </c>
      <c r="X9" s="50">
        <v>3.8322000000000002E-2</v>
      </c>
      <c r="Y9" s="50">
        <v>5.9800999999999903E-2</v>
      </c>
      <c r="Z9" s="50">
        <v>-0.100288</v>
      </c>
      <c r="AA9" s="50">
        <v>7.2914999999999897E-2</v>
      </c>
      <c r="AB9" s="50">
        <v>-3.1677999999999901E-2</v>
      </c>
      <c r="AC9" s="50">
        <v>-1.6487000000000002E-2</v>
      </c>
    </row>
    <row r="10" spans="1:29" x14ac:dyDescent="0.25">
      <c r="A10" s="50">
        <v>6.6059000000000007E-2</v>
      </c>
      <c r="B10" s="50">
        <v>0.13910500000000001</v>
      </c>
      <c r="C10" s="50">
        <v>0.184753</v>
      </c>
      <c r="D10" s="50">
        <v>1.7375000000000002E-2</v>
      </c>
      <c r="E10" s="50">
        <v>0.10653600000000001</v>
      </c>
      <c r="F10" s="50">
        <v>9.0330999999999897E-2</v>
      </c>
      <c r="G10" s="50">
        <v>0.22306400000000001</v>
      </c>
      <c r="H10" s="50">
        <v>0.113483</v>
      </c>
      <c r="I10" s="50">
        <v>1.0979319999999899</v>
      </c>
      <c r="J10" s="50">
        <v>0.14638699999999899</v>
      </c>
      <c r="K10" s="50">
        <v>0.23533000000000001</v>
      </c>
      <c r="L10" s="50">
        <v>0.31824599999999897</v>
      </c>
      <c r="M10" s="50">
        <v>0.276442999999999</v>
      </c>
      <c r="N10" s="50">
        <v>7.7618000000000006E-2</v>
      </c>
      <c r="O10" s="50">
        <v>-7.2908000000000001E-2</v>
      </c>
      <c r="P10" s="50">
        <v>3.66599999999999E-3</v>
      </c>
      <c r="Q10" s="50">
        <v>-2.9857999999999899E-2</v>
      </c>
      <c r="R10" s="50">
        <v>-0.25801400000000002</v>
      </c>
      <c r="S10" s="50">
        <v>-9.0476000000000001E-2</v>
      </c>
      <c r="T10" s="50">
        <v>-1.26059999999999E-2</v>
      </c>
      <c r="U10" s="50">
        <v>0.34357900000000002</v>
      </c>
      <c r="V10" s="50">
        <v>0.32357900000000001</v>
      </c>
      <c r="W10" s="50">
        <v>3.7323000000000002E-2</v>
      </c>
      <c r="X10" s="50">
        <v>0.60422200000000004</v>
      </c>
      <c r="Y10" s="50">
        <v>-4.5040000000000002E-3</v>
      </c>
      <c r="Z10" s="50">
        <v>8.3062999999999901E-2</v>
      </c>
      <c r="AA10" s="50">
        <v>-0.31711600000000001</v>
      </c>
      <c r="AB10" s="50">
        <v>0.474436999999999</v>
      </c>
      <c r="AC10" s="50">
        <v>4.3583999999999901E-2</v>
      </c>
    </row>
    <row r="11" spans="1:29" x14ac:dyDescent="0.25">
      <c r="A11" s="50">
        <v>-7.1255999999999903E-2</v>
      </c>
      <c r="B11" s="50">
        <v>-0.112744999999999</v>
      </c>
      <c r="C11" s="50">
        <v>-0.27923799999999899</v>
      </c>
      <c r="D11" s="50">
        <v>-0.16098000000000001</v>
      </c>
      <c r="E11" s="50">
        <v>-2.9177000000000002E-2</v>
      </c>
      <c r="F11" s="50">
        <v>-0.261570999999999</v>
      </c>
      <c r="G11" s="50">
        <v>-8.9618000000000003E-2</v>
      </c>
      <c r="H11" s="50">
        <v>0.256413</v>
      </c>
      <c r="I11" s="50">
        <v>-0.41638799999999898</v>
      </c>
      <c r="J11" s="50">
        <v>-0.49698599999999898</v>
      </c>
      <c r="K11" s="50">
        <v>0.12864900000000001</v>
      </c>
      <c r="L11" s="50">
        <v>0.30368000000000001</v>
      </c>
      <c r="M11" s="50">
        <v>0.101691</v>
      </c>
      <c r="N11" s="50">
        <v>-0.14824300000000001</v>
      </c>
      <c r="O11" s="50">
        <v>-9.3089999999999892E-3</v>
      </c>
      <c r="P11" s="50">
        <v>6.24559999999999E-2</v>
      </c>
      <c r="Q11" s="50">
        <v>6.3224000000000002E-2</v>
      </c>
      <c r="R11" s="50">
        <v>-0.17979300000000001</v>
      </c>
      <c r="S11" s="50">
        <v>-6.2065000000000002E-2</v>
      </c>
      <c r="T11" s="50">
        <v>4.9259999999999903E-3</v>
      </c>
      <c r="U11" s="50">
        <v>-0.157614</v>
      </c>
      <c r="V11" s="50">
        <v>-0.186033</v>
      </c>
      <c r="W11" s="50">
        <v>5.2449999999999901E-3</v>
      </c>
      <c r="X11" s="50">
        <v>-0.25184499999999899</v>
      </c>
      <c r="Y11" s="50">
        <v>9.9721000000000004E-2</v>
      </c>
      <c r="Z11" s="50">
        <v>-7.4465000000000003E-2</v>
      </c>
      <c r="AA11" s="50">
        <v>-8.5536000000000001E-2</v>
      </c>
      <c r="AB11" s="50">
        <v>0.12964800000000001</v>
      </c>
      <c r="AC11" s="50">
        <v>-0.10079200000000001</v>
      </c>
    </row>
    <row r="12" spans="1:29" x14ac:dyDescent="0.25">
      <c r="A12" s="50">
        <v>6.0679999999999901E-2</v>
      </c>
      <c r="B12" s="50">
        <v>-9.9326999999999901E-2</v>
      </c>
      <c r="C12" s="50">
        <v>-0.39041900000000002</v>
      </c>
      <c r="D12" s="50">
        <v>-0.26094499999999898</v>
      </c>
      <c r="E12" s="50">
        <v>0.12529399999999899</v>
      </c>
      <c r="F12" s="50">
        <v>-0.90849599999999897</v>
      </c>
      <c r="G12" s="50">
        <v>-0.48442000000000002</v>
      </c>
      <c r="H12" s="50">
        <v>0.52743700000000004</v>
      </c>
      <c r="I12" s="50">
        <v>-0.79073700000000002</v>
      </c>
      <c r="J12" s="50">
        <v>-0.444664</v>
      </c>
      <c r="K12" s="50">
        <v>-0.11422300000000001</v>
      </c>
      <c r="L12" s="50">
        <v>0.50460300000000002</v>
      </c>
      <c r="M12" s="50">
        <v>-0.125550999999999</v>
      </c>
      <c r="N12" s="50">
        <v>0.10051499999999899</v>
      </c>
      <c r="O12" s="50">
        <v>2.79999999999999E-3</v>
      </c>
      <c r="P12" s="50">
        <v>-0.13064100000000001</v>
      </c>
      <c r="Q12" s="50">
        <v>0.352461999999999</v>
      </c>
      <c r="R12" s="50">
        <v>-0.48705799999999899</v>
      </c>
      <c r="S12" s="50">
        <v>-7.44729999999999E-2</v>
      </c>
      <c r="T12" s="50">
        <v>-0.12989999999999899</v>
      </c>
      <c r="U12" s="50">
        <v>-0.139205999999999</v>
      </c>
      <c r="V12" s="50">
        <v>-0.218275999999999</v>
      </c>
      <c r="W12" s="50">
        <v>0.25668999999999897</v>
      </c>
      <c r="X12" s="50">
        <v>-0.362119999999999</v>
      </c>
      <c r="Y12" s="50">
        <v>5.2229999999999902E-2</v>
      </c>
      <c r="Z12" s="50">
        <v>-0.158519999999999</v>
      </c>
      <c r="AA12" s="50">
        <v>-0.14860699999999899</v>
      </c>
      <c r="AB12" s="50">
        <v>0.25649899999999898</v>
      </c>
      <c r="AC12" s="50">
        <v>-0.131407999999999</v>
      </c>
    </row>
    <row r="13" spans="1:29" x14ac:dyDescent="0.25">
      <c r="A13" s="50">
        <v>-3.38799999999999E-3</v>
      </c>
      <c r="B13" s="50">
        <v>-0.112562999999999</v>
      </c>
      <c r="C13" s="50">
        <v>-0.100454</v>
      </c>
      <c r="D13" s="50">
        <v>9.37059999999999E-2</v>
      </c>
      <c r="E13" s="50">
        <v>-3.3785000000000003E-2</v>
      </c>
      <c r="F13" s="50">
        <v>0.10728500000000001</v>
      </c>
      <c r="G13" s="50">
        <v>7.5615000000000002E-2</v>
      </c>
      <c r="H13" s="50">
        <v>4.7602999999999902E-2</v>
      </c>
      <c r="I13" s="50">
        <v>-0.15751999999999899</v>
      </c>
      <c r="J13" s="50">
        <v>-0.168964</v>
      </c>
      <c r="K13" s="50">
        <v>9.6633999999999901E-2</v>
      </c>
      <c r="L13" s="50">
        <v>-7.7520000000000006E-2</v>
      </c>
      <c r="M13" s="50">
        <v>0.170214</v>
      </c>
      <c r="N13" s="50">
        <v>0.12442300000000001</v>
      </c>
      <c r="O13" s="50">
        <v>-2.9350000000000001E-2</v>
      </c>
      <c r="P13" s="50">
        <v>-6.7910999999999902E-2</v>
      </c>
      <c r="Q13" s="50">
        <v>-0.15141299999999899</v>
      </c>
      <c r="R13" s="50">
        <v>9.2254000000000003E-2</v>
      </c>
      <c r="S13" s="50">
        <v>-0.15028900000000001</v>
      </c>
      <c r="T13" s="50">
        <v>3.47299999999999E-2</v>
      </c>
      <c r="U13" s="50">
        <v>0.147309999999999</v>
      </c>
      <c r="V13" s="50">
        <v>-0.18341199999999899</v>
      </c>
      <c r="W13" s="50">
        <v>-3.2092999999999997E-2</v>
      </c>
      <c r="X13" s="50">
        <v>6.6140000000000001E-3</v>
      </c>
      <c r="Y13" s="50">
        <v>3.23919999999999E-2</v>
      </c>
      <c r="Z13" s="50">
        <v>-0.10806399999999899</v>
      </c>
      <c r="AA13" s="50">
        <v>0.139991</v>
      </c>
      <c r="AB13" s="50">
        <v>-5.9087000000000001E-2</v>
      </c>
      <c r="AC13" s="50">
        <v>-2.6495999999999902E-2</v>
      </c>
    </row>
    <row r="14" spans="1:29" x14ac:dyDescent="0.25">
      <c r="A14" s="50">
        <v>-0.15895300000000001</v>
      </c>
      <c r="B14" s="50">
        <v>2.1856E-2</v>
      </c>
      <c r="C14" s="50">
        <v>1.6620000000000001E-3</v>
      </c>
      <c r="D14" s="50">
        <v>6.8829000000000001E-2</v>
      </c>
      <c r="E14" s="50">
        <v>6.8076999999999901E-2</v>
      </c>
      <c r="F14" s="50">
        <v>6.0740000000000002E-2</v>
      </c>
      <c r="G14" s="50">
        <v>6.3007999999999897E-2</v>
      </c>
      <c r="H14" s="50">
        <v>-5.6376999999999899E-2</v>
      </c>
      <c r="I14" s="50">
        <v>0.89745200000000003</v>
      </c>
      <c r="J14" s="50">
        <v>0.16631699999999899</v>
      </c>
      <c r="K14" s="50">
        <v>0.17794299999999899</v>
      </c>
      <c r="L14" s="50">
        <v>0.46608699999999897</v>
      </c>
      <c r="M14" s="50">
        <v>3.7219000000000002E-2</v>
      </c>
      <c r="N14" s="50">
        <v>9.5699999999999898E-4</v>
      </c>
      <c r="O14" s="50">
        <v>0.18618699999999899</v>
      </c>
      <c r="P14" s="50">
        <v>2.1490999999999899E-2</v>
      </c>
      <c r="Q14" s="50">
        <v>6.11159999999999E-2</v>
      </c>
      <c r="R14" s="50">
        <v>-9.7739000000000006E-2</v>
      </c>
      <c r="S14" s="50">
        <v>-7.25719999999999E-2</v>
      </c>
      <c r="T14" s="50">
        <v>-3.7532000000000003E-2</v>
      </c>
      <c r="U14" s="50">
        <v>0.155414999999999</v>
      </c>
      <c r="V14" s="50">
        <v>-9.8482E-2</v>
      </c>
      <c r="W14" s="50">
        <v>-9.2910000000000006E-3</v>
      </c>
      <c r="X14" s="50">
        <v>0.47477599999999898</v>
      </c>
      <c r="Y14" s="50">
        <v>-0.118959999999999</v>
      </c>
      <c r="Z14" s="50">
        <v>3.6354999999999901E-2</v>
      </c>
      <c r="AA14" s="50">
        <v>-0.17383699999999899</v>
      </c>
      <c r="AB14" s="50">
        <v>0.57090799999999897</v>
      </c>
      <c r="AC14" s="50">
        <v>-0.192084</v>
      </c>
    </row>
    <row r="15" spans="1:29" x14ac:dyDescent="0.25">
      <c r="A15" s="50">
        <v>-0.122825</v>
      </c>
      <c r="B15" s="50">
        <v>6.7586999999999897E-2</v>
      </c>
      <c r="C15" s="50">
        <v>6.9776000000000005E-2</v>
      </c>
      <c r="D15" s="50">
        <v>-0.111423999999999</v>
      </c>
      <c r="E15" s="50">
        <v>-4.0135999999999901E-2</v>
      </c>
      <c r="F15" s="50">
        <v>-0.121002999999999</v>
      </c>
      <c r="G15" s="50">
        <v>-0.24484500000000001</v>
      </c>
      <c r="H15" s="50">
        <v>1.0486999999999899E-2</v>
      </c>
      <c r="I15" s="50">
        <v>-0.118211999999999</v>
      </c>
      <c r="J15" s="50">
        <v>-0.21957499999999899</v>
      </c>
      <c r="K15" s="50">
        <v>1.1253000000000001E-2</v>
      </c>
      <c r="L15" s="50">
        <v>4.9537999999999902E-2</v>
      </c>
      <c r="M15" s="50">
        <v>-0.16117799999999899</v>
      </c>
      <c r="N15" s="50">
        <v>2.1895000000000001E-2</v>
      </c>
      <c r="O15" s="50">
        <v>0.162021999999999</v>
      </c>
      <c r="P15" s="50">
        <v>0.12074600000000001</v>
      </c>
      <c r="Q15" s="50">
        <v>-3.0994000000000001E-2</v>
      </c>
      <c r="R15" s="50">
        <v>-7.0320000000000001E-3</v>
      </c>
      <c r="S15" s="50">
        <v>-0.17317299999999899</v>
      </c>
      <c r="T15" s="50">
        <v>0.15113699999999899</v>
      </c>
      <c r="U15" s="50">
        <v>-8.7410000000000002E-2</v>
      </c>
      <c r="V15" s="50">
        <v>-0.246422</v>
      </c>
      <c r="W15" s="50">
        <v>-6.3936999999999897E-2</v>
      </c>
      <c r="X15" s="50">
        <v>-0.27299899999999899</v>
      </c>
      <c r="Y15" s="50">
        <v>-7.4168999999999902E-2</v>
      </c>
      <c r="Z15" s="50">
        <v>-6.1205000000000002E-2</v>
      </c>
      <c r="AA15" s="50">
        <v>9.4515000000000002E-2</v>
      </c>
      <c r="AB15" s="50">
        <v>-0.27877200000000002</v>
      </c>
      <c r="AC15" s="50">
        <v>-9.5974000000000004E-2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50">
        <v>2.8989999999999901E-2</v>
      </c>
    </row>
    <row r="2" spans="1:1" x14ac:dyDescent="0.25">
      <c r="A2" s="50">
        <v>-3.2999000000000001E-2</v>
      </c>
    </row>
    <row r="3" spans="1:1" x14ac:dyDescent="0.25">
      <c r="A3" s="50">
        <v>-1.3318220000000001</v>
      </c>
    </row>
    <row r="4" spans="1:1" x14ac:dyDescent="0.25">
      <c r="A4" s="50">
        <v>-2.9756999999999902E-2</v>
      </c>
    </row>
    <row r="5" spans="1:1" x14ac:dyDescent="0.25">
      <c r="A5" s="50">
        <v>-1.14771599999999</v>
      </c>
    </row>
    <row r="6" spans="1:1" x14ac:dyDescent="0.25">
      <c r="A6" s="50">
        <v>-0.53586299999999898</v>
      </c>
    </row>
    <row r="7" spans="1:1" x14ac:dyDescent="0.25">
      <c r="A7" s="50">
        <v>-1.00785499999999</v>
      </c>
    </row>
    <row r="8" spans="1:1" x14ac:dyDescent="0.25">
      <c r="A8" s="50">
        <v>-1.2950790000000001</v>
      </c>
    </row>
    <row r="9" spans="1:1" x14ac:dyDescent="0.25">
      <c r="A9" s="50">
        <v>-0.12742600000000001</v>
      </c>
    </row>
    <row r="10" spans="1:1" x14ac:dyDescent="0.25">
      <c r="A10" s="50">
        <v>-1.0714520000000001</v>
      </c>
    </row>
    <row r="11" spans="1:1" x14ac:dyDescent="0.25">
      <c r="A11" s="50">
        <v>-0.58436699999999897</v>
      </c>
    </row>
    <row r="12" spans="1:1" x14ac:dyDescent="0.25">
      <c r="A12" s="50">
        <v>-1.13947299999999</v>
      </c>
    </row>
    <row r="13" spans="1:1" x14ac:dyDescent="0.25">
      <c r="A13" s="50">
        <v>-0.18255299999999899</v>
      </c>
    </row>
    <row r="14" spans="1:1" x14ac:dyDescent="0.25">
      <c r="A14" s="50">
        <v>-1.2648699999999899</v>
      </c>
    </row>
    <row r="15" spans="1:1" x14ac:dyDescent="0.25">
      <c r="A15" s="50">
        <v>-0.245758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5" x14ac:dyDescent="0.25">
      <c r="A1" s="50">
        <v>-9.6509999999999901E-2</v>
      </c>
      <c r="B1" s="50">
        <v>0.22255800000000001</v>
      </c>
      <c r="C1" s="50">
        <v>-6.22199999999999E-2</v>
      </c>
      <c r="D1" s="50">
        <v>0.21967600000000001</v>
      </c>
      <c r="E1" s="50">
        <v>-7.7576999999999896E-2</v>
      </c>
      <c r="F1" s="50">
        <v>-3.4253999999999903E-2</v>
      </c>
      <c r="G1" s="50">
        <v>-0.12901199999999899</v>
      </c>
      <c r="H1" s="50">
        <v>0.16697300000000001</v>
      </c>
      <c r="I1" s="50">
        <v>0.22006800000000001</v>
      </c>
      <c r="J1" s="50">
        <v>-0.18406700000000001</v>
      </c>
      <c r="K1" s="50">
        <v>-8.7976999999999903E-2</v>
      </c>
      <c r="L1" s="50">
        <v>-6.6918000000000005E-2</v>
      </c>
      <c r="M1" s="50">
        <v>0.126557</v>
      </c>
      <c r="N1" s="50">
        <v>-0.21920100000000001</v>
      </c>
      <c r="O1" s="50">
        <v>0.136211999999999</v>
      </c>
    </row>
    <row r="2" spans="1:15" x14ac:dyDescent="0.25">
      <c r="A2" s="50">
        <v>-7.7363000000000001E-2</v>
      </c>
      <c r="B2" s="50">
        <v>-0.13073699999999899</v>
      </c>
      <c r="C2" s="50">
        <v>3.6122000000000001E-2</v>
      </c>
      <c r="D2" s="50">
        <v>-1.5417999999999901E-2</v>
      </c>
      <c r="E2" s="50">
        <v>-0.23315900000000001</v>
      </c>
      <c r="F2" s="50">
        <v>-0.227126999999999</v>
      </c>
      <c r="G2" s="50">
        <v>-0.115291</v>
      </c>
      <c r="H2" s="50">
        <v>-7.2716000000000003E-2</v>
      </c>
      <c r="I2" s="50">
        <v>-9.2512999999999901E-2</v>
      </c>
      <c r="J2" s="50">
        <v>-0.39381500000000003</v>
      </c>
      <c r="K2" s="50">
        <v>-0.14710300000000001</v>
      </c>
      <c r="L2" s="50">
        <v>-0.18687999999999899</v>
      </c>
      <c r="M2" s="50">
        <v>-0.112338999999999</v>
      </c>
      <c r="N2" s="50">
        <v>-0.39340399999999898</v>
      </c>
      <c r="O2" s="50">
        <v>1.0866000000000001E-2</v>
      </c>
    </row>
    <row r="3" spans="1:15" x14ac:dyDescent="0.25">
      <c r="A3" s="50">
        <v>0.22551499999999899</v>
      </c>
      <c r="B3" s="50">
        <v>-0.112236</v>
      </c>
      <c r="C3" s="50">
        <v>-9.7959000000000004E-2</v>
      </c>
      <c r="D3" s="50">
        <v>5.1490000000000001E-2</v>
      </c>
      <c r="E3" s="50">
        <v>-5.7225999999999902E-2</v>
      </c>
      <c r="F3" s="50">
        <v>0.13231899999999899</v>
      </c>
      <c r="G3" s="50">
        <v>0.13816300000000001</v>
      </c>
      <c r="H3" s="50">
        <v>-9.7182000000000004E-2</v>
      </c>
      <c r="I3" s="50">
        <v>9.3243999999999896E-2</v>
      </c>
      <c r="J3" s="50">
        <v>0.101342</v>
      </c>
      <c r="K3" s="50">
        <v>0.169402999999999</v>
      </c>
      <c r="L3" s="50">
        <v>0.124386999999999</v>
      </c>
      <c r="M3" s="50">
        <v>-0.13575300000000001</v>
      </c>
      <c r="N3" s="50">
        <v>-0.26666299999999898</v>
      </c>
      <c r="O3" s="50">
        <v>-9.2688999999999896E-2</v>
      </c>
    </row>
    <row r="4" spans="1:15" x14ac:dyDescent="0.25">
      <c r="A4" s="50">
        <v>0.121262999999999</v>
      </c>
      <c r="B4" s="50">
        <v>2.8309000000000001E-2</v>
      </c>
      <c r="C4" s="50">
        <v>-3.87749999999999E-2</v>
      </c>
      <c r="D4" s="50">
        <v>9.9330000000000002E-2</v>
      </c>
      <c r="E4" s="50">
        <v>0.17180400000000001</v>
      </c>
      <c r="F4" s="50">
        <v>0.36755399999999899</v>
      </c>
      <c r="G4" s="50">
        <v>0.44143500000000002</v>
      </c>
      <c r="H4" s="50">
        <v>-1.1263E-2</v>
      </c>
      <c r="I4" s="50">
        <v>2.6200000000000001E-2</v>
      </c>
      <c r="J4" s="50">
        <v>0.700039999999999</v>
      </c>
      <c r="K4" s="50">
        <v>-0.25531300000000001</v>
      </c>
      <c r="L4" s="50">
        <v>6.5177999999999903E-2</v>
      </c>
      <c r="M4" s="50">
        <v>0.122404999999999</v>
      </c>
      <c r="N4" s="50">
        <v>0.50712400000000002</v>
      </c>
      <c r="O4" s="50">
        <v>7.1043999999999899E-2</v>
      </c>
    </row>
    <row r="5" spans="1:15" x14ac:dyDescent="0.25">
      <c r="A5" s="50">
        <v>-0.28841299999999898</v>
      </c>
      <c r="B5" s="50">
        <v>-0.178037</v>
      </c>
      <c r="C5" s="50">
        <v>-0.32725300000000002</v>
      </c>
      <c r="D5" s="50">
        <v>-0.19403999999999899</v>
      </c>
      <c r="E5" s="50">
        <v>-0.30135099999999898</v>
      </c>
      <c r="F5" s="50">
        <v>-0.34316600000000003</v>
      </c>
      <c r="G5" s="50">
        <v>0.111294</v>
      </c>
      <c r="H5" s="50">
        <v>-0.20485900000000001</v>
      </c>
      <c r="I5" s="50">
        <v>-2.4192999999999899E-2</v>
      </c>
      <c r="J5" s="50">
        <v>-0.325900999999999</v>
      </c>
      <c r="K5" s="50">
        <v>-0.148897</v>
      </c>
      <c r="L5" s="50">
        <v>0.113231999999999</v>
      </c>
      <c r="M5" s="50">
        <v>-5.06469999999999E-2</v>
      </c>
      <c r="N5" s="50">
        <v>4.9318000000000001E-2</v>
      </c>
      <c r="O5" s="50">
        <v>-0.24793299999999899</v>
      </c>
    </row>
    <row r="6" spans="1:15" x14ac:dyDescent="0.25">
      <c r="A6" s="50">
        <v>-0.365178</v>
      </c>
      <c r="B6" s="50">
        <v>-0.33097300000000002</v>
      </c>
      <c r="C6" s="50">
        <v>-0.16667100000000001</v>
      </c>
      <c r="D6" s="50">
        <v>0.17977099999999899</v>
      </c>
      <c r="E6" s="50">
        <v>-0.30278500000000003</v>
      </c>
      <c r="F6" s="50">
        <v>-0.32235900000000001</v>
      </c>
      <c r="G6" s="50">
        <v>-0.15034700000000001</v>
      </c>
      <c r="H6" s="50">
        <v>-2.8175999999999899E-2</v>
      </c>
      <c r="I6" s="50">
        <v>2.0067999999999898E-2</v>
      </c>
      <c r="J6" s="50">
        <v>-0.18440500000000001</v>
      </c>
      <c r="K6" s="50">
        <v>-5.2052000000000001E-2</v>
      </c>
      <c r="L6" s="50">
        <v>2.6637000000000001E-2</v>
      </c>
      <c r="M6" s="50">
        <v>-4.2808999999999903E-2</v>
      </c>
      <c r="N6" s="50">
        <v>-0.34878500000000001</v>
      </c>
      <c r="O6" s="50">
        <v>2.7344E-2</v>
      </c>
    </row>
    <row r="7" spans="1:15" x14ac:dyDescent="0.25">
      <c r="A7" s="50">
        <v>8.5318000000000005E-2</v>
      </c>
      <c r="B7" s="50">
        <v>-0.112876</v>
      </c>
      <c r="C7" s="50">
        <v>-0.24442700000000001</v>
      </c>
      <c r="D7" s="50">
        <v>-8.7677000000000005E-2</v>
      </c>
      <c r="E7" s="50">
        <v>-1.8110999999999901E-2</v>
      </c>
      <c r="F7" s="50">
        <v>-0.206154</v>
      </c>
      <c r="G7" s="50">
        <v>-2.1955999999999899E-2</v>
      </c>
      <c r="H7" s="50">
        <v>-8.9697999999999903E-2</v>
      </c>
      <c r="I7" s="50">
        <v>0.34337400000000001</v>
      </c>
      <c r="J7" s="50">
        <v>-0.28632099999999899</v>
      </c>
      <c r="K7" s="50">
        <v>0.112839999999999</v>
      </c>
      <c r="L7" s="50">
        <v>0.55875799999999898</v>
      </c>
      <c r="M7" s="50">
        <v>-0.22164500000000001</v>
      </c>
      <c r="N7" s="50">
        <v>-0.34650999999999899</v>
      </c>
      <c r="O7" s="50">
        <v>0.22209100000000001</v>
      </c>
    </row>
    <row r="8" spans="1:15" x14ac:dyDescent="0.25">
      <c r="A8" s="50">
        <v>0.113566</v>
      </c>
      <c r="B8" s="50">
        <v>-5.8615E-2</v>
      </c>
      <c r="C8" s="50">
        <v>-0.60874700000000004</v>
      </c>
      <c r="D8" s="50">
        <v>-0.25462299999999899</v>
      </c>
      <c r="E8" s="50">
        <v>-0.37941799999999898</v>
      </c>
      <c r="F8" s="50">
        <v>-0.24446899999999899</v>
      </c>
      <c r="G8" s="50">
        <v>5.2590999999999902E-2</v>
      </c>
      <c r="H8" s="50">
        <v>-6.5701999999999899E-2</v>
      </c>
      <c r="I8" s="50">
        <v>-5.8761000000000001E-2</v>
      </c>
      <c r="J8" s="50">
        <v>-0.29136899999999899</v>
      </c>
      <c r="K8" s="50">
        <v>-0.16317000000000001</v>
      </c>
      <c r="L8" s="50">
        <v>-0.194471</v>
      </c>
      <c r="M8" s="50">
        <v>0.201017</v>
      </c>
      <c r="N8" s="50">
        <v>-0.48420400000000002</v>
      </c>
      <c r="O8" s="50">
        <v>-0.183257</v>
      </c>
    </row>
    <row r="9" spans="1:15" x14ac:dyDescent="0.25">
      <c r="A9" s="50">
        <v>0.11050699999999899</v>
      </c>
      <c r="B9" s="50">
        <v>-0.113435999999999</v>
      </c>
      <c r="C9" s="50">
        <v>9.6681000000000003E-2</v>
      </c>
      <c r="D9" s="50">
        <v>0.22595899999999899</v>
      </c>
      <c r="E9" s="50">
        <v>-0.44914999999999899</v>
      </c>
      <c r="F9" s="50">
        <v>0.131603999999999</v>
      </c>
      <c r="G9" s="50">
        <v>-0.11198900000000001</v>
      </c>
      <c r="H9" s="50">
        <v>-0.22547400000000001</v>
      </c>
      <c r="I9" s="50">
        <v>-2.1155E-2</v>
      </c>
      <c r="J9" s="50">
        <v>-0.33161000000000002</v>
      </c>
      <c r="K9" s="50">
        <v>9.3926999999999899E-2</v>
      </c>
      <c r="L9" s="50">
        <v>0.38114900000000002</v>
      </c>
      <c r="M9" s="50">
        <v>-6.4246999999999901E-2</v>
      </c>
      <c r="N9" s="50">
        <v>-0.33101399999999898</v>
      </c>
      <c r="O9" s="50">
        <v>-6.8637000000000004E-2</v>
      </c>
    </row>
    <row r="10" spans="1:15" x14ac:dyDescent="0.25">
      <c r="A10" s="50">
        <v>5.7336999999999902E-2</v>
      </c>
      <c r="B10" s="50">
        <v>-0.13580600000000001</v>
      </c>
      <c r="C10" s="50">
        <v>-4.4191000000000001E-2</v>
      </c>
      <c r="D10" s="50">
        <v>0.11268400000000001</v>
      </c>
      <c r="E10" s="50">
        <v>-0.41559400000000002</v>
      </c>
      <c r="F10" s="50">
        <v>-0.21484300000000001</v>
      </c>
      <c r="G10" s="50">
        <v>-0.176181</v>
      </c>
      <c r="H10" s="50">
        <v>-0.111653</v>
      </c>
      <c r="I10" s="50">
        <v>1.4118999999999901E-2</v>
      </c>
      <c r="J10" s="50">
        <v>-0.14466599999999899</v>
      </c>
      <c r="K10" s="50">
        <v>-0.102938</v>
      </c>
      <c r="L10" s="50">
        <v>-0.18620500000000001</v>
      </c>
      <c r="M10" s="50">
        <v>-0.12970999999999899</v>
      </c>
      <c r="N10" s="50">
        <v>-0.299704999999999</v>
      </c>
      <c r="O10" s="50">
        <v>0.126115</v>
      </c>
    </row>
    <row r="11" spans="1:15" x14ac:dyDescent="0.25">
      <c r="A11" s="50">
        <v>0.16253500000000001</v>
      </c>
      <c r="B11" s="50">
        <v>-6.0694999999999902E-2</v>
      </c>
      <c r="C11" s="50">
        <v>-4.3781E-2</v>
      </c>
      <c r="D11" s="50">
        <v>-0.22183600000000001</v>
      </c>
      <c r="E11" s="50">
        <v>0.184000999999999</v>
      </c>
      <c r="F11" s="50">
        <v>-0.15562100000000001</v>
      </c>
      <c r="G11" s="50">
        <v>4.8040000000000001E-3</v>
      </c>
      <c r="H11" s="50">
        <v>-0.11387899999999899</v>
      </c>
      <c r="I11" s="50">
        <v>0.17729</v>
      </c>
      <c r="J11" s="50">
        <v>-0.13300999999999899</v>
      </c>
      <c r="K11" s="50">
        <v>0.2293</v>
      </c>
      <c r="L11" s="50">
        <v>0.206179</v>
      </c>
      <c r="M11" s="50">
        <v>9.1685000000000003E-2</v>
      </c>
      <c r="N11" s="50">
        <v>-0.24152499999999899</v>
      </c>
      <c r="O11" s="50">
        <v>0.13017699999999899</v>
      </c>
    </row>
    <row r="12" spans="1:15" x14ac:dyDescent="0.25">
      <c r="A12" s="50">
        <v>-0.210287</v>
      </c>
      <c r="B12" s="50">
        <v>-0.203295</v>
      </c>
      <c r="C12" s="50">
        <v>-0.26884200000000003</v>
      </c>
      <c r="D12" s="50">
        <v>4.8619000000000002E-2</v>
      </c>
      <c r="E12" s="50">
        <v>-4.3164000000000001E-2</v>
      </c>
      <c r="F12" s="50">
        <v>-6.8417000000000006E-2</v>
      </c>
      <c r="G12" s="50">
        <v>0.113382999999999</v>
      </c>
      <c r="H12" s="50">
        <v>-0.29801299999999897</v>
      </c>
      <c r="I12" s="50">
        <v>-0.11976100000000001</v>
      </c>
      <c r="J12" s="50">
        <v>-7.5604000000000005E-2</v>
      </c>
      <c r="K12" s="50">
        <v>1.9831999999999898E-2</v>
      </c>
      <c r="L12" s="50">
        <v>-3.8415999999999902E-2</v>
      </c>
      <c r="M12" s="50">
        <v>-0.248499999999999</v>
      </c>
      <c r="N12" s="50">
        <v>-5.9378E-2</v>
      </c>
      <c r="O12" s="50">
        <v>-9.3745999999999899E-2</v>
      </c>
    </row>
    <row r="13" spans="1:15" x14ac:dyDescent="0.25">
      <c r="A13" s="50">
        <v>0.15578700000000001</v>
      </c>
      <c r="B13" s="50">
        <v>7.7238000000000001E-2</v>
      </c>
      <c r="C13" s="50">
        <v>0.23342099999999899</v>
      </c>
      <c r="D13" s="50">
        <v>2.0874E-2</v>
      </c>
      <c r="E13" s="50">
        <v>-2.7508000000000001E-2</v>
      </c>
      <c r="F13" s="50">
        <v>-3.3980000000000003E-2</v>
      </c>
      <c r="G13" s="50">
        <v>0.190274999999999</v>
      </c>
      <c r="H13" s="50">
        <v>-0.203869999999999</v>
      </c>
      <c r="I13" s="50">
        <v>0.149361999999999</v>
      </c>
      <c r="J13" s="50">
        <v>-3.6151000000000003E-2</v>
      </c>
      <c r="K13" s="50">
        <v>0.155587</v>
      </c>
      <c r="L13" s="50">
        <v>-0.232821</v>
      </c>
      <c r="M13" s="50">
        <v>0.198350999999999</v>
      </c>
      <c r="N13" s="50">
        <v>-0.13367299999999899</v>
      </c>
      <c r="O13" s="50">
        <v>4.7976999999999902E-2</v>
      </c>
    </row>
    <row r="14" spans="1:15" x14ac:dyDescent="0.25">
      <c r="A14" s="50">
        <v>-0.13574600000000001</v>
      </c>
      <c r="B14" s="50">
        <v>0.24583099999999899</v>
      </c>
      <c r="C14" s="50">
        <v>-0.35621999999999898</v>
      </c>
      <c r="D14" s="50">
        <v>-0.22963800000000001</v>
      </c>
      <c r="E14" s="50">
        <v>-0.79626200000000003</v>
      </c>
      <c r="F14" s="50">
        <v>-0.66314300000000004</v>
      </c>
      <c r="G14" s="50">
        <v>-0.65989600000000004</v>
      </c>
      <c r="H14" s="50">
        <v>-0.77911200000000003</v>
      </c>
      <c r="I14" s="50">
        <v>3.2092999999999997E-2</v>
      </c>
      <c r="J14" s="50">
        <v>-0.57658299999999896</v>
      </c>
      <c r="K14" s="50">
        <v>-0.58251799999999898</v>
      </c>
      <c r="L14" s="50">
        <v>-0.69540299999999899</v>
      </c>
      <c r="M14" s="50">
        <v>4.7904000000000002E-2</v>
      </c>
      <c r="N14" s="50">
        <v>-0.307360999999999</v>
      </c>
      <c r="O14" s="50">
        <v>0.191855999999999</v>
      </c>
    </row>
    <row r="15" spans="1:15" x14ac:dyDescent="0.25">
      <c r="A15" s="50">
        <v>3.55559999999999E-2</v>
      </c>
      <c r="B15" s="50">
        <v>-1.3587E-2</v>
      </c>
      <c r="C15" s="50">
        <v>-0.25553599999999899</v>
      </c>
      <c r="D15" s="50">
        <v>5.8564999999999902E-2</v>
      </c>
      <c r="E15" s="50">
        <v>9.9970000000000007E-3</v>
      </c>
      <c r="F15" s="50">
        <v>-0.36619600000000002</v>
      </c>
      <c r="G15" s="50">
        <v>4.1223000000000003E-2</v>
      </c>
      <c r="H15" s="50">
        <v>-0.178371</v>
      </c>
      <c r="I15" s="50">
        <v>-0.356293999999999</v>
      </c>
      <c r="J15" s="50">
        <v>-0.31342599999999898</v>
      </c>
      <c r="K15" s="50">
        <v>4.5288000000000002E-2</v>
      </c>
      <c r="L15" s="50">
        <v>-0.11784600000000001</v>
      </c>
      <c r="M15" s="50">
        <v>-0.156526999999999</v>
      </c>
      <c r="N15" s="50">
        <v>-0.20106399999999899</v>
      </c>
      <c r="O15" s="50">
        <v>0.141351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51">
        <v>-7.9338000000000006E-2</v>
      </c>
    </row>
    <row r="2" spans="1:1" x14ac:dyDescent="0.25">
      <c r="A2" s="51">
        <v>8.9107000000000006E-2</v>
      </c>
    </row>
    <row r="3" spans="1:1" x14ac:dyDescent="0.25">
      <c r="A3" s="51">
        <v>2.4227999999999899E-2</v>
      </c>
    </row>
    <row r="4" spans="1:1" x14ac:dyDescent="0.25">
      <c r="A4" s="51">
        <v>0.111805</v>
      </c>
    </row>
    <row r="5" spans="1:1" x14ac:dyDescent="0.25">
      <c r="A5" s="51">
        <v>-7.2830000000000004E-3</v>
      </c>
    </row>
    <row r="6" spans="1:1" x14ac:dyDescent="0.25">
      <c r="A6" s="51">
        <v>9.3127000000000001E-2</v>
      </c>
    </row>
    <row r="7" spans="1:1" x14ac:dyDescent="0.25">
      <c r="A7" s="51">
        <v>-0.39668799999999899</v>
      </c>
    </row>
    <row r="8" spans="1:1" x14ac:dyDescent="0.25">
      <c r="A8" s="51">
        <v>-0.58494199999999896</v>
      </c>
    </row>
    <row r="9" spans="1:1" x14ac:dyDescent="0.25">
      <c r="A9" s="51">
        <v>0.26558900000000002</v>
      </c>
    </row>
    <row r="10" spans="1:1" x14ac:dyDescent="0.25">
      <c r="A10" s="51">
        <v>-0.229322999999999</v>
      </c>
    </row>
    <row r="11" spans="1:1" x14ac:dyDescent="0.25">
      <c r="A11" s="51">
        <v>1.7424999999999899E-2</v>
      </c>
    </row>
    <row r="12" spans="1:1" x14ac:dyDescent="0.25">
      <c r="A12" s="51">
        <v>-0.26637699999999898</v>
      </c>
    </row>
    <row r="13" spans="1:1" x14ac:dyDescent="0.25">
      <c r="A13" s="51">
        <v>-0.37516699999999897</v>
      </c>
    </row>
    <row r="14" spans="1:1" x14ac:dyDescent="0.25">
      <c r="A14" s="51">
        <v>-0.74509099999999895</v>
      </c>
    </row>
    <row r="15" spans="1:1" x14ac:dyDescent="0.25">
      <c r="A15" s="51">
        <v>0.11355800000000001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00"/>
  <sheetViews>
    <sheetView workbookViewId="0"/>
  </sheetViews>
  <sheetFormatPr defaultColWidth="14.42578125" defaultRowHeight="15" customHeight="1" x14ac:dyDescent="0.25"/>
  <cols>
    <col min="1" max="3" width="11" customWidth="1"/>
    <col min="4" max="8" width="10.28515625" customWidth="1"/>
    <col min="9" max="9" width="11" customWidth="1"/>
    <col min="10" max="11" width="10.28515625" customWidth="1"/>
    <col min="12" max="13" width="11" customWidth="1"/>
    <col min="14" max="15" width="10.28515625" customWidth="1"/>
    <col min="16" max="26" width="8.7109375" customWidth="1"/>
  </cols>
  <sheetData>
    <row r="1" spans="1:15" x14ac:dyDescent="0.25">
      <c r="A1" s="51">
        <v>-0.22265099999999899</v>
      </c>
      <c r="B1" s="51">
        <v>-1.4576999999999901E-2</v>
      </c>
      <c r="C1" s="51">
        <v>-1.3419999999999901E-2</v>
      </c>
      <c r="D1" s="51">
        <v>0.48280899999999899</v>
      </c>
      <c r="E1" s="51">
        <v>6.8960999999999897E-2</v>
      </c>
      <c r="F1" s="51">
        <v>3.6510000000000001E-2</v>
      </c>
      <c r="G1" s="51">
        <v>3.1450999999999903E-2</v>
      </c>
      <c r="H1" s="51">
        <v>0.28544999999999898</v>
      </c>
      <c r="I1" s="51">
        <v>-6.29E-4</v>
      </c>
      <c r="J1" s="51">
        <v>0.12570600000000001</v>
      </c>
      <c r="K1" s="51">
        <v>0.119522</v>
      </c>
      <c r="L1" s="51">
        <v>-3.4078999999999901E-2</v>
      </c>
      <c r="M1" s="51">
        <v>-3.9150999999999901E-2</v>
      </c>
      <c r="N1" s="51">
        <v>0.532052999999999</v>
      </c>
      <c r="O1" s="51">
        <v>2.6791999999999899E-2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51">
        <v>1.235125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CoreLoss</vt:lpstr>
      <vt:lpstr>CoreLoss(90)</vt:lpstr>
      <vt:lpstr>CoreLoss(70)</vt:lpstr>
      <vt:lpstr>CoreLoss(50)</vt:lpstr>
      <vt:lpstr> CoreLoss(25)</vt:lpstr>
      <vt:lpstr>L1W</vt:lpstr>
      <vt:lpstr>L1off</vt:lpstr>
      <vt:lpstr>L2W</vt:lpstr>
      <vt:lpstr>L2off</vt:lpstr>
      <vt:lpstr>L3W</vt:lpstr>
      <vt:lpstr>L3off</vt:lpstr>
      <vt:lpstr>L4W</vt:lpstr>
      <vt:lpstr>L4off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Havugimana (Student)</cp:lastModifiedBy>
  <dcterms:modified xsi:type="dcterms:W3CDTF">2025-07-19T19:16:08Z</dcterms:modified>
</cp:coreProperties>
</file>