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L:\Modern\FieldVisits\"/>
    </mc:Choice>
  </mc:AlternateContent>
  <xr:revisionPtr revIDLastSave="0" documentId="13_ncr:1_{26057263-FB9B-41BF-9C37-BCBFAFB3A155}" xr6:coauthVersionLast="41" xr6:coauthVersionMax="41" xr10:uidLastSave="{00000000-0000-0000-0000-000000000000}"/>
  <bookViews>
    <workbookView xWindow="28680" yWindow="330" windowWidth="25440" windowHeight="15390" activeTab="1" xr2:uid="{62E40685-8569-48A2-98E8-A504D3602E9A}"/>
  </bookViews>
  <sheets>
    <sheet name="K17" sheetId="1" r:id="rId1"/>
    <sheet name="K29" sheetId="4" r:id="rId2"/>
    <sheet name="Probe92-K29_1992.05.23" sheetId="5" r:id="rId3"/>
    <sheet name="Probe91-K17_1992.05.23" sheetId="2" r:id="rId4"/>
    <sheet name="GPS" sheetId="3" r:id="rId5"/>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7" i="4" l="1"/>
  <c r="P17" i="4"/>
  <c r="X17" i="4"/>
  <c r="G21" i="4"/>
  <c r="I21" i="4"/>
  <c r="C24" i="4"/>
  <c r="C23" i="4"/>
  <c r="C22" i="4"/>
  <c r="T16" i="4"/>
  <c r="V16" i="4"/>
  <c r="L16" i="4"/>
  <c r="N16" i="4"/>
  <c r="I15" i="4"/>
  <c r="U15" i="4"/>
  <c r="L15" i="4"/>
  <c r="N19" i="1"/>
  <c r="I3" i="5"/>
  <c r="E15" i="4"/>
  <c r="I28" i="1"/>
  <c r="G28" i="1"/>
  <c r="E28" i="1"/>
  <c r="X20" i="1"/>
  <c r="C34" i="1"/>
  <c r="C33" i="1"/>
  <c r="L19" i="1"/>
  <c r="P19" i="1"/>
  <c r="V19" i="1"/>
  <c r="C31" i="1"/>
  <c r="I2" i="2"/>
  <c r="G18" i="1"/>
  <c r="P18" i="1"/>
  <c r="U18" i="1"/>
  <c r="T19" i="1"/>
  <c r="C30" i="1"/>
  <c r="C29" i="1"/>
  <c r="C32" i="1"/>
  <c r="L8" i="1"/>
  <c r="L7" i="1"/>
  <c r="N7" i="1"/>
  <c r="N8" i="1"/>
  <c r="O8" i="1"/>
  <c r="P7" i="1"/>
  <c r="S7" i="1"/>
  <c r="T8" i="1"/>
  <c r="E18" i="1"/>
  <c r="L18" i="1"/>
  <c r="I3" i="2"/>
  <c r="I4" i="2"/>
  <c r="S6" i="1"/>
  <c r="U6" i="1"/>
  <c r="U8" i="1"/>
  <c r="P8" i="1"/>
  <c r="T7" i="1"/>
  <c r="N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GAAdmin</author>
    <author>cmcneil</author>
    <author>ehbaker</author>
  </authors>
  <commentList>
    <comment ref="M2" authorId="0" shapeId="0" xr:uid="{218D5950-F29B-49C2-A700-CFFC93D4B349}">
      <text>
        <r>
          <rPr>
            <b/>
            <sz val="8"/>
            <color indexed="81"/>
            <rFont val="Tahoma"/>
            <family val="2"/>
          </rPr>
          <t>GAAdmin:</t>
        </r>
        <r>
          <rPr>
            <sz val="8"/>
            <color indexed="81"/>
            <rFont val="Tahoma"/>
            <family val="2"/>
          </rPr>
          <t xml:space="preserve">
these losses are calculated based on changes in the summer surface height on the mass balance pole.  If the summer surface is lower than previous measurements then there is some sort of loss.  This loss could be either the loss of ice or the loss of Old Firn.</t>
        </r>
      </text>
    </comment>
    <comment ref="P2" authorId="0" shapeId="0" xr:uid="{1E0D3577-1BBF-40FB-8752-93958E5E6565}">
      <text>
        <r>
          <rPr>
            <sz val="8"/>
            <color indexed="81"/>
            <rFont val="Tahoma"/>
            <family val="2"/>
          </rPr>
          <t>This is the amount of snow that is above the summer surface.  The value should always be positive or zero.</t>
        </r>
      </text>
    </comment>
    <comment ref="A3" authorId="0" shapeId="0" xr:uid="{977218EB-27BD-4359-81FB-42A6295F4D6C}">
      <text>
        <r>
          <rPr>
            <b/>
            <sz val="8"/>
            <color indexed="81"/>
            <rFont val="Tahoma"/>
            <family val="2"/>
          </rPr>
          <t>GAAdmin:</t>
        </r>
        <r>
          <rPr>
            <sz val="8"/>
            <color indexed="81"/>
            <rFont val="Tahoma"/>
            <family val="2"/>
          </rPr>
          <t xml:space="preserve">
The stake with which the observations were made.</t>
        </r>
      </text>
    </comment>
    <comment ref="B3" authorId="0" shapeId="0" xr:uid="{2C1A1B70-5732-414E-9974-5C5B4CE10286}">
      <text>
        <r>
          <rPr>
            <b/>
            <sz val="8"/>
            <color indexed="81"/>
            <rFont val="Tahoma"/>
            <family val="2"/>
          </rPr>
          <t>GAAdmin:</t>
        </r>
        <r>
          <rPr>
            <sz val="8"/>
            <color indexed="81"/>
            <rFont val="Tahoma"/>
            <family val="2"/>
          </rPr>
          <t xml:space="preserve">
Date of observations</t>
        </r>
      </text>
    </comment>
    <comment ref="C3" authorId="0" shapeId="0" xr:uid="{80B8CB8B-D7C5-4147-8B92-964F1FA26AD9}">
      <text>
        <r>
          <rPr>
            <b/>
            <sz val="8"/>
            <color indexed="81"/>
            <rFont val="Tahoma"/>
            <family val="2"/>
          </rPr>
          <t>GAAdmin:</t>
        </r>
        <r>
          <rPr>
            <sz val="8"/>
            <color indexed="81"/>
            <rFont val="Tahoma"/>
            <family val="2"/>
          </rPr>
          <t xml:space="preserve">
Stake reading is the height of the glacier's surface on the balance pole (stake) as measured from the very bottom of the pole.  This "Tape" reading is obtained by measuring the exposed portion of the stake and then subtracting this measurement from the total stake length from its very bottom.</t>
        </r>
      </text>
    </comment>
    <comment ref="D3" authorId="0" shapeId="0" xr:uid="{725D2A8E-0EC7-4069-B709-87CA41527722}">
      <text>
        <r>
          <rPr>
            <b/>
            <sz val="8"/>
            <color indexed="81"/>
            <rFont val="Tahoma"/>
            <family val="2"/>
          </rPr>
          <t>GAAdmin:</t>
        </r>
        <r>
          <rPr>
            <sz val="8"/>
            <color indexed="81"/>
            <rFont val="Tahoma"/>
            <family val="2"/>
          </rPr>
          <t xml:space="preserve">
Stake reading obtained from surveys.  b** should be the most reliable.  A stake reading is the height of the glacier's surface along the balance pole as measured from the bottom.</t>
        </r>
      </text>
    </comment>
    <comment ref="F3" authorId="0" shapeId="0" xr:uid="{E45CC1F9-5620-4DB5-A3DB-495DFDAD4DDD}">
      <text>
        <r>
          <rPr>
            <sz val="8"/>
            <color indexed="81"/>
            <rFont val="Tahoma"/>
            <family val="2"/>
          </rPr>
          <t>Type of surface strata:
Glacier Ice, Snow, Superimposed Ice, Old Firn or New Firn.  For the Fall surveys this should be the surface strata beneath any fresh snow.</t>
        </r>
      </text>
    </comment>
    <comment ref="G3" authorId="0" shapeId="0" xr:uid="{581FBF7E-5DAE-4DAF-B91B-1D0564F958F0}">
      <text>
        <r>
          <rPr>
            <b/>
            <sz val="8"/>
            <color indexed="81"/>
            <rFont val="Tahoma"/>
            <family val="2"/>
          </rPr>
          <t>GAAdmin:</t>
        </r>
        <r>
          <rPr>
            <sz val="8"/>
            <color indexed="81"/>
            <rFont val="Tahoma"/>
            <family val="2"/>
          </rPr>
          <t xml:space="preserve">
Average depth of snow as determined in snow pit.</t>
        </r>
      </text>
    </comment>
    <comment ref="H3" authorId="0" shapeId="0" xr:uid="{8775BD83-5533-4712-BD00-BB34DA280B5B}">
      <text>
        <r>
          <rPr>
            <b/>
            <sz val="8"/>
            <color indexed="81"/>
            <rFont val="Tahoma"/>
            <family val="2"/>
          </rPr>
          <t>GAAdmin:</t>
        </r>
        <r>
          <rPr>
            <sz val="8"/>
            <color indexed="81"/>
            <rFont val="Tahoma"/>
            <family val="2"/>
          </rPr>
          <t xml:space="preserve">
Average depth of snow from probing
</t>
        </r>
      </text>
    </comment>
    <comment ref="I3" authorId="0" shapeId="0" xr:uid="{0CDD21BF-89D9-40D6-BD82-8D2AE0ECEACD}">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J3" authorId="0" shapeId="0" xr:uid="{BAEC970D-AB61-460C-804F-C696485EE9F0}">
      <text>
        <r>
          <rPr>
            <b/>
            <sz val="8"/>
            <color indexed="81"/>
            <rFont val="Tahoma"/>
            <family val="2"/>
          </rPr>
          <t>GAAdmin:</t>
        </r>
        <r>
          <rPr>
            <sz val="8"/>
            <color indexed="81"/>
            <rFont val="Tahoma"/>
            <family val="2"/>
          </rPr>
          <t xml:space="preserve">
Standard Error</t>
        </r>
      </text>
    </comment>
    <comment ref="K3" authorId="0" shapeId="0" xr:uid="{AA063807-F0EA-4861-87C4-30D3792D10FA}">
      <text>
        <r>
          <rPr>
            <b/>
            <sz val="8"/>
            <color indexed="81"/>
            <rFont val="Tahoma"/>
            <family val="2"/>
          </rPr>
          <t>GAAdmin:</t>
        </r>
        <r>
          <rPr>
            <sz val="8"/>
            <color indexed="81"/>
            <rFont val="Tahoma"/>
            <family val="2"/>
          </rPr>
          <t xml:space="preserve">
number of observations of snow depth</t>
        </r>
      </text>
    </comment>
    <comment ref="L3" authorId="0" shapeId="0" xr:uid="{71ACE928-2916-4213-8555-35FFC325432A}">
      <text>
        <r>
          <rPr>
            <sz val="8"/>
            <color indexed="81"/>
            <rFont val="Tahoma"/>
            <family val="2"/>
          </rPr>
          <t xml:space="preserve">Summer surface on the stake.  
In the </t>
        </r>
        <r>
          <rPr>
            <b/>
            <sz val="8"/>
            <color indexed="81"/>
            <rFont val="Tahoma"/>
            <family val="2"/>
          </rPr>
          <t>Spring</t>
        </r>
        <r>
          <rPr>
            <sz val="8"/>
            <color indexed="81"/>
            <rFont val="Tahoma"/>
            <family val="2"/>
          </rPr>
          <t xml:space="preserve"> this should be the lower of that determined by snow depth measurements AND b** from the previous year.
In the </t>
        </r>
        <r>
          <rPr>
            <b/>
            <sz val="8"/>
            <color indexed="81"/>
            <rFont val="Tahoma"/>
            <family val="2"/>
          </rPr>
          <t xml:space="preserve">Fall </t>
        </r>
        <r>
          <rPr>
            <sz val="8"/>
            <color indexed="81"/>
            <rFont val="Tahoma"/>
            <family val="2"/>
          </rPr>
          <t xml:space="preserve">this should be the stake reading minus the remaining snow pack or superimposed ice.  It should be close to the Spring measurement.  If it is less than the spring measurement then there was loss.  If it is more than the spring measurement then there is likely an error and the spring measurment should be used. </t>
        </r>
      </text>
    </comment>
    <comment ref="M3" authorId="0" shapeId="0" xr:uid="{EB5044B7-3D14-40B3-950D-569D58F45B7F}">
      <text>
        <r>
          <rPr>
            <b/>
            <sz val="8"/>
            <color indexed="81"/>
            <rFont val="Tahoma"/>
            <family val="2"/>
          </rPr>
          <t>GAAdmin:</t>
        </r>
        <r>
          <rPr>
            <sz val="8"/>
            <color indexed="81"/>
            <rFont val="Tahoma"/>
            <family val="2"/>
          </rPr>
          <t xml:space="preserve">
This density is estimated and is based on the surface strata of the previous survey.</t>
        </r>
      </text>
    </comment>
    <comment ref="N3" authorId="0" shapeId="0" xr:uid="{E7B59CF6-6FCC-40A1-9983-BFE33B523108}">
      <text>
        <r>
          <rPr>
            <b/>
            <sz val="8"/>
            <color indexed="81"/>
            <rFont val="Tahoma"/>
            <family val="2"/>
          </rPr>
          <t>GAAdmin:</t>
        </r>
        <r>
          <rPr>
            <sz val="8"/>
            <color indexed="81"/>
            <rFont val="Tahoma"/>
            <family val="2"/>
          </rPr>
          <t xml:space="preserve">
This is the water equivalent in meters for the snow or ice along the length of the balance pole.  Taking the bottom of the pole to be zero, the the height the surface is on the pole (b'ss) is than converted to a water equivelent for this column using an estimated density.</t>
        </r>
      </text>
    </comment>
    <comment ref="O3" authorId="0" shapeId="0" xr:uid="{CD80A9E3-6AC9-4B63-898C-22FE6D54AFE3}">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3" authorId="0" shapeId="0" xr:uid="{0BECDC5C-CE56-4339-A4B7-EBC8DAE2CEA4}">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3" authorId="0" shapeId="0" xr:uid="{08015FB5-3EDD-4AAE-B040-889242DECED5}">
      <text>
        <r>
          <rPr>
            <sz val="8"/>
            <color indexed="81"/>
            <rFont val="Tahoma"/>
            <family val="2"/>
          </rPr>
          <t>Average density of the material above ss.</t>
        </r>
      </text>
    </comment>
    <comment ref="R3" authorId="0" shapeId="0" xr:uid="{6FDA5723-4B66-4D81-88E3-C52892AE6888}">
      <text>
        <r>
          <rPr>
            <b/>
            <sz val="8"/>
            <color indexed="81"/>
            <rFont val="Tahoma"/>
            <family val="2"/>
          </rPr>
          <t>GAAdmin:</t>
        </r>
        <r>
          <rPr>
            <sz val="8"/>
            <color indexed="81"/>
            <rFont val="Tahoma"/>
            <family val="2"/>
          </rPr>
          <t xml:space="preserve">
Is the Density Estimated (E) or is it Measured (M) ?</t>
        </r>
      </text>
    </comment>
    <comment ref="S3" authorId="0" shapeId="0" xr:uid="{1D974147-B800-41DF-8A07-35B4FDB2DD51}">
      <text>
        <r>
          <rPr>
            <sz val="8"/>
            <color indexed="81"/>
            <rFont val="Tahoma"/>
            <family val="2"/>
          </rPr>
          <t>This is a balance value based on accumulation of material primarily derived from "Snow".  This of course could also be New Firn, Superimposed Ice or Snow.  Hopefully the title of this column is not decieving.
In the Fall any remaining snow is then called New Firn.  Then in the fall or rather, for New Firn (Nfirn) the amount of water retained in the snow pack by capillary retention is subtracted.  This is 7% of the void space.  See Mayo's book page 40 for more explanation.</t>
        </r>
      </text>
    </comment>
    <comment ref="T3" authorId="0" shapeId="0" xr:uid="{EEFD1BE6-C274-4D06-B52C-6F9B80B56012}">
      <text>
        <r>
          <rPr>
            <b/>
            <sz val="8"/>
            <color indexed="81"/>
            <rFont val="Tahoma"/>
            <family val="2"/>
          </rPr>
          <t>GAAdmin:</t>
        </r>
        <r>
          <rPr>
            <sz val="8"/>
            <color indexed="81"/>
            <rFont val="Tahoma"/>
            <family val="2"/>
          </rPr>
          <t xml:space="preserve">
This is the seasonal Net balance.  If the observation date is from Fall, this value is a Summer Balance.  If the observation data is from Spring, then it is the Winter Balance.
For </t>
        </r>
        <r>
          <rPr>
            <b/>
            <sz val="8"/>
            <color indexed="81"/>
            <rFont val="Tahoma"/>
            <family val="2"/>
          </rPr>
          <t>Spring</t>
        </r>
        <r>
          <rPr>
            <sz val="8"/>
            <color indexed="81"/>
            <rFont val="Tahoma"/>
            <family val="2"/>
          </rPr>
          <t xml:space="preserve">, this is the volume of water contained in the snow between the surface and the summer surface.
For </t>
        </r>
        <r>
          <rPr>
            <b/>
            <sz val="8"/>
            <color indexed="81"/>
            <rFont val="Tahoma"/>
            <family val="2"/>
          </rPr>
          <t>Fall</t>
        </r>
        <r>
          <rPr>
            <sz val="8"/>
            <color indexed="81"/>
            <rFont val="Tahoma"/>
            <family val="2"/>
          </rPr>
          <t xml:space="preserve">, this is the difference in the volume of water contained in the snow between the Fall and Spring.
Fall - Spring = Summer Balance.
This will be negative.  </t>
        </r>
      </text>
    </comment>
    <comment ref="L4" authorId="0" shapeId="0" xr:uid="{B7D93BFF-1736-48AF-9F3C-33D742299FAE}">
      <text>
        <r>
          <rPr>
            <sz val="8"/>
            <color indexed="81"/>
            <rFont val="Tahoma"/>
            <family val="2"/>
          </rPr>
          <t>This is both calculated and measured.  What goes in this column is an average or the "best value".  This is done so that there is a check on the entered value.  Identifying the summer surface correctly is VERY important!  That is why there is a built in check.</t>
        </r>
      </text>
    </comment>
    <comment ref="S4" authorId="0" shapeId="0" xr:uid="{E96AF6B3-4B6A-47FD-97F0-94C1A69361A1}">
      <text/>
    </comment>
    <comment ref="A6" authorId="0" shapeId="0" xr:uid="{B369225D-EBEE-4C04-834E-352FA539EEBA}">
      <text>
        <r>
          <rPr>
            <sz val="8"/>
            <color indexed="81"/>
            <rFont val="Tahoma"/>
            <family val="2"/>
          </rPr>
          <t>There was an additional 1 cm of snow on this day.  Measurements recorded here ignore this snow layer and consider it accumulation for the following year.</t>
        </r>
      </text>
    </comment>
    <comment ref="A14" authorId="0" shapeId="0" xr:uid="{F4616D8E-C547-42C4-802E-8C0C401A56EA}">
      <text>
        <r>
          <rPr>
            <b/>
            <sz val="8"/>
            <color indexed="81"/>
            <rFont val="Tahoma"/>
            <family val="2"/>
          </rPr>
          <t>GAAdmin:</t>
        </r>
        <r>
          <rPr>
            <sz val="8"/>
            <color indexed="81"/>
            <rFont val="Tahoma"/>
            <family val="2"/>
          </rPr>
          <t xml:space="preserve">
The stake with which the observations were made.</t>
        </r>
      </text>
    </comment>
    <comment ref="B14" authorId="0" shapeId="0" xr:uid="{4212CB71-B37F-4F35-A7F5-89E446744129}">
      <text>
        <r>
          <rPr>
            <b/>
            <sz val="8"/>
            <color indexed="81"/>
            <rFont val="Tahoma"/>
            <family val="2"/>
          </rPr>
          <t>GAAdmin:</t>
        </r>
        <r>
          <rPr>
            <sz val="8"/>
            <color indexed="81"/>
            <rFont val="Tahoma"/>
            <family val="2"/>
          </rPr>
          <t xml:space="preserve">
Date of observations</t>
        </r>
      </text>
    </comment>
    <comment ref="C14" authorId="1" shapeId="0" xr:uid="{4562BC12-2417-4815-B730-142DF6FE11ED}">
      <text>
        <r>
          <rPr>
            <b/>
            <sz val="9"/>
            <color indexed="81"/>
            <rFont val="Tahoma"/>
            <family val="2"/>
          </rPr>
          <t>cmcneil:</t>
        </r>
        <r>
          <rPr>
            <sz val="9"/>
            <color indexed="81"/>
            <rFont val="Tahoma"/>
            <family val="2"/>
          </rPr>
          <t xml:space="preserve">
Total length of stake</t>
        </r>
      </text>
    </comment>
    <comment ref="D14" authorId="1" shapeId="0" xr:uid="{6B00F6F7-B323-45F1-A7B8-E9A056A32769}">
      <text>
        <r>
          <rPr>
            <b/>
            <sz val="9"/>
            <color indexed="81"/>
            <rFont val="Tahoma"/>
            <family val="2"/>
          </rPr>
          <t>cmcneil:</t>
        </r>
        <r>
          <rPr>
            <sz val="9"/>
            <color indexed="81"/>
            <rFont val="Tahoma"/>
            <family val="2"/>
          </rPr>
          <t xml:space="preserve">
Length of stake above the surface noted in column D</t>
        </r>
      </text>
    </comment>
    <comment ref="E14" authorId="1" shapeId="0" xr:uid="{C8DFA631-E91B-41B6-A737-8D110D162DA7}">
      <text>
        <r>
          <rPr>
            <b/>
            <sz val="9"/>
            <color indexed="81"/>
            <rFont val="Tahoma"/>
            <family val="2"/>
          </rPr>
          <t>cmcneil:</t>
        </r>
        <r>
          <rPr>
            <sz val="9"/>
            <color indexed="81"/>
            <rFont val="Tahoma"/>
            <family val="2"/>
          </rPr>
          <t xml:space="preserve">
Length of stake still below the surface noted in column D</t>
        </r>
      </text>
    </comment>
    <comment ref="F14" authorId="0" shapeId="0" xr:uid="{4B59C527-76A6-4B6A-9C45-A3FC7F6CD6C2}">
      <text>
        <r>
          <rPr>
            <sz val="8"/>
            <color indexed="81"/>
            <rFont val="Tahoma"/>
            <family val="2"/>
          </rPr>
          <t>Type of surface strata:
Glacier Ice, Snow, Superimposed Ice, Old Firn or New Firn.  For the Fall surveys this should be the surface strata beneath any fresh snow.</t>
        </r>
      </text>
    </comment>
    <comment ref="G14" authorId="0" shapeId="0" xr:uid="{43FD6771-B593-412E-A954-B43D89201ACD}">
      <text>
        <r>
          <rPr>
            <b/>
            <sz val="8"/>
            <color indexed="81"/>
            <rFont val="Tahoma"/>
            <family val="2"/>
          </rPr>
          <t>GAAdmin:</t>
        </r>
        <r>
          <rPr>
            <sz val="8"/>
            <color indexed="81"/>
            <rFont val="Tahoma"/>
            <family val="2"/>
          </rPr>
          <t xml:space="preserve">
Average depth of snow as determined in snow pit.</t>
        </r>
      </text>
    </comment>
    <comment ref="H14" authorId="0" shapeId="0" xr:uid="{CE4A0228-40ED-4DDB-8EC3-253B36BB0C27}">
      <text>
        <r>
          <rPr>
            <b/>
            <sz val="8"/>
            <color indexed="81"/>
            <rFont val="Tahoma"/>
            <family val="2"/>
          </rPr>
          <t>GAAdmin:</t>
        </r>
        <r>
          <rPr>
            <sz val="8"/>
            <color indexed="81"/>
            <rFont val="Tahoma"/>
            <family val="2"/>
          </rPr>
          <t xml:space="preserve">
Average depth of snow from probing
</t>
        </r>
      </text>
    </comment>
    <comment ref="I14" authorId="0" shapeId="0" xr:uid="{CA9CEA66-239E-49BF-BCC5-7206C76CB1B6}">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J14" authorId="0" shapeId="0" xr:uid="{332D1906-543B-46BF-AEFE-BD9A73664AF6}">
      <text>
        <r>
          <rPr>
            <b/>
            <sz val="8"/>
            <color indexed="81"/>
            <rFont val="Tahoma"/>
            <family val="2"/>
          </rPr>
          <t>GAAdmin:</t>
        </r>
        <r>
          <rPr>
            <sz val="8"/>
            <color indexed="81"/>
            <rFont val="Tahoma"/>
            <family val="2"/>
          </rPr>
          <t xml:space="preserve">
Standard Error</t>
        </r>
      </text>
    </comment>
    <comment ref="K14" authorId="0" shapeId="0" xr:uid="{A4A418DC-9690-4C4E-AB70-768566BDDFC4}">
      <text>
        <r>
          <rPr>
            <b/>
            <sz val="8"/>
            <color indexed="81"/>
            <rFont val="Tahoma"/>
            <family val="2"/>
          </rPr>
          <t>GAAdmin:</t>
        </r>
        <r>
          <rPr>
            <sz val="8"/>
            <color indexed="81"/>
            <rFont val="Tahoma"/>
            <family val="2"/>
          </rPr>
          <t xml:space="preserve">
number of observations of snow depth</t>
        </r>
      </text>
    </comment>
    <comment ref="M14" authorId="0" shapeId="0" xr:uid="{0B4E34BE-EC34-4822-8275-577D11BDDD97}">
      <text>
        <r>
          <rPr>
            <b/>
            <sz val="8"/>
            <color indexed="81"/>
            <rFont val="Tahoma"/>
            <family val="2"/>
          </rPr>
          <t>GAAdmin:</t>
        </r>
        <r>
          <rPr>
            <sz val="8"/>
            <color indexed="81"/>
            <rFont val="Tahoma"/>
            <family val="2"/>
          </rPr>
          <t xml:space="preserve">
This density is estimated and is based on the surface strata of the previous survey.</t>
        </r>
      </text>
    </comment>
    <comment ref="O14" authorId="0" shapeId="0" xr:uid="{979F651E-68B0-418F-A612-056BC4906B5F}">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14" authorId="0" shapeId="0" xr:uid="{AE857DFC-0009-4451-854D-9AECC3B955D2}">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14" authorId="0" shapeId="0" xr:uid="{5AAF69A0-4C8A-48BA-A8CA-ED937C3C2317}">
      <text>
        <r>
          <rPr>
            <sz val="8"/>
            <color indexed="81"/>
            <rFont val="Tahoma"/>
            <family val="2"/>
          </rPr>
          <t>Average density of the material above ss.</t>
        </r>
      </text>
    </comment>
    <comment ref="T14" authorId="1" shapeId="0" xr:uid="{68D36330-4952-4FEA-BC70-80F9888A11BF}">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U14" authorId="1" shapeId="0" xr:uid="{EEBDB6DC-CB63-4F37-AF69-C3CF08A3DF4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V14" authorId="1" shapeId="0" xr:uid="{87FE1DB5-613B-4AD5-8E61-E3BF943C367B}">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W14" authorId="1" shapeId="0" xr:uid="{551E7DD5-F7F5-4D78-82CE-F83ECC22DB39}">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X14" authorId="1" shapeId="0" xr:uid="{05ECAEC7-9815-438D-9711-928935A1DA5E}">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Q17" authorId="2" shapeId="0" xr:uid="{E30421B7-F1E9-4CDA-AA1D-039AFAA268BB}">
      <text>
        <r>
          <rPr>
            <b/>
            <sz val="9"/>
            <color indexed="81"/>
            <rFont val="Tahoma"/>
            <family val="2"/>
          </rPr>
          <t>ehbaker:</t>
        </r>
        <r>
          <rPr>
            <sz val="9"/>
            <color indexed="81"/>
            <rFont val="Tahoma"/>
            <family val="2"/>
          </rPr>
          <t xml:space="preserve">
assumed density for new firn</t>
        </r>
      </text>
    </comment>
    <comment ref="D18" authorId="2" shapeId="0" xr:uid="{79F5EDC9-C898-4CED-8953-53E309909849}">
      <text>
        <r>
          <rPr>
            <b/>
            <sz val="9"/>
            <color indexed="81"/>
            <rFont val="Tahoma"/>
            <family val="2"/>
          </rPr>
          <t>ehbaker:</t>
        </r>
        <r>
          <rPr>
            <sz val="9"/>
            <color indexed="81"/>
            <rFont val="Tahoma"/>
            <family val="2"/>
          </rPr>
          <t xml:space="preserve">
in Mayo field notes</t>
        </r>
      </text>
    </comment>
    <comment ref="L18" authorId="2" shapeId="0" xr:uid="{E82EB875-8185-47EE-AF1E-54520EE6BCDF}">
      <text>
        <r>
          <rPr>
            <b/>
            <sz val="9"/>
            <color indexed="81"/>
            <rFont val="Tahoma"/>
            <family val="2"/>
          </rPr>
          <t>ehbaker:</t>
        </r>
        <r>
          <rPr>
            <sz val="9"/>
            <color indexed="81"/>
            <rFont val="Tahoma"/>
            <family val="2"/>
          </rPr>
          <t xml:space="preserve">
Bad probing. Would imply that there was stake punch, or an ice layer was probed instead of the previous summer surface.</t>
        </r>
      </text>
    </comment>
    <comment ref="Q18" authorId="2" shapeId="0" xr:uid="{4CAA76CD-BB9F-4CF0-82E5-48D499189644}">
      <text>
        <r>
          <rPr>
            <b/>
            <sz val="9"/>
            <color indexed="81"/>
            <rFont val="Tahoma"/>
            <family val="2"/>
          </rPr>
          <t>ehbaker:</t>
        </r>
        <r>
          <rPr>
            <sz val="9"/>
            <color indexed="81"/>
            <rFont val="Tahoma"/>
            <family val="2"/>
          </rPr>
          <t xml:space="preserve">
assumed density for spring bulk snowpack
</t>
        </r>
      </text>
    </comment>
    <comment ref="W18" authorId="2" shapeId="0" xr:uid="{E47AF4E9-F8BD-4C1C-91F5-E1CFDB8EDAFD}">
      <text>
        <r>
          <rPr>
            <b/>
            <sz val="9"/>
            <color indexed="81"/>
            <rFont val="Tahoma"/>
            <family val="2"/>
          </rPr>
          <t>ehbaker:</t>
        </r>
        <r>
          <rPr>
            <sz val="9"/>
            <color indexed="81"/>
            <rFont val="Tahoma"/>
            <family val="2"/>
          </rPr>
          <t xml:space="preserve">
probing of previous summerr surface not successful</t>
        </r>
      </text>
    </comment>
    <comment ref="Q19" authorId="2" shapeId="0" xr:uid="{A58F8EDA-C094-403C-AC60-6A0C634B4099}">
      <text>
        <r>
          <rPr>
            <b/>
            <sz val="9"/>
            <color indexed="81"/>
            <rFont val="Tahoma"/>
            <family val="2"/>
          </rPr>
          <t>ehbaker:</t>
        </r>
        <r>
          <rPr>
            <sz val="9"/>
            <color indexed="81"/>
            <rFont val="Tahoma"/>
            <family val="2"/>
          </rPr>
          <t xml:space="preserve">
assumed density for old firn (survived more than single summer)
</t>
        </r>
      </text>
    </comment>
    <comment ref="Q20" authorId="2" shapeId="0" xr:uid="{B304154A-2E37-49F6-BD94-D0AC5AC3A758}">
      <text>
        <r>
          <rPr>
            <b/>
            <sz val="9"/>
            <color indexed="81"/>
            <rFont val="Tahoma"/>
            <family val="2"/>
          </rPr>
          <t>ehbaker:</t>
        </r>
        <r>
          <rPr>
            <sz val="9"/>
            <color indexed="81"/>
            <rFont val="Tahoma"/>
            <family val="2"/>
          </rPr>
          <t xml:space="preserve">
assumed density for new snow in fall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GAAdmin</author>
    <author>ehbaker</author>
    <author>cmcneil</author>
  </authors>
  <commentList>
    <comment ref="M2" authorId="0" shapeId="0" xr:uid="{5E99D010-9CCE-442E-8F82-C4FCA1CDA230}">
      <text>
        <r>
          <rPr>
            <b/>
            <sz val="8"/>
            <color indexed="81"/>
            <rFont val="Tahoma"/>
            <family val="2"/>
          </rPr>
          <t>GAAdmin:</t>
        </r>
        <r>
          <rPr>
            <sz val="8"/>
            <color indexed="81"/>
            <rFont val="Tahoma"/>
            <family val="2"/>
          </rPr>
          <t xml:space="preserve">
these losses are calculated based on changes in the summer surface height on the mass balance pole.  If the summer surface is lower than previous measurements then there is some sort of loss.  This loss could be either the loss of ice or the loss of Old Firn.</t>
        </r>
      </text>
    </comment>
    <comment ref="P2" authorId="0" shapeId="0" xr:uid="{62FC4FE4-B23C-478F-911D-14A24C63D5A4}">
      <text>
        <r>
          <rPr>
            <sz val="8"/>
            <color indexed="81"/>
            <rFont val="Tahoma"/>
            <family val="2"/>
          </rPr>
          <t>This is the amount of snow that is above the summer surface.  The value should always be positive or zero.</t>
        </r>
      </text>
    </comment>
    <comment ref="A3" authorId="0" shapeId="0" xr:uid="{1A9E5477-2987-4B7B-B445-622B66E3DAEA}">
      <text>
        <r>
          <rPr>
            <b/>
            <sz val="8"/>
            <color indexed="81"/>
            <rFont val="Tahoma"/>
            <family val="2"/>
          </rPr>
          <t>GAAdmin:</t>
        </r>
        <r>
          <rPr>
            <sz val="8"/>
            <color indexed="81"/>
            <rFont val="Tahoma"/>
            <family val="2"/>
          </rPr>
          <t xml:space="preserve">
The stake with which the observations were made.</t>
        </r>
      </text>
    </comment>
    <comment ref="B3" authorId="0" shapeId="0" xr:uid="{19C644D8-888F-4CF9-89DE-597AA2A5469F}">
      <text>
        <r>
          <rPr>
            <b/>
            <sz val="8"/>
            <color indexed="81"/>
            <rFont val="Tahoma"/>
            <family val="2"/>
          </rPr>
          <t>GAAdmin:</t>
        </r>
        <r>
          <rPr>
            <sz val="8"/>
            <color indexed="81"/>
            <rFont val="Tahoma"/>
            <family val="2"/>
          </rPr>
          <t xml:space="preserve">
Date of observations</t>
        </r>
      </text>
    </comment>
    <comment ref="C3" authorId="0" shapeId="0" xr:uid="{BBE3D56D-5101-48DD-9736-34023ACB72C1}">
      <text>
        <r>
          <rPr>
            <b/>
            <sz val="8"/>
            <color indexed="81"/>
            <rFont val="Tahoma"/>
            <family val="2"/>
          </rPr>
          <t>GAAdmin:</t>
        </r>
        <r>
          <rPr>
            <sz val="8"/>
            <color indexed="81"/>
            <rFont val="Tahoma"/>
            <family val="2"/>
          </rPr>
          <t xml:space="preserve">
Stake reading is the height of the glacier's surface on the balance pole (stake) as measured from the very bottom of the pole.  This "Tape" reading is obtained by measuring the exposed portion of the stake and then subtracting this measurement from the total stake length from its very bottom.</t>
        </r>
      </text>
    </comment>
    <comment ref="D3" authorId="0" shapeId="0" xr:uid="{04771A4B-0021-4FA6-B5A6-E79958707062}">
      <text>
        <r>
          <rPr>
            <b/>
            <sz val="8"/>
            <color indexed="81"/>
            <rFont val="Tahoma"/>
            <family val="2"/>
          </rPr>
          <t>GAAdmin:</t>
        </r>
        <r>
          <rPr>
            <sz val="8"/>
            <color indexed="81"/>
            <rFont val="Tahoma"/>
            <family val="2"/>
          </rPr>
          <t xml:space="preserve">
Stake reading obtained from surveys.  b** should be the most reliable.  A stake reading is the height of the glacier's surface along the balance pole as measured from the bottom.</t>
        </r>
      </text>
    </comment>
    <comment ref="F3" authorId="0" shapeId="0" xr:uid="{24E33D2B-5D41-4938-90B2-A0ED7A8DF3CB}">
      <text>
        <r>
          <rPr>
            <sz val="8"/>
            <color indexed="81"/>
            <rFont val="Tahoma"/>
            <family val="2"/>
          </rPr>
          <t>Type of surface strata:
Glacier Ice, Snow, Superimposed Ice, Old Firn or New Firn.  For the Fall surveys this should be the surface strata beneath any fresh snow.</t>
        </r>
      </text>
    </comment>
    <comment ref="G3" authorId="0" shapeId="0" xr:uid="{0FA1D65D-9103-4B70-889C-6386CD1F6739}">
      <text>
        <r>
          <rPr>
            <b/>
            <sz val="8"/>
            <color indexed="81"/>
            <rFont val="Tahoma"/>
            <family val="2"/>
          </rPr>
          <t>GAAdmin:</t>
        </r>
        <r>
          <rPr>
            <sz val="8"/>
            <color indexed="81"/>
            <rFont val="Tahoma"/>
            <family val="2"/>
          </rPr>
          <t xml:space="preserve">
Average depth of snow as determined in snow pit.</t>
        </r>
      </text>
    </comment>
    <comment ref="H3" authorId="0" shapeId="0" xr:uid="{FDC8ED97-8AFB-435D-8705-9E746E8CA706}">
      <text>
        <r>
          <rPr>
            <b/>
            <sz val="8"/>
            <color indexed="81"/>
            <rFont val="Tahoma"/>
            <family val="2"/>
          </rPr>
          <t>GAAdmin:</t>
        </r>
        <r>
          <rPr>
            <sz val="8"/>
            <color indexed="81"/>
            <rFont val="Tahoma"/>
            <family val="2"/>
          </rPr>
          <t xml:space="preserve">
Average depth of snow from probing
</t>
        </r>
      </text>
    </comment>
    <comment ref="I3" authorId="0" shapeId="0" xr:uid="{BDACD1BE-73D2-467E-906B-DDDE25AC3E97}">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J3" authorId="0" shapeId="0" xr:uid="{7387D227-1A34-4F08-9108-B36ADC1EE4FB}">
      <text>
        <r>
          <rPr>
            <b/>
            <sz val="8"/>
            <color indexed="81"/>
            <rFont val="Tahoma"/>
            <family val="2"/>
          </rPr>
          <t>GAAdmin:</t>
        </r>
        <r>
          <rPr>
            <sz val="8"/>
            <color indexed="81"/>
            <rFont val="Tahoma"/>
            <family val="2"/>
          </rPr>
          <t xml:space="preserve">
Standard Error</t>
        </r>
      </text>
    </comment>
    <comment ref="K3" authorId="0" shapeId="0" xr:uid="{A95049BB-8704-42BB-8D06-0B209A4BA79E}">
      <text>
        <r>
          <rPr>
            <b/>
            <sz val="8"/>
            <color indexed="81"/>
            <rFont val="Tahoma"/>
            <family val="2"/>
          </rPr>
          <t>GAAdmin:</t>
        </r>
        <r>
          <rPr>
            <sz val="8"/>
            <color indexed="81"/>
            <rFont val="Tahoma"/>
            <family val="2"/>
          </rPr>
          <t xml:space="preserve">
number of observations of snow depth</t>
        </r>
      </text>
    </comment>
    <comment ref="L3" authorId="0" shapeId="0" xr:uid="{E147ABBA-91EF-448F-BFFA-327082CAFD89}">
      <text>
        <r>
          <rPr>
            <sz val="8"/>
            <color indexed="81"/>
            <rFont val="Tahoma"/>
            <family val="2"/>
          </rPr>
          <t xml:space="preserve">Summer surface on the stake.  
In the </t>
        </r>
        <r>
          <rPr>
            <b/>
            <sz val="8"/>
            <color indexed="81"/>
            <rFont val="Tahoma"/>
            <family val="2"/>
          </rPr>
          <t>Spring</t>
        </r>
        <r>
          <rPr>
            <sz val="8"/>
            <color indexed="81"/>
            <rFont val="Tahoma"/>
            <family val="2"/>
          </rPr>
          <t xml:space="preserve"> this should be the lower of that determined by snow depth measurements AND b** from the previous year.
In the </t>
        </r>
        <r>
          <rPr>
            <b/>
            <sz val="8"/>
            <color indexed="81"/>
            <rFont val="Tahoma"/>
            <family val="2"/>
          </rPr>
          <t xml:space="preserve">Fall </t>
        </r>
        <r>
          <rPr>
            <sz val="8"/>
            <color indexed="81"/>
            <rFont val="Tahoma"/>
            <family val="2"/>
          </rPr>
          <t xml:space="preserve">this should be the stake reading minus the remaining snow pack or superimposed ice.  It should be close to the Spring measurement.  If it is less than the spring measurement then there was loss.  If it is more than the spring measurement then there is likely an error and the spring measurment should be used. </t>
        </r>
      </text>
    </comment>
    <comment ref="M3" authorId="0" shapeId="0" xr:uid="{AD1AEBE1-C4CF-4EDC-960C-9B8E0BFEFF2F}">
      <text>
        <r>
          <rPr>
            <b/>
            <sz val="8"/>
            <color indexed="81"/>
            <rFont val="Tahoma"/>
            <family val="2"/>
          </rPr>
          <t>GAAdmin:</t>
        </r>
        <r>
          <rPr>
            <sz val="8"/>
            <color indexed="81"/>
            <rFont val="Tahoma"/>
            <family val="2"/>
          </rPr>
          <t xml:space="preserve">
This density is estimated and is based on the surface strata of the previous survey.</t>
        </r>
      </text>
    </comment>
    <comment ref="N3" authorId="0" shapeId="0" xr:uid="{6EE0FBC2-8028-41FB-93A7-6A253D59DCF1}">
      <text>
        <r>
          <rPr>
            <b/>
            <sz val="8"/>
            <color indexed="81"/>
            <rFont val="Tahoma"/>
            <family val="2"/>
          </rPr>
          <t>GAAdmin:</t>
        </r>
        <r>
          <rPr>
            <sz val="8"/>
            <color indexed="81"/>
            <rFont val="Tahoma"/>
            <family val="2"/>
          </rPr>
          <t xml:space="preserve">
This is the water equivalent in meters for the snow or ice along the length of the balance pole.  Taking the bottom of the pole to be zero, the the height the surface is on the pole (b'ss) is than converted to a water equivelent for this column using an estimated density.</t>
        </r>
      </text>
    </comment>
    <comment ref="O3" authorId="0" shapeId="0" xr:uid="{68440092-B899-46ED-9E9F-E4CE3736D068}">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3" authorId="0" shapeId="0" xr:uid="{5C8DEF66-A795-4E9F-95DE-AC386C28E887}">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3" authorId="0" shapeId="0" xr:uid="{668DBA7B-9EF3-487D-9FB1-507E710EEA8F}">
      <text>
        <r>
          <rPr>
            <sz val="8"/>
            <color indexed="81"/>
            <rFont val="Tahoma"/>
            <family val="2"/>
          </rPr>
          <t>Average density of the material above ss.</t>
        </r>
      </text>
    </comment>
    <comment ref="R3" authorId="0" shapeId="0" xr:uid="{426BDF96-D1C9-4123-BC90-64D83916745D}">
      <text>
        <r>
          <rPr>
            <b/>
            <sz val="8"/>
            <color indexed="81"/>
            <rFont val="Tahoma"/>
            <family val="2"/>
          </rPr>
          <t>GAAdmin:</t>
        </r>
        <r>
          <rPr>
            <sz val="8"/>
            <color indexed="81"/>
            <rFont val="Tahoma"/>
            <family val="2"/>
          </rPr>
          <t xml:space="preserve">
Is the Density Estimated (E) or is it Measured (M) ?</t>
        </r>
      </text>
    </comment>
    <comment ref="S3" authorId="0" shapeId="0" xr:uid="{9EC42691-E403-49A0-BC2B-198C3A253D26}">
      <text>
        <r>
          <rPr>
            <sz val="8"/>
            <color indexed="81"/>
            <rFont val="Tahoma"/>
            <family val="2"/>
          </rPr>
          <t>This is a balance value based on accumulation of material primarily derived from "Snow".  This of course could also be New Firn, Superimposed Ice or Snow.  Hopefully the title of this column is not decieving.
In the Fall any remaining snow is then called New Firn.  Then in the fall or rather, for New Firn (Nfirn) the amount of water retained in the snow pack by capillary retention is subtracted.  This is 7% of the void space.  See Mayo's book page 40 for more explanation.</t>
        </r>
      </text>
    </comment>
    <comment ref="T3" authorId="0" shapeId="0" xr:uid="{A19E7C73-5AC8-4AD5-939C-88384AFD3F42}">
      <text>
        <r>
          <rPr>
            <b/>
            <sz val="8"/>
            <color indexed="81"/>
            <rFont val="Tahoma"/>
            <family val="2"/>
          </rPr>
          <t>GAAdmin:</t>
        </r>
        <r>
          <rPr>
            <sz val="8"/>
            <color indexed="81"/>
            <rFont val="Tahoma"/>
            <family val="2"/>
          </rPr>
          <t xml:space="preserve">
This is the seasonal Net balance.  If the observation date is from Fall, this value is a Summer Balance.  If the observation data is from Spring, then it is the Winter Balance.
For </t>
        </r>
        <r>
          <rPr>
            <b/>
            <sz val="8"/>
            <color indexed="81"/>
            <rFont val="Tahoma"/>
            <family val="2"/>
          </rPr>
          <t>Spring</t>
        </r>
        <r>
          <rPr>
            <sz val="8"/>
            <color indexed="81"/>
            <rFont val="Tahoma"/>
            <family val="2"/>
          </rPr>
          <t xml:space="preserve">, this is the volume of water contained in the snow between the surface and the summer surface.
For </t>
        </r>
        <r>
          <rPr>
            <b/>
            <sz val="8"/>
            <color indexed="81"/>
            <rFont val="Tahoma"/>
            <family val="2"/>
          </rPr>
          <t>Fall</t>
        </r>
        <r>
          <rPr>
            <sz val="8"/>
            <color indexed="81"/>
            <rFont val="Tahoma"/>
            <family val="2"/>
          </rPr>
          <t xml:space="preserve">, this is the difference in the volume of water contained in the snow between the Fall and Spring.
Fall - Spring = Summer Balance.
This will be negative.  </t>
        </r>
      </text>
    </comment>
    <comment ref="L4" authorId="0" shapeId="0" xr:uid="{96FA837E-4D62-40A3-8E1D-C272A62626AC}">
      <text>
        <r>
          <rPr>
            <sz val="8"/>
            <color indexed="81"/>
            <rFont val="Tahoma"/>
            <family val="2"/>
          </rPr>
          <t>This is both calculated and measured.  What goes in this column is an average or the "best value".  This is done so that there is a check on the entered value.  Identifying the summer surface correctly is VERY important!  That is why there is a built in check.</t>
        </r>
      </text>
    </comment>
    <comment ref="S4" authorId="0" shapeId="0" xr:uid="{9CF66707-CB9C-44E7-9628-75B7DE16E6F0}">
      <text/>
    </comment>
    <comment ref="T7" authorId="1" shapeId="0" xr:uid="{159DC633-2915-407F-868A-86006075E51A}">
      <text>
        <r>
          <rPr>
            <b/>
            <sz val="9"/>
            <color indexed="81"/>
            <rFont val="Tahoma"/>
            <charset val="1"/>
          </rPr>
          <t>ehbaker:</t>
        </r>
        <r>
          <rPr>
            <sz val="9"/>
            <color indexed="81"/>
            <rFont val="Tahoma"/>
            <charset val="1"/>
          </rPr>
          <t xml:space="preserve">
calculations assumed identical to my new onew below; not enough info in Mayo 2001 to fully reconstruct</t>
        </r>
      </text>
    </comment>
    <comment ref="A12" authorId="0" shapeId="0" xr:uid="{29121E4F-6EF4-4CBA-8AD3-DD7DC0C0EE4C}">
      <text>
        <r>
          <rPr>
            <b/>
            <sz val="8"/>
            <color indexed="81"/>
            <rFont val="Tahoma"/>
            <family val="2"/>
          </rPr>
          <t>GAAdmin:</t>
        </r>
        <r>
          <rPr>
            <sz val="8"/>
            <color indexed="81"/>
            <rFont val="Tahoma"/>
            <family val="2"/>
          </rPr>
          <t xml:space="preserve">
The stake with which the observations were made.</t>
        </r>
      </text>
    </comment>
    <comment ref="B12" authorId="0" shapeId="0" xr:uid="{1DEC374D-8A45-48C1-A5B7-0BF4F1BCB746}">
      <text>
        <r>
          <rPr>
            <b/>
            <sz val="8"/>
            <color indexed="81"/>
            <rFont val="Tahoma"/>
            <family val="2"/>
          </rPr>
          <t>GAAdmin:</t>
        </r>
        <r>
          <rPr>
            <sz val="8"/>
            <color indexed="81"/>
            <rFont val="Tahoma"/>
            <family val="2"/>
          </rPr>
          <t xml:space="preserve">
Date of observations</t>
        </r>
      </text>
    </comment>
    <comment ref="C12" authorId="2" shapeId="0" xr:uid="{DDEE1652-7722-4EEC-8BE2-026CECC23B0E}">
      <text>
        <r>
          <rPr>
            <b/>
            <sz val="9"/>
            <color indexed="81"/>
            <rFont val="Tahoma"/>
            <family val="2"/>
          </rPr>
          <t>cmcneil:</t>
        </r>
        <r>
          <rPr>
            <sz val="9"/>
            <color indexed="81"/>
            <rFont val="Tahoma"/>
            <family val="2"/>
          </rPr>
          <t xml:space="preserve">
Total length of stake</t>
        </r>
      </text>
    </comment>
    <comment ref="D12" authorId="2" shapeId="0" xr:uid="{D3E19E96-726F-450C-A534-8592970BEC37}">
      <text>
        <r>
          <rPr>
            <b/>
            <sz val="9"/>
            <color indexed="81"/>
            <rFont val="Tahoma"/>
            <family val="2"/>
          </rPr>
          <t>cmcneil:</t>
        </r>
        <r>
          <rPr>
            <sz val="9"/>
            <color indexed="81"/>
            <rFont val="Tahoma"/>
            <family val="2"/>
          </rPr>
          <t xml:space="preserve">
Length of stake above the surface noted in column D</t>
        </r>
      </text>
    </comment>
    <comment ref="E12" authorId="2" shapeId="0" xr:uid="{E3FC9BF3-A3C9-4513-90C9-484228446AD9}">
      <text>
        <r>
          <rPr>
            <b/>
            <sz val="9"/>
            <color indexed="81"/>
            <rFont val="Tahoma"/>
            <family val="2"/>
          </rPr>
          <t>cmcneil:</t>
        </r>
        <r>
          <rPr>
            <sz val="9"/>
            <color indexed="81"/>
            <rFont val="Tahoma"/>
            <family val="2"/>
          </rPr>
          <t xml:space="preserve">
Length of stake still below the surface noted in column D</t>
        </r>
      </text>
    </comment>
    <comment ref="F12" authorId="0" shapeId="0" xr:uid="{F1A8DFAF-DADB-4E7C-B4DC-F88491060D36}">
      <text>
        <r>
          <rPr>
            <sz val="8"/>
            <color indexed="81"/>
            <rFont val="Tahoma"/>
            <family val="2"/>
          </rPr>
          <t>Type of surface strata:
Glacier Ice, Snow, Superimposed Ice, Old Firn or New Firn.  For the Fall surveys this should be the surface strata beneath any fresh snow.</t>
        </r>
      </text>
    </comment>
    <comment ref="G12" authorId="0" shapeId="0" xr:uid="{555E7283-14E8-4B69-AA8C-5268573396CC}">
      <text>
        <r>
          <rPr>
            <b/>
            <sz val="8"/>
            <color indexed="81"/>
            <rFont val="Tahoma"/>
            <family val="2"/>
          </rPr>
          <t>GAAdmin:</t>
        </r>
        <r>
          <rPr>
            <sz val="8"/>
            <color indexed="81"/>
            <rFont val="Tahoma"/>
            <family val="2"/>
          </rPr>
          <t xml:space="preserve">
Average depth of snow as determined in snow pit.</t>
        </r>
      </text>
    </comment>
    <comment ref="H12" authorId="0" shapeId="0" xr:uid="{03E90C3F-D376-45FE-9AF5-FB297CB495C7}">
      <text>
        <r>
          <rPr>
            <b/>
            <sz val="8"/>
            <color indexed="81"/>
            <rFont val="Tahoma"/>
            <family val="2"/>
          </rPr>
          <t>GAAdmin:</t>
        </r>
        <r>
          <rPr>
            <sz val="8"/>
            <color indexed="81"/>
            <rFont val="Tahoma"/>
            <family val="2"/>
          </rPr>
          <t xml:space="preserve">
Average depth of snow from probing
</t>
        </r>
      </text>
    </comment>
    <comment ref="I12" authorId="0" shapeId="0" xr:uid="{5E3C2F93-5BC5-4DCB-8053-AAFA712E0B09}">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J12" authorId="0" shapeId="0" xr:uid="{C302B809-7FA9-4FDC-902F-F7FA64FA6CE1}">
      <text>
        <r>
          <rPr>
            <b/>
            <sz val="8"/>
            <color indexed="81"/>
            <rFont val="Tahoma"/>
            <family val="2"/>
          </rPr>
          <t>GAAdmin:</t>
        </r>
        <r>
          <rPr>
            <sz val="8"/>
            <color indexed="81"/>
            <rFont val="Tahoma"/>
            <family val="2"/>
          </rPr>
          <t xml:space="preserve">
Standard Error</t>
        </r>
      </text>
    </comment>
    <comment ref="K12" authorId="0" shapeId="0" xr:uid="{4625233E-1D9B-4A56-8460-00B9753F57CE}">
      <text>
        <r>
          <rPr>
            <b/>
            <sz val="8"/>
            <color indexed="81"/>
            <rFont val="Tahoma"/>
            <family val="2"/>
          </rPr>
          <t>GAAdmin:</t>
        </r>
        <r>
          <rPr>
            <sz val="8"/>
            <color indexed="81"/>
            <rFont val="Tahoma"/>
            <family val="2"/>
          </rPr>
          <t xml:space="preserve">
number of observations of snow depth</t>
        </r>
      </text>
    </comment>
    <comment ref="M12" authorId="0" shapeId="0" xr:uid="{1F12CF69-A108-407B-98F8-3673ED5D3D98}">
      <text>
        <r>
          <rPr>
            <b/>
            <sz val="8"/>
            <color indexed="81"/>
            <rFont val="Tahoma"/>
            <family val="2"/>
          </rPr>
          <t>GAAdmin:</t>
        </r>
        <r>
          <rPr>
            <sz val="8"/>
            <color indexed="81"/>
            <rFont val="Tahoma"/>
            <family val="2"/>
          </rPr>
          <t xml:space="preserve">
This density is estimated and is based on the surface strata of the previous survey.</t>
        </r>
      </text>
    </comment>
    <comment ref="O12" authorId="0" shapeId="0" xr:uid="{0CBE6B10-1968-45F3-B243-3C962ADE97DE}">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12" authorId="0" shapeId="0" xr:uid="{6B216B32-BD1A-4263-9DE6-CBCEFCA7055F}">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12" authorId="0" shapeId="0" xr:uid="{8F64F3B7-7572-4219-A627-6C523420CC9C}">
      <text>
        <r>
          <rPr>
            <sz val="8"/>
            <color indexed="81"/>
            <rFont val="Tahoma"/>
            <family val="2"/>
          </rPr>
          <t>Average density of the material above ss.</t>
        </r>
      </text>
    </comment>
    <comment ref="T12" authorId="2" shapeId="0" xr:uid="{004ABAAF-9BC6-4C20-8E7B-766D2BA260AE}">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U12" authorId="2" shapeId="0" xr:uid="{407A45C8-28BE-4B4C-9D83-4568225CF7EA}">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V12" authorId="2" shapeId="0" xr:uid="{3A55381C-6F9B-4366-96BD-5D4D0BFD8CD5}">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W12" authorId="2" shapeId="0" xr:uid="{38EDCC5D-C8B6-41B2-A1EE-2327D005C737}">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X12" authorId="2" shapeId="0" xr:uid="{A2B96AD6-FE08-448A-8DF1-9D389CF43BB8}">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Q15" authorId="1" shapeId="0" xr:uid="{20B35701-EDBF-412F-BA09-7C4C782340D0}">
      <text>
        <r>
          <rPr>
            <b/>
            <sz val="9"/>
            <color indexed="81"/>
            <rFont val="Tahoma"/>
            <family val="2"/>
          </rPr>
          <t>ehbaker:</t>
        </r>
        <r>
          <rPr>
            <sz val="9"/>
            <color indexed="81"/>
            <rFont val="Tahoma"/>
            <family val="2"/>
          </rPr>
          <t xml:space="preserve">
assumed density for spring snow
</t>
        </r>
      </text>
    </comment>
    <comment ref="M16" authorId="1" shapeId="0" xr:uid="{28E0ED16-B906-41F5-9DED-6007005B5FB3}">
      <text>
        <r>
          <rPr>
            <b/>
            <sz val="9"/>
            <color indexed="81"/>
            <rFont val="Tahoma"/>
            <charset val="1"/>
          </rPr>
          <t>ehbaker:</t>
        </r>
        <r>
          <rPr>
            <sz val="9"/>
            <color indexed="81"/>
            <rFont val="Tahoma"/>
            <charset val="1"/>
          </rPr>
          <t xml:space="preserve">
losing ice; based on L. Mayo
</t>
        </r>
      </text>
    </comment>
    <comment ref="Q17" authorId="1" shapeId="0" xr:uid="{382797BC-9C07-45A7-BCBC-2B9DFF1C955C}">
      <text>
        <r>
          <rPr>
            <b/>
            <sz val="9"/>
            <color indexed="81"/>
            <rFont val="Tahoma"/>
            <charset val="1"/>
          </rPr>
          <t>ehbaker:</t>
        </r>
        <r>
          <rPr>
            <sz val="9"/>
            <color indexed="81"/>
            <rFont val="Tahoma"/>
            <charset val="1"/>
          </rPr>
          <t xml:space="preserve">
Estimated density by L. Mayo; it is "slush", so typical fall snow assumption is not valid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cmcneil</author>
    <author>ehbaker</author>
  </authors>
  <commentList>
    <comment ref="H1" authorId="0" shapeId="0" xr:uid="{1B5A807A-92DA-43CB-8653-29D186A92346}">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 For Federal Sampler, report the deepest of samples taken (only one drive per sample).</t>
        </r>
      </text>
    </comment>
    <comment ref="H2" authorId="0" shapeId="0" xr:uid="{DBE1AD50-3350-490E-ADF1-F7EC646E6668}">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D3FA0C5A-C472-49DF-9405-9B19D6EFE12F}">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E4FB8A7A-3200-4E73-BD25-09FCC3A1888A}">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A10" authorId="1" shapeId="0" xr:uid="{1BCB90B7-28B4-4B8D-91B0-DF1FEFB78FB8}">
      <text>
        <r>
          <rPr>
            <b/>
            <sz val="9"/>
            <color indexed="81"/>
            <rFont val="Tahoma"/>
            <family val="2"/>
          </rPr>
          <t>ehbaker:</t>
        </r>
        <r>
          <rPr>
            <sz val="9"/>
            <color indexed="81"/>
            <rFont val="Tahoma"/>
            <family val="2"/>
          </rPr>
          <t xml:space="preserve">
Depth of penetration into the snowpack of the Federal Sampler from the surface of the snowpack
</t>
        </r>
      </text>
    </comment>
    <comment ref="B10" authorId="1" shapeId="0" xr:uid="{EA2BA204-5A32-4138-B274-E0AFA08CD4D5}">
      <text>
        <r>
          <rPr>
            <b/>
            <sz val="9"/>
            <color indexed="81"/>
            <rFont val="Tahoma"/>
            <family val="2"/>
          </rPr>
          <t>ehbaker:</t>
        </r>
        <r>
          <rPr>
            <sz val="9"/>
            <color indexed="81"/>
            <rFont val="Tahoma"/>
            <family val="2"/>
          </rPr>
          <t xml:space="preserve">
Length of core recovered, as seen through the slotted sides of the Federal Sampler tube</t>
        </r>
      </text>
    </comment>
    <comment ref="C10" authorId="1" shapeId="0" xr:uid="{2BEC9B0C-9A00-4354-AF0B-D51A57063A6B}">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D10" authorId="1" shapeId="0" xr:uid="{052B4854-ED2C-4552-BA65-06C51E022A14}">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H10" authorId="0" shapeId="0" xr:uid="{F61C8368-0233-45FA-9703-08C821B6AE61}">
      <text>
        <r>
          <rPr>
            <b/>
            <sz val="9"/>
            <color indexed="81"/>
            <rFont val="Tahoma"/>
            <family val="2"/>
          </rPr>
          <t>cmcneil:</t>
        </r>
        <r>
          <rPr>
            <sz val="9"/>
            <color indexed="81"/>
            <rFont val="Tahoma"/>
            <family val="2"/>
          </rPr>
          <t xml:space="preserve">
What was used to measure snow depth</t>
        </r>
      </text>
    </comment>
    <comment ref="I10" authorId="0" shapeId="0" xr:uid="{53A2CFC7-A07D-4F8E-BF45-E2E54416C6E8}">
      <text>
        <r>
          <rPr>
            <b/>
            <sz val="9"/>
            <color indexed="81"/>
            <rFont val="Tahoma"/>
            <family val="2"/>
          </rPr>
          <t>cmcneil:</t>
        </r>
        <r>
          <rPr>
            <sz val="9"/>
            <color indexed="81"/>
            <rFont val="Tahoma"/>
            <family val="2"/>
          </rPr>
          <t xml:space="preserve">
snow depth observed</t>
        </r>
      </text>
    </comment>
    <comment ref="O10" authorId="1" shapeId="0" xr:uid="{D9A33200-AB69-4780-8A5C-94BF3091A94A}">
      <text>
        <r>
          <rPr>
            <b/>
            <sz val="9"/>
            <color indexed="81"/>
            <rFont val="Tahoma"/>
            <family val="2"/>
          </rPr>
          <t>ehbaker:</t>
        </r>
        <r>
          <rPr>
            <sz val="9"/>
            <color indexed="81"/>
            <rFont val="Tahoma"/>
            <family val="2"/>
          </rPr>
          <t xml:space="preserve">
Fraction of total snow depth sampled by density measurements. This is the maximum m% (some samples may cover less)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cmcneil</author>
    <author>ehbaker</author>
  </authors>
  <commentList>
    <comment ref="H1" authorId="0" shapeId="0" xr:uid="{BA51BD2D-F706-496E-9F27-DDD01E66A9FB}">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 For Federal Sampler, report the deepest of samples taken (only one drive per sample).</t>
        </r>
      </text>
    </comment>
    <comment ref="H2" authorId="0" shapeId="0" xr:uid="{4A43BD34-EFA5-4D33-A9CD-027078ED55FE}">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53B7FDB3-DFC9-425C-A675-B1F366ADC29E}">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A5FD3685-91A4-4E24-904E-4407808A8BB1}">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A10" authorId="1" shapeId="0" xr:uid="{C29DD827-5E46-4CB7-9C35-8A86943537A3}">
      <text>
        <r>
          <rPr>
            <b/>
            <sz val="9"/>
            <color indexed="81"/>
            <rFont val="Tahoma"/>
            <family val="2"/>
          </rPr>
          <t>ehbaker:</t>
        </r>
        <r>
          <rPr>
            <sz val="9"/>
            <color indexed="81"/>
            <rFont val="Tahoma"/>
            <family val="2"/>
          </rPr>
          <t xml:space="preserve">
Depth of penetration into the snowpack of the Federal Sampler from the surface of the snowpack
</t>
        </r>
      </text>
    </comment>
    <comment ref="B10" authorId="1" shapeId="0" xr:uid="{C971BFF8-2A36-44B8-B6EA-01FC07D9BAD8}">
      <text>
        <r>
          <rPr>
            <b/>
            <sz val="9"/>
            <color indexed="81"/>
            <rFont val="Tahoma"/>
            <family val="2"/>
          </rPr>
          <t>ehbaker:</t>
        </r>
        <r>
          <rPr>
            <sz val="9"/>
            <color indexed="81"/>
            <rFont val="Tahoma"/>
            <family val="2"/>
          </rPr>
          <t xml:space="preserve">
Length of core recovered, as seen through the slotted sides of the Federal Sampler tube</t>
        </r>
      </text>
    </comment>
    <comment ref="C10" authorId="1" shapeId="0" xr:uid="{99D519CA-752B-40E9-8C1A-5E2E40B74F82}">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D10" authorId="1" shapeId="0" xr:uid="{737AEF2F-5E06-4D96-9D09-416D796EB982}">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H10" authorId="0" shapeId="0" xr:uid="{7088EAD3-A587-4FCC-9C73-050672E8EAD5}">
      <text>
        <r>
          <rPr>
            <b/>
            <sz val="9"/>
            <color indexed="81"/>
            <rFont val="Tahoma"/>
            <family val="2"/>
          </rPr>
          <t>cmcneil:</t>
        </r>
        <r>
          <rPr>
            <sz val="9"/>
            <color indexed="81"/>
            <rFont val="Tahoma"/>
            <family val="2"/>
          </rPr>
          <t xml:space="preserve">
What was used to measure snow depth</t>
        </r>
      </text>
    </comment>
    <comment ref="I10" authorId="0" shapeId="0" xr:uid="{159BB66B-2CCA-4274-922C-5DEA6381C0EE}">
      <text>
        <r>
          <rPr>
            <b/>
            <sz val="9"/>
            <color indexed="81"/>
            <rFont val="Tahoma"/>
            <family val="2"/>
          </rPr>
          <t>cmcneil:</t>
        </r>
        <r>
          <rPr>
            <sz val="9"/>
            <color indexed="81"/>
            <rFont val="Tahoma"/>
            <family val="2"/>
          </rPr>
          <t xml:space="preserve">
snow depth observed</t>
        </r>
      </text>
    </comment>
    <comment ref="O10" authorId="1" shapeId="0" xr:uid="{8BA5E9AD-1AB1-4835-B39F-7054B6DFC3A0}">
      <text>
        <r>
          <rPr>
            <b/>
            <sz val="9"/>
            <color indexed="81"/>
            <rFont val="Tahoma"/>
            <family val="2"/>
          </rPr>
          <t>ehbaker:</t>
        </r>
        <r>
          <rPr>
            <sz val="9"/>
            <color indexed="81"/>
            <rFont val="Tahoma"/>
            <family val="2"/>
          </rPr>
          <t xml:space="preserve">
Fraction of total snow depth sampled by density measurements. This is the maximum m% (some samples may cover less)</t>
        </r>
      </text>
    </comment>
  </commentList>
</comments>
</file>

<file path=xl/sharedStrings.xml><?xml version="1.0" encoding="utf-8"?>
<sst xmlns="http://schemas.openxmlformats.org/spreadsheetml/2006/main" count="369" uniqueCount="129">
  <si>
    <t>Snow</t>
  </si>
  <si>
    <t>Measured</t>
  </si>
  <si>
    <t>NFirn</t>
  </si>
  <si>
    <t>original calculation</t>
  </si>
  <si>
    <t>&lt;-----Stake Reading-------&gt;</t>
  </si>
  <si>
    <t>&lt;-----------Snow or New Firn Depth-------------&gt;</t>
  </si>
  <si>
    <t>Summer Surf.</t>
  </si>
  <si>
    <t xml:space="preserve"> &lt;-----Old Firn and Ice Losses------&gt;</t>
  </si>
  <si>
    <t xml:space="preserve"> &lt;-----------NFirn, SIce or Snow Amounts----------------&gt;</t>
  </si>
  <si>
    <t>Seasonal</t>
  </si>
  <si>
    <t>Annual</t>
  </si>
  <si>
    <t>Stake</t>
  </si>
  <si>
    <t>Date</t>
  </si>
  <si>
    <t>Tape</t>
  </si>
  <si>
    <t>Survey</t>
  </si>
  <si>
    <t>Strata</t>
  </si>
  <si>
    <t>Pit</t>
  </si>
  <si>
    <t>Probe</t>
  </si>
  <si>
    <t>Average</t>
  </si>
  <si>
    <t xml:space="preserve"> s.d.</t>
  </si>
  <si>
    <t>n</t>
  </si>
  <si>
    <t>Obsvd.</t>
  </si>
  <si>
    <t>Density</t>
  </si>
  <si>
    <t>Ice</t>
  </si>
  <si>
    <t>Depth</t>
  </si>
  <si>
    <t xml:space="preserve"> Density</t>
  </si>
  <si>
    <t>Estimated</t>
  </si>
  <si>
    <t xml:space="preserve">"Snow" </t>
  </si>
  <si>
    <t>Balance</t>
  </si>
  <si>
    <t>Name</t>
  </si>
  <si>
    <t>b'</t>
  </si>
  <si>
    <t>b*</t>
  </si>
  <si>
    <t>b**</t>
  </si>
  <si>
    <t>d</t>
  </si>
  <si>
    <t>b'ss</t>
  </si>
  <si>
    <t>r</t>
  </si>
  <si>
    <t>b'(i)</t>
  </si>
  <si>
    <t>ba(i)</t>
  </si>
  <si>
    <t>or</t>
  </si>
  <si>
    <t>bn(f)</t>
  </si>
  <si>
    <t>bw or bs</t>
  </si>
  <si>
    <t>bn</t>
  </si>
  <si>
    <t>m/d/y</t>
  </si>
  <si>
    <t>m</t>
  </si>
  <si>
    <t xml:space="preserve"> m</t>
  </si>
  <si>
    <t>kg/L</t>
  </si>
  <si>
    <t>m(w)</t>
  </si>
  <si>
    <t>new calculation</t>
  </si>
  <si>
    <t>Ablation</t>
  </si>
  <si>
    <t>Accumulation</t>
  </si>
  <si>
    <t>Balances</t>
  </si>
  <si>
    <t>Total</t>
  </si>
  <si>
    <t>Above Surface</t>
  </si>
  <si>
    <t>Below Surface</t>
  </si>
  <si>
    <t>At Stake</t>
  </si>
  <si>
    <t>Previous summer surface</t>
  </si>
  <si>
    <t>Stake Length Change</t>
  </si>
  <si>
    <t>Estimated or Measured</t>
  </si>
  <si>
    <r>
      <t>b</t>
    </r>
    <r>
      <rPr>
        <b/>
        <vertAlign val="subscript"/>
        <sz val="10"/>
        <color rgb="FF000000"/>
        <rFont val="Arial"/>
        <family val="2"/>
      </rPr>
      <t>s</t>
    </r>
  </si>
  <si>
    <r>
      <t>b</t>
    </r>
    <r>
      <rPr>
        <b/>
        <vertAlign val="subscript"/>
        <sz val="10"/>
        <color rgb="FF000000"/>
        <rFont val="Arial"/>
        <family val="2"/>
      </rPr>
      <t>w</t>
    </r>
  </si>
  <si>
    <r>
      <t>b</t>
    </r>
    <r>
      <rPr>
        <b/>
        <vertAlign val="subscript"/>
        <sz val="10"/>
        <color rgb="FF000000"/>
        <rFont val="Arial"/>
        <family val="2"/>
      </rPr>
      <t>a</t>
    </r>
  </si>
  <si>
    <t>Winter Ablation</t>
  </si>
  <si>
    <t>Summer Accumulation</t>
  </si>
  <si>
    <t>Comments</t>
  </si>
  <si>
    <t>(fall to fall)</t>
  </si>
  <si>
    <t>g/cm^3</t>
  </si>
  <si>
    <t>m w.e.</t>
  </si>
  <si>
    <t>91-K17</t>
  </si>
  <si>
    <t>SUMMARY:</t>
  </si>
  <si>
    <t>Time-systems</t>
  </si>
  <si>
    <t>Time 1</t>
  </si>
  <si>
    <t>Time 2</t>
  </si>
  <si>
    <t>Time 3</t>
  </si>
  <si>
    <t>stratigraphic</t>
  </si>
  <si>
    <t xml:space="preserve">Measurement Interval: </t>
  </si>
  <si>
    <t>:</t>
  </si>
  <si>
    <t>Winter Balance =</t>
  </si>
  <si>
    <t>NA</t>
  </si>
  <si>
    <t>Summer Balance =</t>
  </si>
  <si>
    <t>Annual Balance =</t>
  </si>
  <si>
    <t>previous summer accumulation=</t>
  </si>
  <si>
    <t>Winter Ablation=</t>
  </si>
  <si>
    <t>Summer Accumulation=</t>
  </si>
  <si>
    <t>new firn</t>
  </si>
  <si>
    <t>new snow</t>
  </si>
  <si>
    <t>OFirn</t>
  </si>
  <si>
    <t xml:space="preserve"> </t>
  </si>
  <si>
    <t xml:space="preserve"> Glacier:</t>
  </si>
  <si>
    <t>Kahiltna</t>
  </si>
  <si>
    <t>Total Core Depth(m):</t>
  </si>
  <si>
    <t>Location:</t>
  </si>
  <si>
    <t>K17</t>
  </si>
  <si>
    <t>Depth of Previous Year's Summer Surface (m):</t>
  </si>
  <si>
    <t xml:space="preserve">    Date:</t>
  </si>
  <si>
    <t>Average Snow Depth (m):</t>
  </si>
  <si>
    <t xml:space="preserve">  Notebook:</t>
  </si>
  <si>
    <t>Bulk Density (g/cm^3):</t>
  </si>
  <si>
    <t>Sampler Type</t>
  </si>
  <si>
    <t>Additional Snow Depth Measurements</t>
  </si>
  <si>
    <t>Hobo Temperature Sensors Recovered</t>
  </si>
  <si>
    <t>Density Usability Assessment</t>
  </si>
  <si>
    <t>Depth of Snow Sampled</t>
  </si>
  <si>
    <t>Recovered Core Length</t>
  </si>
  <si>
    <t>Sample Weight</t>
  </si>
  <si>
    <t>Cutter Weight</t>
  </si>
  <si>
    <t>Type of measurement</t>
  </si>
  <si>
    <t>Snow Depth</t>
  </si>
  <si>
    <t>Logger Number</t>
  </si>
  <si>
    <t>Action</t>
  </si>
  <si>
    <t>Time</t>
  </si>
  <si>
    <t>Density Coverage</t>
  </si>
  <si>
    <t>in</t>
  </si>
  <si>
    <t>in w.e.</t>
  </si>
  <si>
    <t>(cm)</t>
  </si>
  <si>
    <t>AK local time</t>
  </si>
  <si>
    <t>fraction</t>
  </si>
  <si>
    <t>Mayo 1992b- Kahiltna glacier field notes.pdf</t>
  </si>
  <si>
    <t>NO density measurements</t>
  </si>
  <si>
    <t>Probe to plywood at stake</t>
  </si>
  <si>
    <t>old firn</t>
  </si>
  <si>
    <t>this is taken from Larry Mayo's 2001 "Manual for monitoring glaciers at Denali National Park'</t>
  </si>
  <si>
    <t>92-K29</t>
  </si>
  <si>
    <t>NO density measurements; only a note to "Check Gulkana density"</t>
  </si>
  <si>
    <t>probe</t>
  </si>
  <si>
    <t>Estimate</t>
  </si>
  <si>
    <t>not available</t>
  </si>
  <si>
    <t>field notes for spring visit, but none for fall</t>
  </si>
  <si>
    <t>Slush</t>
  </si>
  <si>
    <t>fall 1991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</si>
</sst>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m/dd/yy"/>
    <numFmt numFmtId="165" formatCode="0.00_)"/>
    <numFmt numFmtId="166" formatCode="0.000"/>
    <numFmt numFmtId="167" formatCode="??0"/>
    <numFmt numFmtId="168" formatCode="mm/dd/yyyy"/>
    <numFmt numFmtId="169" formatCode="0.000_)"/>
  </numFmts>
  <fonts count="36" x14ac:knownFonts="1">
    <font>
      <sz val="11"/>
      <color theme="1"/>
      <name val="Calibri"/>
      <family val="2"/>
      <scheme val="minor"/>
    </font>
    <font>
      <sz val="11"/>
      <color theme="1"/>
      <name val="Calibri"/>
      <family val="2"/>
      <scheme val="minor"/>
    </font>
    <font>
      <sz val="8"/>
      <color indexed="8"/>
      <name val="Arial"/>
      <family val="2"/>
    </font>
    <font>
      <sz val="8"/>
      <name val="Arial"/>
      <family val="2"/>
    </font>
    <font>
      <b/>
      <sz val="8"/>
      <color indexed="81"/>
      <name val="Tahoma"/>
      <family val="2"/>
    </font>
    <font>
      <b/>
      <sz val="12"/>
      <name val="Arial"/>
      <family val="2"/>
    </font>
    <font>
      <sz val="8"/>
      <color theme="1"/>
      <name val="Calibri"/>
      <family val="2"/>
      <scheme val="minor"/>
    </font>
    <font>
      <sz val="8"/>
      <name val="Calibri"/>
      <family val="2"/>
      <scheme val="minor"/>
    </font>
    <font>
      <sz val="8"/>
      <color indexed="8"/>
      <name val="Calibri"/>
      <family val="2"/>
      <scheme val="minor"/>
    </font>
    <font>
      <b/>
      <sz val="8"/>
      <name val="Calibri"/>
      <family val="2"/>
      <scheme val="minor"/>
    </font>
    <font>
      <b/>
      <sz val="10"/>
      <color rgb="FF000000"/>
      <name val="Arial"/>
      <family val="2"/>
    </font>
    <font>
      <b/>
      <vertAlign val="subscript"/>
      <sz val="10"/>
      <color rgb="FF000000"/>
      <name val="Arial"/>
      <family val="2"/>
    </font>
    <font>
      <b/>
      <sz val="8"/>
      <color theme="1"/>
      <name val="Arial"/>
      <family val="2"/>
    </font>
    <font>
      <b/>
      <sz val="8"/>
      <name val="Arial"/>
      <family val="2"/>
    </font>
    <font>
      <sz val="10"/>
      <color theme="1"/>
      <name val="Arial"/>
      <family val="2"/>
    </font>
    <font>
      <sz val="8"/>
      <color indexed="81"/>
      <name val="Tahoma"/>
      <family val="2"/>
    </font>
    <font>
      <b/>
      <sz val="9"/>
      <color indexed="81"/>
      <name val="Tahoma"/>
      <family val="2"/>
    </font>
    <font>
      <sz val="9"/>
      <color indexed="81"/>
      <name val="Tahoma"/>
      <family val="2"/>
    </font>
    <font>
      <b/>
      <sz val="10"/>
      <name val="Arial"/>
      <family val="2"/>
    </font>
    <font>
      <sz val="8"/>
      <color indexed="12"/>
      <name val="Arial"/>
      <family val="2"/>
    </font>
    <font>
      <sz val="8"/>
      <name val="Helv"/>
    </font>
    <font>
      <sz val="11"/>
      <color rgb="FFFF0000"/>
      <name val="Calibri"/>
      <family val="2"/>
      <scheme val="minor"/>
    </font>
    <font>
      <b/>
      <u/>
      <sz val="18"/>
      <color rgb="FF000000"/>
      <name val="Calibri"/>
      <family val="2"/>
    </font>
    <font>
      <b/>
      <u/>
      <sz val="10"/>
      <name val="Arial"/>
      <family val="2"/>
    </font>
    <font>
      <b/>
      <sz val="10"/>
      <color rgb="FF000000"/>
      <name val="Calibri"/>
      <family val="2"/>
    </font>
    <font>
      <sz val="10"/>
      <color rgb="FF000000"/>
      <name val="Arial"/>
      <family val="2"/>
    </font>
    <font>
      <sz val="8"/>
      <color rgb="FF000000"/>
      <name val="Arial"/>
      <family val="2"/>
    </font>
    <font>
      <sz val="8"/>
      <color theme="1"/>
      <name val="Arial"/>
      <family val="2"/>
    </font>
    <font>
      <sz val="10"/>
      <color indexed="12"/>
      <name val="Arial"/>
      <family val="2"/>
    </font>
    <font>
      <sz val="10"/>
      <name val="Arial"/>
      <family val="2"/>
    </font>
    <font>
      <sz val="10"/>
      <color rgb="FF0066FF"/>
      <name val="Arial"/>
      <family val="2"/>
    </font>
    <font>
      <b/>
      <sz val="8"/>
      <color rgb="FFFF0000"/>
      <name val="Arial"/>
      <family val="2"/>
    </font>
    <font>
      <b/>
      <sz val="11"/>
      <color rgb="FFFF0000"/>
      <name val="Calibri"/>
      <family val="2"/>
      <scheme val="minor"/>
    </font>
    <font>
      <sz val="11"/>
      <name val="Calibri"/>
      <family val="2"/>
      <scheme val="minor"/>
    </font>
    <font>
      <sz val="9"/>
      <color indexed="81"/>
      <name val="Tahoma"/>
      <charset val="1"/>
    </font>
    <font>
      <b/>
      <sz val="9"/>
      <color indexed="81"/>
      <name val="Tahoma"/>
      <charset val="1"/>
    </font>
  </fonts>
  <fills count="10">
    <fill>
      <patternFill patternType="none"/>
    </fill>
    <fill>
      <patternFill patternType="gray125"/>
    </fill>
    <fill>
      <patternFill patternType="solid">
        <fgColor indexed="41"/>
        <bgColor indexed="64"/>
      </patternFill>
    </fill>
    <fill>
      <patternFill patternType="solid">
        <fgColor indexed="11"/>
        <bgColor indexed="64"/>
      </patternFill>
    </fill>
    <fill>
      <patternFill patternType="solid">
        <fgColor indexed="46"/>
        <bgColor indexed="64"/>
      </patternFill>
    </fill>
    <fill>
      <patternFill patternType="solid">
        <fgColor indexed="61"/>
        <bgColor indexed="64"/>
      </patternFill>
    </fill>
    <fill>
      <patternFill patternType="solid">
        <fgColor rgb="FFFFFF00"/>
        <bgColor rgb="FFFFFF00"/>
      </patternFill>
    </fill>
    <fill>
      <patternFill patternType="solid">
        <fgColor rgb="FFFFFF00"/>
        <bgColor indexed="64"/>
      </patternFill>
    </fill>
    <fill>
      <patternFill patternType="solid">
        <fgColor theme="8" tint="0.79998168889431442"/>
        <bgColor indexed="64"/>
      </patternFill>
    </fill>
    <fill>
      <patternFill patternType="solid">
        <fgColor theme="5" tint="0.79998168889431442"/>
        <bgColor indexed="64"/>
      </patternFill>
    </fill>
  </fills>
  <borders count="37">
    <border>
      <left/>
      <right/>
      <top/>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diagonal/>
    </border>
    <border>
      <left/>
      <right style="thin">
        <color indexed="64"/>
      </right>
      <top/>
      <bottom style="medium">
        <color indexed="64"/>
      </bottom>
      <diagonal/>
    </border>
    <border>
      <left style="thin">
        <color rgb="FFFF0000"/>
      </left>
      <right style="thin">
        <color rgb="FFFF0000"/>
      </right>
      <top style="thin">
        <color rgb="FFFF0000"/>
      </top>
      <bottom style="thin">
        <color rgb="FFFF0000"/>
      </bottom>
      <diagonal/>
    </border>
  </borders>
  <cellStyleXfs count="10">
    <xf numFmtId="0" fontId="0" fillId="0" borderId="0"/>
    <xf numFmtId="0" fontId="3" fillId="0" borderId="0" applyNumberFormat="0" applyFill="0" applyBorder="0" applyAlignment="0" applyProtection="0">
      <protection locked="0"/>
    </xf>
    <xf numFmtId="0" fontId="13" fillId="0" borderId="0" applyNumberFormat="0" applyFill="0" applyBorder="0" applyAlignment="0" applyProtection="0">
      <alignment horizontal="left"/>
      <protection locked="0"/>
    </xf>
    <xf numFmtId="0" fontId="19" fillId="0" borderId="0" applyNumberFormat="0" applyFill="0" applyBorder="0" applyAlignment="0" applyProtection="0">
      <alignment horizontal="left"/>
      <protection locked="0"/>
    </xf>
    <xf numFmtId="166" fontId="20" fillId="0" borderId="0" applyFont="0" applyFill="0" applyBorder="0" applyAlignment="0" applyProtection="0"/>
    <xf numFmtId="0" fontId="3" fillId="0" borderId="0" applyNumberFormat="0" applyFill="0" applyBorder="0" applyAlignment="0" applyProtection="0">
      <alignment horizontal="left" vertical="top" wrapText="1"/>
      <protection locked="0"/>
    </xf>
    <xf numFmtId="0" fontId="3" fillId="0" borderId="0" applyNumberFormat="0" applyFill="0" applyBorder="0" applyAlignment="0" applyProtection="0">
      <alignment horizontal="left" vertical="top" wrapText="1"/>
      <protection locked="0"/>
    </xf>
    <xf numFmtId="0" fontId="1" fillId="0" borderId="0"/>
    <xf numFmtId="167" fontId="20" fillId="0" borderId="0" applyFont="0" applyFill="0" applyBorder="0" applyAlignment="0" applyProtection="0">
      <alignment horizontal="left"/>
      <protection locked="0"/>
    </xf>
    <xf numFmtId="0" fontId="3" fillId="0" borderId="0" applyNumberFormat="0" applyFill="0" applyBorder="0" applyAlignment="0" applyProtection="0">
      <protection locked="0"/>
    </xf>
  </cellStyleXfs>
  <cellXfs count="314">
    <xf numFmtId="0" fontId="0" fillId="0" borderId="0" xfId="0"/>
    <xf numFmtId="0" fontId="5" fillId="0" borderId="0" xfId="1" applyFont="1" applyProtection="1"/>
    <xf numFmtId="0" fontId="3" fillId="0" borderId="0" xfId="1" applyProtection="1"/>
    <xf numFmtId="0" fontId="3" fillId="0" borderId="0" xfId="1" applyBorder="1" applyProtection="1"/>
    <xf numFmtId="0" fontId="3" fillId="3" borderId="2" xfId="1" applyFill="1" applyBorder="1" applyProtection="1">
      <protection locked="0"/>
    </xf>
    <xf numFmtId="0" fontId="3" fillId="3" borderId="2" xfId="1" applyFill="1" applyBorder="1" applyProtection="1"/>
    <xf numFmtId="0" fontId="3" fillId="3" borderId="2" xfId="1" applyFill="1" applyBorder="1" applyAlignment="1" applyProtection="1">
      <alignment horizontal="centerContinuous"/>
    </xf>
    <xf numFmtId="0" fontId="3" fillId="0" borderId="2" xfId="1" applyBorder="1" applyAlignment="1" applyProtection="1">
      <alignment horizontal="left"/>
      <protection locked="0"/>
    </xf>
    <xf numFmtId="0" fontId="3" fillId="0" borderId="3" xfId="1" applyFill="1" applyBorder="1" applyAlignment="1" applyProtection="1">
      <alignment horizontal="center"/>
      <protection locked="0"/>
    </xf>
    <xf numFmtId="0" fontId="3" fillId="0" borderId="4" xfId="1" applyFill="1" applyBorder="1" applyAlignment="1" applyProtection="1">
      <alignment horizontal="center"/>
      <protection locked="0"/>
    </xf>
    <xf numFmtId="0" fontId="3" fillId="0" borderId="0" xfId="1" applyFill="1" applyProtection="1"/>
    <xf numFmtId="0" fontId="3" fillId="0" borderId="0" xfId="1" applyFill="1" applyBorder="1" applyProtection="1"/>
    <xf numFmtId="0" fontId="3" fillId="3" borderId="1" xfId="1" applyFill="1" applyBorder="1" applyAlignment="1" applyProtection="1">
      <alignment horizontal="center"/>
      <protection locked="0"/>
    </xf>
    <xf numFmtId="0" fontId="3" fillId="4" borderId="6" xfId="1" applyFill="1" applyBorder="1" applyAlignment="1" applyProtection="1">
      <alignment horizontal="center"/>
      <protection locked="0"/>
    </xf>
    <xf numFmtId="0" fontId="3" fillId="3" borderId="6" xfId="1" applyFill="1" applyBorder="1" applyAlignment="1" applyProtection="1">
      <alignment horizontal="center"/>
      <protection locked="0"/>
    </xf>
    <xf numFmtId="0" fontId="3" fillId="3" borderId="0" xfId="1" applyFill="1" applyBorder="1" applyAlignment="1" applyProtection="1">
      <alignment horizontal="center"/>
      <protection locked="0"/>
    </xf>
    <xf numFmtId="1" fontId="3" fillId="3" borderId="7" xfId="1" applyNumberFormat="1" applyFill="1" applyBorder="1" applyAlignment="1" applyProtection="1">
      <alignment horizontal="center"/>
      <protection locked="0"/>
    </xf>
    <xf numFmtId="0" fontId="3" fillId="0" borderId="1" xfId="1" applyBorder="1" applyAlignment="1" applyProtection="1">
      <alignment horizontal="center"/>
      <protection locked="0"/>
    </xf>
    <xf numFmtId="0" fontId="3" fillId="0" borderId="6" xfId="1" applyBorder="1" applyAlignment="1" applyProtection="1">
      <alignment horizontal="center"/>
      <protection locked="0"/>
    </xf>
    <xf numFmtId="0" fontId="3" fillId="0" borderId="0" xfId="1" applyBorder="1" applyAlignment="1" applyProtection="1">
      <alignment horizontal="center"/>
      <protection locked="0"/>
    </xf>
    <xf numFmtId="0" fontId="3" fillId="0" borderId="7" xfId="1" applyBorder="1" applyAlignment="1" applyProtection="1">
      <alignment horizontal="centerContinuous"/>
      <protection locked="0"/>
    </xf>
    <xf numFmtId="165" fontId="3" fillId="3" borderId="0" xfId="1" applyNumberFormat="1" applyFill="1" applyBorder="1" applyAlignment="1" applyProtection="1">
      <alignment horizontal="left"/>
    </xf>
    <xf numFmtId="0" fontId="3" fillId="0" borderId="7" xfId="1" applyBorder="1" applyAlignment="1" applyProtection="1">
      <alignment horizontal="center"/>
      <protection locked="0"/>
    </xf>
    <xf numFmtId="0" fontId="3" fillId="0" borderId="6" xfId="1" applyFill="1" applyBorder="1" applyAlignment="1" applyProtection="1">
      <alignment horizontal="center"/>
      <protection locked="0"/>
    </xf>
    <xf numFmtId="0" fontId="3" fillId="0" borderId="0" xfId="1" applyFill="1" applyBorder="1" applyAlignment="1" applyProtection="1">
      <alignment horizontal="center"/>
      <protection locked="0"/>
    </xf>
    <xf numFmtId="0" fontId="3" fillId="4" borderId="0" xfId="1" applyFill="1" applyBorder="1" applyAlignment="1" applyProtection="1">
      <alignment horizontal="center"/>
      <protection locked="0"/>
    </xf>
    <xf numFmtId="0" fontId="3" fillId="4" borderId="7" xfId="1" applyFill="1" applyBorder="1" applyAlignment="1" applyProtection="1">
      <alignment horizontal="center"/>
      <protection locked="0"/>
    </xf>
    <xf numFmtId="0" fontId="3" fillId="3" borderId="1" xfId="1" applyFill="1" applyBorder="1" applyAlignment="1" applyProtection="1">
      <alignment horizontal="center"/>
    </xf>
    <xf numFmtId="165" fontId="3" fillId="3" borderId="0" xfId="1" applyNumberFormat="1" applyFill="1" applyBorder="1" applyAlignment="1" applyProtection="1">
      <alignment horizontal="centerContinuous"/>
      <protection locked="0"/>
    </xf>
    <xf numFmtId="0" fontId="3" fillId="5" borderId="6" xfId="1" applyFill="1" applyBorder="1" applyAlignment="1" applyProtection="1">
      <alignment horizontal="center"/>
      <protection locked="0"/>
    </xf>
    <xf numFmtId="0" fontId="3" fillId="3" borderId="8" xfId="1" applyFill="1" applyBorder="1" applyAlignment="1" applyProtection="1">
      <alignment horizontal="center"/>
      <protection locked="0"/>
    </xf>
    <xf numFmtId="0" fontId="3" fillId="4" borderId="9" xfId="1" applyFill="1" applyBorder="1" applyAlignment="1" applyProtection="1">
      <alignment horizontal="center"/>
      <protection locked="0"/>
    </xf>
    <xf numFmtId="0" fontId="3" fillId="4" borderId="10" xfId="1" applyFill="1" applyBorder="1" applyAlignment="1" applyProtection="1">
      <alignment horizontal="center"/>
      <protection locked="0"/>
    </xf>
    <xf numFmtId="0" fontId="3" fillId="4" borderId="11" xfId="1" applyFill="1" applyBorder="1" applyAlignment="1" applyProtection="1">
      <alignment horizontal="center"/>
      <protection locked="0"/>
    </xf>
    <xf numFmtId="0" fontId="3" fillId="3" borderId="8" xfId="1" applyFill="1" applyBorder="1" applyAlignment="1" applyProtection="1">
      <alignment horizontal="center"/>
    </xf>
    <xf numFmtId="0" fontId="3" fillId="3" borderId="9" xfId="1" applyFill="1" applyBorder="1" applyAlignment="1" applyProtection="1">
      <alignment horizontal="center"/>
      <protection locked="0"/>
    </xf>
    <xf numFmtId="0" fontId="3" fillId="3" borderId="10" xfId="1" applyFill="1" applyBorder="1" applyAlignment="1" applyProtection="1">
      <alignment horizontal="center"/>
      <protection locked="0"/>
    </xf>
    <xf numFmtId="1" fontId="3" fillId="3" borderId="11" xfId="1" applyNumberFormat="1" applyFill="1" applyBorder="1" applyAlignment="1" applyProtection="1">
      <alignment horizontal="center"/>
      <protection locked="0"/>
    </xf>
    <xf numFmtId="0" fontId="3" fillId="0" borderId="9" xfId="1" applyBorder="1" applyAlignment="1" applyProtection="1">
      <alignment horizontal="center"/>
      <protection locked="0"/>
    </xf>
    <xf numFmtId="0" fontId="3" fillId="0" borderId="10" xfId="1" applyBorder="1" applyAlignment="1" applyProtection="1">
      <alignment horizontal="center"/>
      <protection locked="0"/>
    </xf>
    <xf numFmtId="0" fontId="3" fillId="0" borderId="11" xfId="1" applyBorder="1" applyAlignment="1" applyProtection="1">
      <alignment horizontal="center"/>
      <protection locked="0"/>
    </xf>
    <xf numFmtId="165" fontId="3" fillId="3" borderId="10" xfId="1" applyNumberFormat="1" applyFill="1" applyBorder="1" applyAlignment="1" applyProtection="1">
      <alignment horizontal="centerContinuous"/>
      <protection locked="0"/>
    </xf>
    <xf numFmtId="0" fontId="3" fillId="5" borderId="9" xfId="1" applyFill="1" applyBorder="1" applyAlignment="1" applyProtection="1">
      <alignment horizontal="center"/>
      <protection locked="0"/>
    </xf>
    <xf numFmtId="0" fontId="3" fillId="0" borderId="10" xfId="1" applyFill="1" applyBorder="1" applyProtection="1"/>
    <xf numFmtId="0" fontId="6" fillId="0" borderId="0" xfId="0" applyFont="1" applyFill="1" applyBorder="1" applyAlignment="1">
      <alignment horizontal="center"/>
    </xf>
    <xf numFmtId="164" fontId="2" fillId="0" borderId="0" xfId="0" applyNumberFormat="1" applyFont="1" applyFill="1" applyBorder="1" applyAlignment="1" applyProtection="1">
      <alignment horizontal="center"/>
    </xf>
    <xf numFmtId="165" fontId="2" fillId="0" borderId="0" xfId="0" applyNumberFormat="1" applyFont="1" applyFill="1" applyBorder="1" applyAlignment="1" applyProtection="1">
      <alignment horizontal="center"/>
    </xf>
    <xf numFmtId="2" fontId="3" fillId="0" borderId="0" xfId="0" applyNumberFormat="1" applyFont="1" applyFill="1" applyBorder="1" applyAlignment="1">
      <alignment horizontal="center"/>
    </xf>
    <xf numFmtId="165" fontId="2" fillId="0" borderId="0" xfId="0" applyNumberFormat="1" applyFont="1" applyFill="1" applyBorder="1" applyAlignment="1">
      <alignment horizontal="center"/>
    </xf>
    <xf numFmtId="1" fontId="2" fillId="0" borderId="0" xfId="0" applyNumberFormat="1" applyFont="1" applyFill="1" applyBorder="1" applyAlignment="1">
      <alignment horizontal="center"/>
    </xf>
    <xf numFmtId="2" fontId="2" fillId="0" borderId="0" xfId="0" applyNumberFormat="1" applyFont="1" applyFill="1" applyBorder="1" applyAlignment="1" applyProtection="1">
      <alignment horizontal="center"/>
    </xf>
    <xf numFmtId="2" fontId="2" fillId="0" borderId="0" xfId="0" applyNumberFormat="1" applyFont="1" applyFill="1" applyBorder="1" applyAlignment="1">
      <alignment horizontal="center"/>
    </xf>
    <xf numFmtId="2" fontId="3" fillId="0" borderId="0" xfId="0" applyNumberFormat="1" applyFont="1" applyFill="1" applyBorder="1" applyAlignment="1" applyProtection="1">
      <alignment horizontal="center" vertical="center"/>
    </xf>
    <xf numFmtId="0" fontId="7" fillId="0" borderId="0" xfId="1" applyFont="1" applyFill="1" applyProtection="1"/>
    <xf numFmtId="0" fontId="7" fillId="0" borderId="0" xfId="1" applyFont="1" applyFill="1" applyBorder="1" applyProtection="1"/>
    <xf numFmtId="0" fontId="5" fillId="0" borderId="10" xfId="1" applyFont="1" applyBorder="1" applyProtection="1"/>
    <xf numFmtId="164" fontId="8" fillId="0" borderId="10" xfId="0" applyNumberFormat="1" applyFont="1" applyFill="1" applyBorder="1" applyAlignment="1" applyProtection="1">
      <alignment horizontal="center"/>
    </xf>
    <xf numFmtId="165" fontId="8" fillId="0" borderId="10" xfId="0" applyNumberFormat="1" applyFont="1" applyFill="1" applyBorder="1" applyAlignment="1" applyProtection="1">
      <alignment horizontal="left"/>
    </xf>
    <xf numFmtId="2" fontId="7" fillId="0" borderId="10" xfId="0" applyNumberFormat="1" applyFont="1" applyFill="1" applyBorder="1" applyAlignment="1">
      <alignment horizontal="center"/>
    </xf>
    <xf numFmtId="165" fontId="8" fillId="0" borderId="10" xfId="0" applyNumberFormat="1" applyFont="1" applyFill="1" applyBorder="1" applyAlignment="1">
      <alignment horizontal="center"/>
    </xf>
    <xf numFmtId="2" fontId="8" fillId="0" borderId="10" xfId="0" applyNumberFormat="1" applyFont="1" applyFill="1" applyBorder="1" applyAlignment="1">
      <alignment horizontal="center"/>
    </xf>
    <xf numFmtId="1" fontId="8" fillId="0" borderId="10" xfId="0" applyNumberFormat="1" applyFont="1" applyFill="1" applyBorder="1" applyAlignment="1">
      <alignment horizontal="center"/>
    </xf>
    <xf numFmtId="2" fontId="8" fillId="0" borderId="10" xfId="0" applyNumberFormat="1" applyFont="1" applyFill="1" applyBorder="1" applyAlignment="1" applyProtection="1">
      <alignment horizontal="center"/>
    </xf>
    <xf numFmtId="0" fontId="6" fillId="0" borderId="10" xfId="0" applyFont="1" applyFill="1" applyBorder="1"/>
    <xf numFmtId="2" fontId="9" fillId="0" borderId="10" xfId="0" applyNumberFormat="1" applyFont="1" applyFill="1" applyBorder="1" applyAlignment="1" applyProtection="1">
      <alignment horizontal="center" vertical="center"/>
    </xf>
    <xf numFmtId="2" fontId="7" fillId="0" borderId="10" xfId="0" applyNumberFormat="1" applyFont="1" applyFill="1" applyBorder="1" applyAlignment="1" applyProtection="1">
      <alignment horizontal="center" vertical="center"/>
    </xf>
    <xf numFmtId="0" fontId="3" fillId="3" borderId="1" xfId="1" applyFill="1" applyBorder="1" applyAlignment="1" applyProtection="1">
      <alignment horizontal="center" vertical="center"/>
      <protection locked="0"/>
    </xf>
    <xf numFmtId="0" fontId="3" fillId="3" borderId="1" xfId="1" applyFill="1" applyBorder="1" applyAlignment="1" applyProtection="1">
      <alignment horizontal="center" vertical="center"/>
    </xf>
    <xf numFmtId="0" fontId="3" fillId="0" borderId="1" xfId="1" applyBorder="1" applyAlignment="1" applyProtection="1">
      <alignment horizontal="center" vertical="center"/>
      <protection locked="0"/>
    </xf>
    <xf numFmtId="0" fontId="3" fillId="0" borderId="6" xfId="1" applyBorder="1" applyAlignment="1" applyProtection="1">
      <alignment horizontal="center" vertical="center"/>
      <protection locked="0"/>
    </xf>
    <xf numFmtId="0" fontId="3" fillId="0" borderId="0" xfId="1" applyBorder="1" applyAlignment="1" applyProtection="1">
      <alignment horizontal="center" vertical="center"/>
    </xf>
    <xf numFmtId="0" fontId="3" fillId="0" borderId="7" xfId="1" applyBorder="1" applyAlignment="1" applyProtection="1">
      <alignment horizontal="center" vertical="center"/>
    </xf>
    <xf numFmtId="165" fontId="3" fillId="0" borderId="6" xfId="1" applyNumberFormat="1" applyBorder="1" applyAlignment="1" applyProtection="1">
      <alignment horizontal="center" vertical="center"/>
      <protection locked="0"/>
    </xf>
    <xf numFmtId="0" fontId="3" fillId="0" borderId="6" xfId="1" applyBorder="1" applyAlignment="1" applyProtection="1">
      <alignment horizontal="center" vertical="center"/>
    </xf>
    <xf numFmtId="0" fontId="3" fillId="0" borderId="4" xfId="1" applyBorder="1" applyAlignment="1" applyProtection="1">
      <alignment horizontal="center" vertical="center"/>
    </xf>
    <xf numFmtId="0" fontId="3" fillId="0" borderId="5" xfId="1" applyBorder="1" applyAlignment="1" applyProtection="1">
      <alignment horizontal="center" vertical="center"/>
    </xf>
    <xf numFmtId="0" fontId="3" fillId="4" borderId="6" xfId="1" applyFill="1" applyBorder="1" applyAlignment="1" applyProtection="1">
      <alignment horizontal="center" vertical="center"/>
      <protection locked="0"/>
    </xf>
    <xf numFmtId="0" fontId="3" fillId="4" borderId="0" xfId="1" applyFill="1" applyBorder="1" applyAlignment="1" applyProtection="1">
      <alignment horizontal="center" vertical="center" wrapText="1"/>
    </xf>
    <xf numFmtId="0" fontId="3" fillId="4" borderId="7" xfId="1" applyFill="1" applyBorder="1" applyAlignment="1" applyProtection="1">
      <alignment horizontal="center" vertical="center" wrapText="1"/>
    </xf>
    <xf numFmtId="0" fontId="3" fillId="3" borderId="6" xfId="1" applyFill="1" applyBorder="1" applyAlignment="1" applyProtection="1">
      <alignment horizontal="center" vertical="center"/>
      <protection locked="0"/>
    </xf>
    <xf numFmtId="0" fontId="3" fillId="3" borderId="0" xfId="1" applyFill="1" applyBorder="1" applyAlignment="1" applyProtection="1">
      <alignment horizontal="center" vertical="center"/>
      <protection locked="0"/>
    </xf>
    <xf numFmtId="1" fontId="3" fillId="3" borderId="7" xfId="1" applyNumberFormat="1" applyFill="1" applyBorder="1" applyAlignment="1" applyProtection="1">
      <alignment horizontal="center" vertical="center"/>
      <protection locked="0"/>
    </xf>
    <xf numFmtId="0" fontId="3" fillId="0" borderId="1" xfId="1" applyBorder="1" applyAlignment="1" applyProtection="1">
      <alignment horizontal="center" vertical="center" wrapText="1"/>
      <protection locked="0"/>
    </xf>
    <xf numFmtId="0" fontId="3" fillId="0" borderId="0" xfId="1" applyBorder="1" applyAlignment="1" applyProtection="1">
      <alignment horizontal="center" vertical="center" wrapText="1"/>
      <protection locked="0"/>
    </xf>
    <xf numFmtId="0" fontId="3" fillId="0" borderId="7" xfId="1" applyBorder="1" applyAlignment="1" applyProtection="1">
      <alignment horizontal="center" vertical="center"/>
      <protection locked="0"/>
    </xf>
    <xf numFmtId="165" fontId="3" fillId="3" borderId="0" xfId="1" applyNumberFormat="1" applyFill="1" applyBorder="1" applyAlignment="1" applyProtection="1">
      <alignment horizontal="center" vertical="center"/>
    </xf>
    <xf numFmtId="4" fontId="10" fillId="0" borderId="6" xfId="0" applyNumberFormat="1" applyFont="1" applyBorder="1" applyAlignment="1">
      <alignment horizontal="center" vertical="center"/>
    </xf>
    <xf numFmtId="4" fontId="10" fillId="0" borderId="0" xfId="0" applyNumberFormat="1" applyFont="1" applyBorder="1" applyAlignment="1">
      <alignment horizontal="center" vertical="center"/>
    </xf>
    <xf numFmtId="4" fontId="12" fillId="0" borderId="0" xfId="0" applyNumberFormat="1" applyFont="1" applyBorder="1" applyAlignment="1">
      <alignment horizontal="center" vertical="center" wrapText="1"/>
    </xf>
    <xf numFmtId="0" fontId="13" fillId="0" borderId="7" xfId="1" applyFont="1" applyBorder="1" applyAlignment="1" applyProtection="1">
      <alignment horizontal="center" vertical="center"/>
    </xf>
    <xf numFmtId="0" fontId="3" fillId="0" borderId="0" xfId="1" applyBorder="1" applyAlignment="1" applyProtection="1">
      <alignment horizontal="center" vertical="center"/>
      <protection locked="0"/>
    </xf>
    <xf numFmtId="165" fontId="3" fillId="3" borderId="0" xfId="1" applyNumberFormat="1" applyFill="1" applyBorder="1" applyAlignment="1" applyProtection="1">
      <alignment horizontal="center" vertical="center"/>
      <protection locked="0"/>
    </xf>
    <xf numFmtId="4" fontId="14" fillId="0" borderId="0" xfId="0" applyNumberFormat="1" applyFont="1" applyBorder="1" applyAlignment="1">
      <alignment horizontal="center"/>
    </xf>
    <xf numFmtId="0" fontId="3" fillId="3" borderId="8" xfId="1" applyFill="1" applyBorder="1" applyAlignment="1" applyProtection="1">
      <alignment horizontal="center" vertical="center"/>
      <protection locked="0"/>
    </xf>
    <xf numFmtId="0" fontId="3" fillId="4" borderId="9" xfId="1" applyFill="1" applyBorder="1" applyAlignment="1" applyProtection="1">
      <alignment horizontal="center" vertical="center"/>
      <protection locked="0"/>
    </xf>
    <xf numFmtId="0" fontId="3" fillId="4" borderId="10" xfId="1" applyFill="1" applyBorder="1" applyAlignment="1" applyProtection="1">
      <alignment horizontal="center" vertical="center"/>
      <protection locked="0"/>
    </xf>
    <xf numFmtId="0" fontId="3" fillId="4" borderId="11" xfId="1" applyFill="1" applyBorder="1" applyAlignment="1" applyProtection="1">
      <alignment horizontal="center" vertical="center"/>
      <protection locked="0"/>
    </xf>
    <xf numFmtId="0" fontId="3" fillId="3" borderId="8" xfId="1" applyFill="1" applyBorder="1" applyAlignment="1" applyProtection="1">
      <alignment horizontal="center" vertical="center"/>
    </xf>
    <xf numFmtId="0" fontId="3" fillId="3" borderId="9" xfId="1" applyFill="1" applyBorder="1" applyAlignment="1" applyProtection="1">
      <alignment horizontal="center" vertical="center"/>
      <protection locked="0"/>
    </xf>
    <xf numFmtId="0" fontId="3" fillId="3" borderId="10" xfId="1" applyFill="1" applyBorder="1" applyAlignment="1" applyProtection="1">
      <alignment horizontal="center" vertical="center"/>
      <protection locked="0"/>
    </xf>
    <xf numFmtId="1" fontId="3" fillId="3" borderId="11" xfId="1" applyNumberFormat="1" applyFill="1" applyBorder="1" applyAlignment="1" applyProtection="1">
      <alignment horizontal="center" vertical="center"/>
      <protection locked="0"/>
    </xf>
    <xf numFmtId="0" fontId="3" fillId="0" borderId="9" xfId="1" applyBorder="1" applyAlignment="1" applyProtection="1">
      <alignment horizontal="center" vertical="center"/>
      <protection locked="0"/>
    </xf>
    <xf numFmtId="0" fontId="3" fillId="0" borderId="10" xfId="1" applyBorder="1" applyAlignment="1" applyProtection="1">
      <alignment horizontal="center" vertical="center"/>
      <protection locked="0"/>
    </xf>
    <xf numFmtId="0" fontId="3" fillId="0" borderId="11" xfId="1" applyBorder="1" applyAlignment="1" applyProtection="1">
      <alignment horizontal="center" vertical="center"/>
      <protection locked="0"/>
    </xf>
    <xf numFmtId="0" fontId="3" fillId="0" borderId="9" xfId="1" applyBorder="1" applyAlignment="1" applyProtection="1">
      <alignment horizontal="center" vertical="center"/>
    </xf>
    <xf numFmtId="0" fontId="3" fillId="0" borderId="10" xfId="1" applyBorder="1" applyAlignment="1" applyProtection="1">
      <alignment horizontal="center" vertical="center"/>
    </xf>
    <xf numFmtId="0" fontId="3" fillId="0" borderId="11" xfId="1" applyBorder="1" applyAlignment="1" applyProtection="1">
      <alignment horizontal="center" vertical="center"/>
    </xf>
    <xf numFmtId="0" fontId="3" fillId="0" borderId="0" xfId="1" applyFont="1" applyFill="1" applyBorder="1" applyAlignment="1" applyProtection="1">
      <alignment horizontal="center" vertical="center"/>
      <protection locked="0"/>
    </xf>
    <xf numFmtId="14" fontId="6" fillId="0" borderId="0" xfId="0" applyNumberFormat="1" applyFont="1" applyFill="1"/>
    <xf numFmtId="0" fontId="6" fillId="0" borderId="0" xfId="0" applyFont="1" applyFill="1"/>
    <xf numFmtId="2" fontId="6" fillId="0" borderId="0" xfId="0" applyNumberFormat="1" applyFont="1" applyFill="1"/>
    <xf numFmtId="0" fontId="6" fillId="0" borderId="0" xfId="0" applyFont="1"/>
    <xf numFmtId="0" fontId="0" fillId="0" borderId="12" xfId="0" applyFill="1" applyBorder="1" applyAlignment="1">
      <alignment horizontal="center"/>
    </xf>
    <xf numFmtId="164" fontId="0" fillId="0" borderId="13" xfId="0" applyNumberFormat="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2" xfId="0" applyBorder="1" applyAlignment="1">
      <alignment horizontal="center"/>
    </xf>
    <xf numFmtId="0" fontId="0" fillId="0" borderId="17" xfId="0" applyBorder="1"/>
    <xf numFmtId="2" fontId="0" fillId="0" borderId="12" xfId="0" applyNumberFormat="1" applyBorder="1" applyAlignment="1">
      <alignment horizontal="center"/>
    </xf>
    <xf numFmtId="2" fontId="0" fillId="0" borderId="17" xfId="0" applyNumberFormat="1" applyBorder="1" applyAlignment="1">
      <alignment horizontal="center"/>
    </xf>
    <xf numFmtId="2" fontId="0" fillId="0" borderId="15" xfId="0" applyNumberFormat="1" applyBorder="1" applyAlignment="1">
      <alignment horizontal="center"/>
    </xf>
    <xf numFmtId="2" fontId="0" fillId="0" borderId="18" xfId="0" applyNumberFormat="1" applyFill="1" applyBorder="1" applyAlignment="1">
      <alignment horizontal="center"/>
    </xf>
    <xf numFmtId="2" fontId="0" fillId="0" borderId="16" xfId="0" applyNumberFormat="1" applyFill="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0" fontId="0" fillId="0" borderId="20" xfId="0" applyFill="1" applyBorder="1" applyAlignment="1">
      <alignment horizontal="center"/>
    </xf>
    <xf numFmtId="164" fontId="2" fillId="0" borderId="21" xfId="0" applyNumberFormat="1" applyFont="1" applyBorder="1" applyAlignment="1" applyProtection="1">
      <alignment horizontal="center"/>
    </xf>
    <xf numFmtId="165" fontId="2" fillId="0" borderId="23" xfId="0" applyNumberFormat="1" applyFont="1" applyBorder="1" applyAlignment="1" applyProtection="1">
      <alignment horizontal="center"/>
    </xf>
    <xf numFmtId="165" fontId="2" fillId="0" borderId="24" xfId="0" applyNumberFormat="1" applyFont="1" applyBorder="1" applyAlignment="1" applyProtection="1">
      <alignment horizontal="center"/>
    </xf>
    <xf numFmtId="165" fontId="2" fillId="0" borderId="20" xfId="0" applyNumberFormat="1" applyFont="1" applyBorder="1" applyAlignment="1" applyProtection="1">
      <alignment horizontal="center"/>
    </xf>
    <xf numFmtId="2" fontId="2" fillId="0" borderId="23" xfId="0" applyNumberFormat="1" applyFont="1" applyBorder="1" applyAlignment="1" applyProtection="1">
      <alignment horizontal="center"/>
    </xf>
    <xf numFmtId="1" fontId="2" fillId="0" borderId="24" xfId="0" applyNumberFormat="1" applyFont="1" applyBorder="1" applyAlignment="1" applyProtection="1">
      <alignment horizontal="center"/>
    </xf>
    <xf numFmtId="2" fontId="2" fillId="0" borderId="20" xfId="0" applyNumberFormat="1" applyFont="1" applyBorder="1" applyAlignment="1" applyProtection="1">
      <alignment horizontal="center"/>
    </xf>
    <xf numFmtId="2" fontId="2" fillId="0" borderId="25" xfId="0" applyNumberFormat="1" applyFont="1" applyBorder="1" applyAlignment="1">
      <alignment horizontal="center"/>
    </xf>
    <xf numFmtId="2" fontId="2" fillId="0" borderId="26" xfId="0" applyNumberFormat="1" applyFont="1" applyFill="1" applyBorder="1" applyAlignment="1">
      <alignment horizontal="center"/>
    </xf>
    <xf numFmtId="2" fontId="0" fillId="0" borderId="22" xfId="0" applyNumberFormat="1" applyBorder="1" applyAlignment="1">
      <alignment horizontal="center"/>
    </xf>
    <xf numFmtId="2" fontId="0" fillId="0" borderId="27" xfId="0" applyNumberFormat="1" applyBorder="1" applyAlignment="1">
      <alignment horizontal="center"/>
    </xf>
    <xf numFmtId="2" fontId="0" fillId="0" borderId="16" xfId="0" applyNumberFormat="1" applyBorder="1" applyAlignment="1">
      <alignment horizontal="center"/>
    </xf>
    <xf numFmtId="2" fontId="3" fillId="0" borderId="24" xfId="0" applyNumberFormat="1" applyFont="1" applyBorder="1" applyAlignment="1">
      <alignment horizontal="center"/>
    </xf>
    <xf numFmtId="0" fontId="0" fillId="2" borderId="20" xfId="0" applyFill="1" applyBorder="1" applyAlignment="1">
      <alignment horizontal="center"/>
    </xf>
    <xf numFmtId="164" fontId="2" fillId="2" borderId="21" xfId="0" applyNumberFormat="1" applyFont="1" applyFill="1" applyBorder="1" applyAlignment="1" applyProtection="1">
      <alignment horizontal="center"/>
    </xf>
    <xf numFmtId="165" fontId="2" fillId="2" borderId="22" xfId="0" applyNumberFormat="1" applyFont="1" applyFill="1" applyBorder="1" applyAlignment="1">
      <alignment horizontal="center"/>
    </xf>
    <xf numFmtId="165" fontId="2" fillId="2" borderId="23" xfId="0" applyNumberFormat="1" applyFont="1" applyFill="1" applyBorder="1" applyAlignment="1" applyProtection="1">
      <alignment horizontal="center"/>
    </xf>
    <xf numFmtId="165" fontId="2" fillId="2" borderId="24" xfId="0" applyNumberFormat="1" applyFont="1" applyFill="1" applyBorder="1" applyAlignment="1" applyProtection="1">
      <alignment horizontal="center"/>
    </xf>
    <xf numFmtId="165" fontId="2" fillId="2" borderId="20" xfId="0" applyNumberFormat="1" applyFont="1" applyFill="1" applyBorder="1" applyAlignment="1" applyProtection="1">
      <alignment horizontal="center"/>
    </xf>
    <xf numFmtId="165" fontId="2" fillId="2" borderId="25" xfId="0" applyNumberFormat="1" applyFont="1" applyFill="1" applyBorder="1" applyAlignment="1">
      <alignment horizontal="center"/>
    </xf>
    <xf numFmtId="165" fontId="2" fillId="2" borderId="23" xfId="0" applyNumberFormat="1" applyFont="1" applyFill="1" applyBorder="1" applyAlignment="1">
      <alignment horizontal="center"/>
    </xf>
    <xf numFmtId="2" fontId="2" fillId="2" borderId="23" xfId="0" applyNumberFormat="1" applyFont="1" applyFill="1" applyBorder="1" applyAlignment="1">
      <alignment horizontal="center"/>
    </xf>
    <xf numFmtId="1" fontId="2" fillId="2" borderId="24" xfId="0" applyNumberFormat="1" applyFont="1" applyFill="1" applyBorder="1" applyAlignment="1">
      <alignment horizontal="center"/>
    </xf>
    <xf numFmtId="2" fontId="2" fillId="2" borderId="20" xfId="0" applyNumberFormat="1" applyFont="1" applyFill="1" applyBorder="1" applyAlignment="1">
      <alignment horizontal="center"/>
    </xf>
    <xf numFmtId="2" fontId="2" fillId="2" borderId="25" xfId="0" applyNumberFormat="1" applyFont="1" applyFill="1" applyBorder="1" applyAlignment="1" applyProtection="1">
      <alignment horizontal="center"/>
    </xf>
    <xf numFmtId="2" fontId="2" fillId="2" borderId="23" xfId="0" applyNumberFormat="1" applyFont="1" applyFill="1" applyBorder="1" applyAlignment="1" applyProtection="1">
      <alignment horizontal="center"/>
    </xf>
    <xf numFmtId="2" fontId="2" fillId="2" borderId="26" xfId="0" applyNumberFormat="1" applyFont="1" applyFill="1" applyBorder="1" applyAlignment="1">
      <alignment horizontal="center"/>
    </xf>
    <xf numFmtId="2" fontId="2" fillId="2" borderId="24" xfId="0" applyNumberFormat="1" applyFont="1" applyFill="1" applyBorder="1" applyAlignment="1">
      <alignment horizontal="center"/>
    </xf>
    <xf numFmtId="2" fontId="0" fillId="2" borderId="22" xfId="0" applyNumberFormat="1" applyFill="1" applyBorder="1" applyAlignment="1">
      <alignment horizontal="center"/>
    </xf>
    <xf numFmtId="2" fontId="0" fillId="2" borderId="27" xfId="0" applyNumberFormat="1" applyFill="1" applyBorder="1" applyAlignment="1">
      <alignment horizontal="center"/>
    </xf>
    <xf numFmtId="4" fontId="18" fillId="7" borderId="4" xfId="0" applyNumberFormat="1" applyFont="1" applyFill="1" applyBorder="1" applyAlignment="1">
      <alignment horizontal="center"/>
    </xf>
    <xf numFmtId="0" fontId="18" fillId="7" borderId="4" xfId="0" applyFont="1" applyFill="1" applyBorder="1"/>
    <xf numFmtId="4" fontId="18" fillId="7" borderId="5" xfId="0" applyNumberFormat="1" applyFont="1" applyFill="1" applyBorder="1" applyAlignment="1">
      <alignment horizontal="center"/>
    </xf>
    <xf numFmtId="0" fontId="24" fillId="6" borderId="32" xfId="0" applyFont="1" applyFill="1" applyBorder="1"/>
    <xf numFmtId="168" fontId="24" fillId="6" borderId="32" xfId="0" applyNumberFormat="1" applyFont="1" applyFill="1" applyBorder="1"/>
    <xf numFmtId="0" fontId="24" fillId="6" borderId="32" xfId="0" applyFont="1" applyFill="1" applyBorder="1" applyAlignment="1">
      <alignment horizontal="center"/>
    </xf>
    <xf numFmtId="168" fontId="18" fillId="7" borderId="32" xfId="0" applyNumberFormat="1" applyFont="1" applyFill="1" applyBorder="1"/>
    <xf numFmtId="14" fontId="24" fillId="6" borderId="33" xfId="0" applyNumberFormat="1" applyFont="1" applyFill="1" applyBorder="1"/>
    <xf numFmtId="0" fontId="25" fillId="6" borderId="6" xfId="0" applyFont="1" applyFill="1" applyBorder="1"/>
    <xf numFmtId="0" fontId="26" fillId="6" borderId="34" xfId="0" applyFont="1" applyFill="1" applyBorder="1" applyAlignment="1">
      <alignment horizontal="right"/>
    </xf>
    <xf numFmtId="2" fontId="25" fillId="6" borderId="0" xfId="0" applyNumberFormat="1" applyFont="1" applyFill="1" applyBorder="1"/>
    <xf numFmtId="0" fontId="25" fillId="6" borderId="0" xfId="0" applyFont="1" applyFill="1" applyBorder="1"/>
    <xf numFmtId="0" fontId="0" fillId="7" borderId="0" xfId="0" applyFill="1" applyBorder="1"/>
    <xf numFmtId="0" fontId="25" fillId="6" borderId="7" xfId="0" applyFont="1" applyFill="1" applyBorder="1"/>
    <xf numFmtId="0" fontId="27" fillId="7" borderId="34" xfId="0" applyFont="1" applyFill="1" applyBorder="1" applyAlignment="1">
      <alignment horizontal="right"/>
    </xf>
    <xf numFmtId="0" fontId="6" fillId="7" borderId="34" xfId="0" applyFont="1" applyFill="1" applyBorder="1" applyAlignment="1">
      <alignment horizontal="right"/>
    </xf>
    <xf numFmtId="0" fontId="25" fillId="6" borderId="9" xfId="0" applyFont="1" applyFill="1" applyBorder="1"/>
    <xf numFmtId="0" fontId="6" fillId="7" borderId="35" xfId="0" applyFont="1" applyFill="1" applyBorder="1" applyAlignment="1">
      <alignment horizontal="right"/>
    </xf>
    <xf numFmtId="2" fontId="25" fillId="6" borderId="10" xfId="0" applyNumberFormat="1" applyFont="1" applyFill="1" applyBorder="1"/>
    <xf numFmtId="0" fontId="25" fillId="6" borderId="10" xfId="0" applyFont="1" applyFill="1" applyBorder="1"/>
    <xf numFmtId="4" fontId="25" fillId="6" borderId="10" xfId="0" applyNumberFormat="1" applyFont="1" applyFill="1" applyBorder="1"/>
    <xf numFmtId="0" fontId="25" fillId="6" borderId="11" xfId="0" applyFont="1" applyFill="1" applyBorder="1"/>
    <xf numFmtId="0" fontId="24" fillId="6" borderId="32" xfId="0" applyFont="1" applyFill="1" applyBorder="1" applyAlignment="1">
      <alignment wrapText="1"/>
    </xf>
    <xf numFmtId="0" fontId="0" fillId="8" borderId="0" xfId="0" applyFill="1"/>
    <xf numFmtId="14" fontId="0" fillId="8" borderId="0" xfId="0" applyNumberFormat="1" applyFill="1"/>
    <xf numFmtId="0" fontId="0" fillId="9" borderId="0" xfId="0" applyFill="1"/>
    <xf numFmtId="14" fontId="0" fillId="9" borderId="0" xfId="0" applyNumberFormat="1" applyFill="1"/>
    <xf numFmtId="2" fontId="0" fillId="8" borderId="0" xfId="0" applyNumberFormat="1" applyFill="1"/>
    <xf numFmtId="2" fontId="0" fillId="9" borderId="0" xfId="0" applyNumberFormat="1" applyFill="1"/>
    <xf numFmtId="0" fontId="21" fillId="8" borderId="36" xfId="0" applyFont="1" applyFill="1" applyBorder="1"/>
    <xf numFmtId="0" fontId="21" fillId="9" borderId="36" xfId="0" applyFont="1" applyFill="1" applyBorder="1"/>
    <xf numFmtId="2" fontId="3" fillId="2" borderId="24" xfId="0" applyNumberFormat="1" applyFont="1" applyFill="1" applyBorder="1" applyAlignment="1">
      <alignment horizontal="center"/>
    </xf>
    <xf numFmtId="165" fontId="2" fillId="0" borderId="22" xfId="0" applyNumberFormat="1" applyFont="1" applyBorder="1" applyAlignment="1">
      <alignment horizontal="center"/>
    </xf>
    <xf numFmtId="165" fontId="2" fillId="0" borderId="25" xfId="0" applyNumberFormat="1" applyFont="1" applyBorder="1" applyAlignment="1" applyProtection="1">
      <alignment horizontal="center"/>
    </xf>
    <xf numFmtId="165" fontId="2" fillId="0" borderId="23" xfId="0" applyNumberFormat="1" applyFont="1" applyBorder="1" applyAlignment="1">
      <alignment horizontal="center"/>
    </xf>
    <xf numFmtId="2" fontId="2" fillId="0" borderId="23" xfId="0" applyNumberFormat="1" applyFont="1" applyBorder="1" applyAlignment="1">
      <alignment horizontal="center"/>
    </xf>
    <xf numFmtId="169" fontId="2" fillId="0" borderId="23" xfId="0" applyNumberFormat="1" applyFont="1" applyBorder="1" applyAlignment="1" applyProtection="1">
      <alignment horizontal="center"/>
    </xf>
    <xf numFmtId="2" fontId="2" fillId="0" borderId="24" xfId="0" applyNumberFormat="1" applyFont="1" applyFill="1" applyBorder="1" applyAlignment="1">
      <alignment horizontal="center"/>
    </xf>
    <xf numFmtId="0" fontId="0" fillId="0" borderId="0" xfId="0" applyFill="1"/>
    <xf numFmtId="0" fontId="18" fillId="0" borderId="4" xfId="2" applyFont="1" applyBorder="1" applyAlignment="1" applyProtection="1">
      <alignment horizontal="right"/>
    </xf>
    <xf numFmtId="0" fontId="18" fillId="0" borderId="0" xfId="1" applyFont="1" applyProtection="1"/>
    <xf numFmtId="1" fontId="28" fillId="0" borderId="4" xfId="3" applyNumberFormat="1" applyFont="1" applyBorder="1" applyAlignment="1" applyProtection="1">
      <alignment horizontal="left"/>
      <protection locked="0"/>
    </xf>
    <xf numFmtId="1" fontId="28" fillId="0" borderId="4" xfId="3" applyNumberFormat="1" applyFont="1" applyBorder="1" applyAlignment="1" applyProtection="1">
      <alignment horizontal="left"/>
    </xf>
    <xf numFmtId="166" fontId="29" fillId="0" borderId="4" xfId="4" applyFont="1" applyBorder="1"/>
    <xf numFmtId="1" fontId="18" fillId="0" borderId="4" xfId="5" applyNumberFormat="1" applyFont="1" applyBorder="1" applyAlignment="1" applyProtection="1">
      <alignment horizontal="right"/>
    </xf>
    <xf numFmtId="2" fontId="29" fillId="0" borderId="4" xfId="5" applyNumberFormat="1" applyFont="1" applyBorder="1" applyAlignment="1" applyProtection="1">
      <alignment horizontal="center"/>
      <protection locked="0"/>
    </xf>
    <xf numFmtId="166" fontId="3" fillId="0" borderId="4" xfId="4" applyFont="1" applyFill="1" applyBorder="1" applyAlignment="1" applyProtection="1">
      <alignment horizontal="left"/>
    </xf>
    <xf numFmtId="0" fontId="13" fillId="0" borderId="0" xfId="1" applyFont="1" applyProtection="1"/>
    <xf numFmtId="0" fontId="13" fillId="0" borderId="0" xfId="1" applyFont="1" applyBorder="1" applyProtection="1"/>
    <xf numFmtId="2" fontId="13" fillId="0" borderId="0" xfId="1" applyNumberFormat="1" applyFont="1" applyProtection="1"/>
    <xf numFmtId="0" fontId="18" fillId="0" borderId="0" xfId="2" applyFont="1" applyBorder="1" applyAlignment="1" applyProtection="1">
      <alignment horizontal="right"/>
    </xf>
    <xf numFmtId="1" fontId="28" fillId="0" borderId="0" xfId="3" applyNumberFormat="1" applyFont="1" applyBorder="1" applyAlignment="1" applyProtection="1">
      <alignment horizontal="left"/>
      <protection locked="0"/>
    </xf>
    <xf numFmtId="1" fontId="28" fillId="0" borderId="0" xfId="3" applyNumberFormat="1" applyFont="1" applyBorder="1" applyAlignment="1" applyProtection="1">
      <alignment horizontal="left"/>
    </xf>
    <xf numFmtId="166" fontId="29" fillId="0" borderId="0" xfId="4" applyFont="1" applyBorder="1"/>
    <xf numFmtId="1" fontId="18" fillId="0" borderId="0" xfId="5" applyNumberFormat="1" applyFont="1" applyBorder="1" applyAlignment="1" applyProtection="1">
      <alignment horizontal="right"/>
    </xf>
    <xf numFmtId="2" fontId="29" fillId="0" borderId="0" xfId="5" applyNumberFormat="1" applyFont="1" applyAlignment="1" applyProtection="1">
      <alignment horizontal="center"/>
    </xf>
    <xf numFmtId="166" fontId="29" fillId="0" borderId="0" xfId="4" applyFont="1" applyFill="1" applyBorder="1" applyAlignment="1" applyProtection="1">
      <alignment horizontal="center"/>
    </xf>
    <xf numFmtId="0" fontId="13" fillId="0" borderId="0" xfId="1" applyFont="1" applyBorder="1" applyAlignment="1" applyProtection="1">
      <alignment horizontal="left"/>
    </xf>
    <xf numFmtId="2" fontId="18" fillId="0" borderId="0" xfId="2" applyNumberFormat="1" applyFont="1" applyBorder="1" applyAlignment="1" applyProtection="1">
      <alignment horizontal="right"/>
    </xf>
    <xf numFmtId="0" fontId="3" fillId="0" borderId="0" xfId="6" applyFont="1" applyAlignment="1" applyProtection="1">
      <alignment vertical="top"/>
    </xf>
    <xf numFmtId="0" fontId="3" fillId="0" borderId="0" xfId="6" applyFont="1" applyBorder="1" applyAlignment="1" applyProtection="1">
      <alignment vertical="top"/>
    </xf>
    <xf numFmtId="2" fontId="3" fillId="0" borderId="0" xfId="6" applyNumberFormat="1" applyFont="1" applyAlignment="1" applyProtection="1">
      <alignment vertical="top"/>
    </xf>
    <xf numFmtId="0" fontId="29" fillId="0" borderId="0" xfId="0" applyFont="1" applyFill="1" applyBorder="1" applyAlignment="1">
      <alignment horizontal="left"/>
    </xf>
    <xf numFmtId="166" fontId="29" fillId="0" borderId="0" xfId="4" applyFont="1" applyFill="1" applyBorder="1" applyAlignment="1" applyProtection="1">
      <alignment horizontal="left"/>
    </xf>
    <xf numFmtId="0" fontId="30" fillId="0" borderId="0" xfId="3" applyFont="1" applyFill="1" applyBorder="1" applyAlignment="1" applyProtection="1">
      <alignment horizontal="left"/>
      <protection locked="0"/>
    </xf>
    <xf numFmtId="0" fontId="13" fillId="0" borderId="0" xfId="1" applyFont="1" applyBorder="1" applyAlignment="1" applyProtection="1">
      <alignment horizontal="center"/>
    </xf>
    <xf numFmtId="0" fontId="14" fillId="0" borderId="0" xfId="7" applyFont="1" applyAlignment="1">
      <alignment horizontal="center"/>
    </xf>
    <xf numFmtId="0" fontId="13" fillId="0" borderId="0" xfId="2" applyFont="1" applyBorder="1" applyAlignment="1" applyProtection="1"/>
    <xf numFmtId="0" fontId="13" fillId="0" borderId="0" xfId="2" applyFont="1" applyAlignment="1" applyProtection="1"/>
    <xf numFmtId="2" fontId="13" fillId="0" borderId="0" xfId="2" applyNumberFormat="1" applyFont="1" applyAlignment="1" applyProtection="1"/>
    <xf numFmtId="166" fontId="3" fillId="0" borderId="0" xfId="4" applyFont="1" applyAlignment="1" applyProtection="1">
      <alignment horizontal="center"/>
    </xf>
    <xf numFmtId="167" fontId="3" fillId="0" borderId="0" xfId="8" applyFont="1" applyBorder="1" applyAlignment="1" applyProtection="1">
      <alignment horizontal="center"/>
    </xf>
    <xf numFmtId="0" fontId="3" fillId="0" borderId="0" xfId="1" applyFont="1" applyBorder="1" applyProtection="1"/>
    <xf numFmtId="0" fontId="3" fillId="0" borderId="0" xfId="1" applyFont="1" applyProtection="1"/>
    <xf numFmtId="2" fontId="3" fillId="0" borderId="0" xfId="1" applyNumberFormat="1" applyFont="1" applyProtection="1"/>
    <xf numFmtId="0" fontId="13" fillId="0" borderId="0" xfId="2" applyFont="1" applyBorder="1" applyAlignment="1" applyProtection="1">
      <alignment horizontal="center"/>
    </xf>
    <xf numFmtId="14" fontId="13" fillId="0" borderId="0" xfId="2" applyNumberFormat="1" applyFont="1" applyBorder="1" applyAlignment="1" applyProtection="1">
      <alignment horizontal="centerContinuous"/>
    </xf>
    <xf numFmtId="166" fontId="3" fillId="0" borderId="10" xfId="4" applyFont="1" applyBorder="1" applyAlignment="1" applyProtection="1">
      <alignment horizontal="center"/>
    </xf>
    <xf numFmtId="167" fontId="3" fillId="0" borderId="0" xfId="8" applyFont="1" applyAlignment="1" applyProtection="1">
      <alignment horizontal="center"/>
    </xf>
    <xf numFmtId="0" fontId="3" fillId="0" borderId="3" xfId="1" applyFont="1" applyBorder="1" applyProtection="1"/>
    <xf numFmtId="0" fontId="3" fillId="0" borderId="4" xfId="1" applyFont="1" applyBorder="1" applyProtection="1"/>
    <xf numFmtId="0" fontId="3" fillId="0" borderId="1" xfId="1" applyFont="1" applyBorder="1" applyProtection="1"/>
    <xf numFmtId="0" fontId="3" fillId="0" borderId="5" xfId="1" applyFont="1" applyBorder="1" applyProtection="1"/>
    <xf numFmtId="0" fontId="13" fillId="0" borderId="3" xfId="1" applyFont="1" applyBorder="1" applyProtection="1"/>
    <xf numFmtId="0" fontId="13" fillId="0" borderId="4" xfId="1" applyFont="1" applyBorder="1" applyProtection="1"/>
    <xf numFmtId="0" fontId="13" fillId="0" borderId="5" xfId="1" applyFont="1" applyBorder="1" applyProtection="1"/>
    <xf numFmtId="0" fontId="13" fillId="0" borderId="6" xfId="2" applyFont="1" applyBorder="1" applyAlignment="1" applyProtection="1">
      <alignment horizontal="center"/>
    </xf>
    <xf numFmtId="167" fontId="13" fillId="0" borderId="0" xfId="8" applyFont="1" applyBorder="1" applyAlignment="1" applyProtection="1">
      <alignment horizontal="center"/>
    </xf>
    <xf numFmtId="0" fontId="12" fillId="0" borderId="0" xfId="9" applyFont="1" applyBorder="1" applyAlignment="1" applyProtection="1"/>
    <xf numFmtId="0" fontId="13" fillId="0" borderId="7" xfId="2" applyFont="1" applyBorder="1" applyAlignment="1" applyProtection="1">
      <alignment horizontal="center"/>
    </xf>
    <xf numFmtId="167" fontId="13" fillId="0" borderId="7" xfId="8" applyFont="1" applyBorder="1" applyAlignment="1" applyProtection="1">
      <alignment horizontal="center"/>
    </xf>
    <xf numFmtId="0" fontId="13" fillId="0" borderId="6" xfId="1" applyFont="1" applyBorder="1" applyAlignment="1" applyProtection="1">
      <alignment horizontal="left"/>
    </xf>
    <xf numFmtId="0" fontId="13" fillId="0" borderId="7" xfId="1" applyFont="1" applyBorder="1" applyAlignment="1" applyProtection="1">
      <alignment horizontal="left"/>
    </xf>
    <xf numFmtId="2" fontId="3" fillId="0" borderId="0" xfId="1" applyNumberFormat="1" applyFont="1" applyBorder="1" applyAlignment="1" applyProtection="1">
      <alignment horizontal="center"/>
    </xf>
    <xf numFmtId="0" fontId="31" fillId="0" borderId="9" xfId="2" applyFont="1" applyBorder="1" applyAlignment="1" applyProtection="1">
      <alignment horizontal="center" vertical="center"/>
    </xf>
    <xf numFmtId="0" fontId="31" fillId="0" borderId="10" xfId="2" applyFont="1" applyBorder="1" applyAlignment="1" applyProtection="1">
      <alignment horizontal="center" vertical="center"/>
    </xf>
    <xf numFmtId="167" fontId="31" fillId="0" borderId="0" xfId="8" applyFont="1" applyBorder="1" applyAlignment="1" applyProtection="1">
      <alignment horizontal="center" vertical="center"/>
    </xf>
    <xf numFmtId="0" fontId="31" fillId="0" borderId="0" xfId="2" applyFont="1" applyBorder="1" applyAlignment="1" applyProtection="1">
      <alignment horizontal="center" vertical="center"/>
    </xf>
    <xf numFmtId="0" fontId="3" fillId="0" borderId="0" xfId="2" applyFont="1" applyBorder="1" applyAlignment="1" applyProtection="1">
      <alignment horizontal="center" vertical="center"/>
    </xf>
    <xf numFmtId="167" fontId="3" fillId="0" borderId="11" xfId="8" applyFont="1" applyBorder="1" applyAlignment="1" applyProtection="1">
      <alignment horizontal="center" vertical="center"/>
    </xf>
    <xf numFmtId="167" fontId="3" fillId="0" borderId="10" xfId="8" applyFont="1" applyBorder="1" applyAlignment="1" applyProtection="1">
      <alignment horizontal="center" vertical="center"/>
    </xf>
    <xf numFmtId="0" fontId="3" fillId="0" borderId="11" xfId="2" applyFont="1" applyBorder="1" applyAlignment="1" applyProtection="1">
      <alignment horizontal="center" vertical="center"/>
    </xf>
    <xf numFmtId="0" fontId="3" fillId="0" borderId="9" xfId="1" applyFont="1" applyBorder="1" applyProtection="1"/>
    <xf numFmtId="0" fontId="3" fillId="0" borderId="10" xfId="1" applyFont="1" applyBorder="1" applyProtection="1"/>
    <xf numFmtId="20" fontId="3" fillId="0" borderId="11" xfId="1" applyNumberFormat="1" applyFont="1" applyBorder="1" applyProtection="1"/>
    <xf numFmtId="2" fontId="3" fillId="0" borderId="4" xfId="4" applyNumberFormat="1" applyFont="1" applyBorder="1" applyAlignment="1" applyProtection="1">
      <alignment horizontal="center"/>
    </xf>
    <xf numFmtId="2" fontId="3" fillId="0" borderId="4" xfId="1" applyNumberFormat="1" applyFont="1" applyBorder="1" applyAlignment="1" applyProtection="1">
      <alignment horizontal="center"/>
    </xf>
    <xf numFmtId="20" fontId="3" fillId="0" borderId="0" xfId="1" applyNumberFormat="1" applyFont="1" applyProtection="1"/>
    <xf numFmtId="2" fontId="3" fillId="0" borderId="0" xfId="4" applyNumberFormat="1" applyFont="1" applyAlignment="1" applyProtection="1">
      <alignment horizontal="center"/>
    </xf>
    <xf numFmtId="2" fontId="3" fillId="0" borderId="0" xfId="1" applyNumberFormat="1" applyFont="1" applyAlignment="1" applyProtection="1">
      <alignment horizontal="center"/>
    </xf>
    <xf numFmtId="0" fontId="3" fillId="0" borderId="0" xfId="1" applyFont="1" applyAlignment="1" applyProtection="1">
      <alignment horizontal="center"/>
    </xf>
    <xf numFmtId="0" fontId="3" fillId="0" borderId="0" xfId="1" applyAlignment="1" applyProtection="1"/>
    <xf numFmtId="0" fontId="13" fillId="0" borderId="0" xfId="2" applyFont="1" applyBorder="1" applyAlignment="1" applyProtection="1">
      <alignment vertical="center"/>
    </xf>
    <xf numFmtId="0" fontId="3" fillId="0" borderId="0" xfId="1" applyBorder="1" applyAlignment="1" applyProtection="1">
      <alignment vertical="center"/>
    </xf>
    <xf numFmtId="0" fontId="32" fillId="0" borderId="0" xfId="0" applyFont="1"/>
    <xf numFmtId="0" fontId="3" fillId="0" borderId="0" xfId="1" applyFont="1" applyAlignment="1" applyProtection="1">
      <alignment vertical="center" wrapText="1"/>
    </xf>
    <xf numFmtId="0" fontId="3" fillId="0" borderId="0" xfId="1" applyAlignment="1" applyProtection="1">
      <alignment vertical="center" wrapText="1"/>
    </xf>
    <xf numFmtId="0" fontId="3" fillId="0" borderId="0" xfId="1" applyFont="1" applyAlignment="1" applyProtection="1">
      <alignment vertical="center"/>
    </xf>
    <xf numFmtId="166" fontId="3" fillId="0" borderId="0" xfId="4" applyFont="1" applyBorder="1" applyAlignment="1" applyProtection="1">
      <alignment horizontal="center"/>
    </xf>
    <xf numFmtId="2" fontId="3" fillId="0" borderId="0" xfId="1" applyNumberFormat="1" applyFont="1" applyBorder="1" applyProtection="1"/>
    <xf numFmtId="1" fontId="3" fillId="0" borderId="0" xfId="1" applyNumberFormat="1" applyFont="1" applyProtection="1"/>
    <xf numFmtId="14" fontId="29" fillId="0" borderId="0" xfId="1" applyNumberFormat="1" applyFont="1" applyBorder="1" applyProtection="1"/>
    <xf numFmtId="0" fontId="3" fillId="8" borderId="0" xfId="1" applyFill="1" applyBorder="1" applyAlignment="1" applyProtection="1">
      <alignment horizontal="center" vertical="center"/>
      <protection locked="0"/>
    </xf>
    <xf numFmtId="0" fontId="3" fillId="9" borderId="0" xfId="1" applyFill="1" applyBorder="1" applyAlignment="1" applyProtection="1">
      <alignment horizontal="center" vertical="center"/>
      <protection locked="0"/>
    </xf>
    <xf numFmtId="14" fontId="0" fillId="0" borderId="0" xfId="0" applyNumberFormat="1"/>
    <xf numFmtId="166" fontId="3" fillId="0" borderId="0" xfId="4" applyFont="1" applyAlignment="1" applyProtection="1">
      <alignment horizontal="left"/>
    </xf>
    <xf numFmtId="0" fontId="21" fillId="9" borderId="0" xfId="0" applyFont="1" applyFill="1"/>
    <xf numFmtId="14" fontId="21" fillId="9" borderId="0" xfId="0" applyNumberFormat="1" applyFont="1" applyFill="1"/>
    <xf numFmtId="2" fontId="21" fillId="9" borderId="0" xfId="0" applyNumberFormat="1" applyFont="1" applyFill="1"/>
    <xf numFmtId="0" fontId="33" fillId="0" borderId="0" xfId="0" applyFont="1" applyFill="1"/>
    <xf numFmtId="14" fontId="33" fillId="0" borderId="0" xfId="0" applyNumberFormat="1" applyFont="1" applyFill="1"/>
    <xf numFmtId="165" fontId="3" fillId="0" borderId="3" xfId="1" applyNumberFormat="1" applyBorder="1" applyAlignment="1" applyProtection="1">
      <alignment horizontal="left"/>
      <protection locked="0"/>
    </xf>
    <xf numFmtId="0" fontId="3" fillId="0" borderId="4" xfId="1" applyBorder="1" applyAlignment="1" applyProtection="1"/>
    <xf numFmtId="0" fontId="3" fillId="0" borderId="5" xfId="1" applyBorder="1" applyAlignment="1" applyProtection="1"/>
    <xf numFmtId="0" fontId="3" fillId="4" borderId="0" xfId="1" applyFill="1" applyBorder="1" applyAlignment="1" applyProtection="1">
      <alignment horizontal="center"/>
    </xf>
    <xf numFmtId="0" fontId="3" fillId="4" borderId="7" xfId="1" applyFill="1" applyBorder="1" applyAlignment="1" applyProtection="1">
      <alignment horizontal="center"/>
    </xf>
    <xf numFmtId="0" fontId="3" fillId="4" borderId="3" xfId="1" applyFill="1" applyBorder="1" applyAlignment="1" applyProtection="1">
      <alignment horizontal="center" vertical="center"/>
      <protection locked="0"/>
    </xf>
    <xf numFmtId="0" fontId="3" fillId="4" borderId="4" xfId="1" applyFill="1" applyBorder="1" applyAlignment="1" applyProtection="1">
      <alignment horizontal="center" vertical="center"/>
      <protection locked="0"/>
    </xf>
    <xf numFmtId="0" fontId="3" fillId="4" borderId="5" xfId="1" applyFill="1" applyBorder="1" applyAlignment="1" applyProtection="1">
      <alignment horizontal="center" vertical="center"/>
      <protection locked="0"/>
    </xf>
    <xf numFmtId="0" fontId="3" fillId="3" borderId="3" xfId="1" applyFill="1" applyBorder="1" applyAlignment="1" applyProtection="1">
      <alignment horizontal="center" vertical="center"/>
      <protection locked="0"/>
    </xf>
    <xf numFmtId="0" fontId="3" fillId="3" borderId="4" xfId="1" applyFill="1" applyBorder="1" applyAlignment="1" applyProtection="1">
      <alignment horizontal="center" vertical="center"/>
      <protection locked="0"/>
    </xf>
    <xf numFmtId="0" fontId="3" fillId="3" borderId="5" xfId="1" applyFill="1" applyBorder="1" applyAlignment="1" applyProtection="1">
      <alignment horizontal="center" vertical="center"/>
      <protection locked="0"/>
    </xf>
    <xf numFmtId="0" fontId="22" fillId="6" borderId="3" xfId="0" applyFont="1" applyFill="1" applyBorder="1" applyAlignment="1">
      <alignment horizontal="center" vertical="center"/>
    </xf>
    <xf numFmtId="0" fontId="22" fillId="6" borderId="28" xfId="0" applyFont="1" applyFill="1" applyBorder="1" applyAlignment="1">
      <alignment horizontal="center" vertical="center"/>
    </xf>
    <xf numFmtId="0" fontId="22" fillId="6" borderId="30" xfId="0" applyFont="1" applyFill="1" applyBorder="1" applyAlignment="1">
      <alignment horizontal="center" vertical="center"/>
    </xf>
    <xf numFmtId="0" fontId="22" fillId="6" borderId="31" xfId="0" applyFont="1" applyFill="1" applyBorder="1" applyAlignment="1">
      <alignment horizontal="center" vertical="center"/>
    </xf>
    <xf numFmtId="0" fontId="23" fillId="7" borderId="29" xfId="0" applyFont="1" applyFill="1" applyBorder="1" applyAlignment="1">
      <alignment horizontal="center"/>
    </xf>
    <xf numFmtId="0" fontId="23" fillId="7" borderId="4" xfId="0" applyFont="1" applyFill="1" applyBorder="1" applyAlignment="1">
      <alignment horizontal="center"/>
    </xf>
    <xf numFmtId="0" fontId="3" fillId="4" borderId="3" xfId="1" applyFill="1" applyBorder="1" applyAlignment="1" applyProtection="1">
      <alignment horizontal="left"/>
      <protection locked="0"/>
    </xf>
    <xf numFmtId="0" fontId="3" fillId="4" borderId="4" xfId="1" applyFill="1" applyBorder="1" applyAlignment="1" applyProtection="1"/>
    <xf numFmtId="0" fontId="3" fillId="4" borderId="5" xfId="1" applyFill="1" applyBorder="1" applyAlignment="1" applyProtection="1"/>
    <xf numFmtId="0" fontId="3" fillId="3" borderId="3" xfId="1" applyFill="1" applyBorder="1" applyAlignment="1" applyProtection="1">
      <protection locked="0"/>
    </xf>
    <xf numFmtId="0" fontId="3" fillId="3" borderId="4" xfId="1" applyFill="1" applyBorder="1" applyAlignment="1" applyProtection="1"/>
    <xf numFmtId="0" fontId="3" fillId="3" borderId="5" xfId="1" applyFill="1" applyBorder="1" applyAlignment="1" applyProtection="1"/>
    <xf numFmtId="0" fontId="3" fillId="0" borderId="3" xfId="1" applyBorder="1" applyAlignment="1" applyProtection="1">
      <alignment horizontal="center"/>
      <protection locked="0"/>
    </xf>
    <xf numFmtId="0" fontId="3" fillId="0" borderId="4" xfId="1" applyBorder="1" applyAlignment="1" applyProtection="1">
      <alignment horizontal="center"/>
    </xf>
    <xf numFmtId="0" fontId="3" fillId="0" borderId="5" xfId="1" applyBorder="1" applyAlignment="1" applyProtection="1">
      <alignment horizontal="center"/>
    </xf>
  </cellXfs>
  <cellStyles count="10">
    <cellStyle name="??0" xfId="8" xr:uid="{2FFBA235-E752-4C63-8412-DE4E330477EF}"/>
    <cellStyle name="0.000" xfId="4" xr:uid="{B2C4FE03-AC6B-430C-A6EB-B05D3CAB6C4F}"/>
    <cellStyle name="hel8" xfId="5" xr:uid="{EEC94890-7D1C-4F51-AD1F-F64B134DDC2E}"/>
    <cellStyle name="hel8 2" xfId="6" xr:uid="{6631AFD5-7710-4AE2-914E-F2D558A7D147}"/>
    <cellStyle name="hel8 blue" xfId="3" xr:uid="{30C78915-16CF-4D8A-87A7-B841BDE1DE6B}"/>
    <cellStyle name="hel8b_Snow Pit1" xfId="2" xr:uid="{2E51DAC6-A6FA-4D62-B0CB-699221D36CB1}"/>
    <cellStyle name="Normal" xfId="0" builtinId="0"/>
    <cellStyle name="Normal 2 3" xfId="1" xr:uid="{B7599B25-6128-4409-9B61-946DAA9E6520}"/>
    <cellStyle name="Normal 4" xfId="7" xr:uid="{26786AD3-A470-4F63-A691-6316C7BBF663}"/>
    <cellStyle name="Normal_C-snowpits" xfId="9" xr:uid="{A313D5D7-87F2-44BB-8F29-55503C0C96C2}"/>
  </cellStyles>
  <dxfs count="8">
    <dxf>
      <font>
        <b/>
        <i val="0"/>
        <color rgb="FFC00000"/>
      </font>
    </dxf>
    <dxf>
      <font>
        <b/>
        <i val="0"/>
        <color rgb="FF0000FF"/>
      </font>
    </dxf>
    <dxf>
      <font>
        <b/>
        <i val="0"/>
        <color rgb="FFC00000"/>
      </font>
    </dxf>
    <dxf>
      <font>
        <b/>
        <i val="0"/>
        <color rgb="FF0000FF"/>
      </font>
    </dxf>
    <dxf>
      <font>
        <b/>
        <i val="0"/>
        <color rgb="FFC00000"/>
      </font>
    </dxf>
    <dxf>
      <font>
        <b/>
        <i val="0"/>
        <color rgb="FF0000FF"/>
      </font>
    </dxf>
    <dxf>
      <font>
        <b/>
        <i val="0"/>
        <color rgb="FFC00000"/>
      </font>
    </dxf>
    <dxf>
      <font>
        <b/>
        <i val="0"/>
        <color rgb="FF0000FF"/>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11</xdr:col>
      <xdr:colOff>200026</xdr:colOff>
      <xdr:row>21</xdr:row>
      <xdr:rowOff>76200</xdr:rowOff>
    </xdr:from>
    <xdr:to>
      <xdr:col>17</xdr:col>
      <xdr:colOff>581026</xdr:colOff>
      <xdr:row>47</xdr:row>
      <xdr:rowOff>38100</xdr:rowOff>
    </xdr:to>
    <xdr:sp macro="" textlink="">
      <xdr:nvSpPr>
        <xdr:cNvPr id="2" name="TextBox 1">
          <a:extLst>
            <a:ext uri="{FF2B5EF4-FFF2-40B4-BE49-F238E27FC236}">
              <a16:creationId xmlns:a16="http://schemas.microsoft.com/office/drawing/2014/main" id="{437D1200-39E8-45AB-B951-C43D3CA45397}"/>
            </a:ext>
          </a:extLst>
        </xdr:cNvPr>
        <xdr:cNvSpPr txBox="1"/>
      </xdr:nvSpPr>
      <xdr:spPr>
        <a:xfrm>
          <a:off x="7772401" y="4381500"/>
          <a:ext cx="4191000" cy="4991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Old calculation:</a:t>
          </a:r>
        </a:p>
        <a:p>
          <a:endParaRPr lang="en-US" sz="1200" b="1"/>
        </a:p>
        <a:p>
          <a:r>
            <a:rPr lang="en-US" sz="1100" b="1"/>
            <a:t>bw</a:t>
          </a:r>
          <a:r>
            <a:rPr lang="en-US" sz="1100"/>
            <a:t> - snow depth of 2.39 m, estimated density (from depth) of 0.48.</a:t>
          </a:r>
        </a:p>
        <a:p>
          <a:endParaRPr lang="en-US" sz="1100"/>
        </a:p>
        <a:p>
          <a:r>
            <a:rPr lang="en-US" sz="1100" b="1"/>
            <a:t>ba </a:t>
          </a:r>
          <a:r>
            <a:rPr lang="en-US" sz="1100" b="0"/>
            <a:t>- </a:t>
          </a:r>
          <a:r>
            <a:rPr lang="en-US" sz="1100" b="1" baseline="0"/>
            <a:t> </a:t>
          </a:r>
          <a:r>
            <a:rPr lang="en-US" sz="1100" b="0" baseline="0"/>
            <a:t>change along whole stake, at assumed density of 0.6. See column N. For the observed summer surface of 4.77, it is unclear where that number came from. The cell contains "=4.83-0.06", which implies there may have been 6 cm of fresh snow on the surface (which would be subtracted out). But, where did the 4.83 come from? The stake reading was 4,91, and their attempt at lean calculation gave them 4.89. So from whence 4.83 (and then 4.77)? A mystery.</a:t>
          </a:r>
        </a:p>
        <a:p>
          <a:endParaRPr lang="en-US" sz="1100" b="0" baseline="0"/>
        </a:p>
        <a:p>
          <a:r>
            <a:rPr lang="en-US" sz="1100" b="1" baseline="0"/>
            <a:t>bs</a:t>
          </a:r>
          <a:r>
            <a:rPr lang="en-US" sz="1100" b="0" baseline="0"/>
            <a:t> - residual</a:t>
          </a:r>
        </a:p>
        <a:p>
          <a:endParaRPr lang="en-US" sz="1100" b="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New calculation:</a:t>
          </a:r>
          <a:endParaRPr lang="en-US">
            <a:effectLst/>
          </a:endParaRPr>
        </a:p>
        <a:p>
          <a:r>
            <a:rPr lang="en-US" sz="1100" b="1" baseline="0"/>
            <a:t>bw: </a:t>
          </a:r>
          <a:r>
            <a:rPr lang="en-US" sz="1100" b="0" baseline="0"/>
            <a:t>depth of 2.31, assumed density of 0.4</a:t>
          </a:r>
        </a:p>
        <a:p>
          <a:endParaRPr lang="en-US" sz="1100" b="0" baseline="0"/>
        </a:p>
        <a:p>
          <a:r>
            <a:rPr lang="en-US" sz="1100" b="1" baseline="0"/>
            <a:t>ba: </a:t>
          </a:r>
          <a:r>
            <a:rPr lang="en-US" sz="1100" b="0" baseline="0"/>
            <a:t>Change from fall 1991 to fall 1992 of -0.76 m surface. Density of old firn of 0.6 assumed. </a:t>
          </a:r>
        </a:p>
        <a:p>
          <a:endParaRPr lang="en-US" sz="1100" b="0" baseline="0"/>
        </a:p>
        <a:p>
          <a:r>
            <a:rPr lang="en-US" sz="1100" b="1" baseline="0"/>
            <a:t>bs: </a:t>
          </a:r>
          <a:r>
            <a:rPr lang="en-US" sz="1100" b="0" baseline="0"/>
            <a:t>residual</a:t>
          </a:r>
        </a:p>
        <a:p>
          <a:endParaRPr lang="en-US" sz="1100" b="0" baseline="0"/>
        </a:p>
        <a:p>
          <a:r>
            <a:rPr lang="en-US" sz="1100" b="1" baseline="0"/>
            <a:t>winter ablation: </a:t>
          </a:r>
          <a:r>
            <a:rPr lang="en-US" sz="1100" b="0" baseline="0"/>
            <a:t>could not calculate; winter probing did not reach true ice (likely hit ice lens).</a:t>
          </a:r>
        </a:p>
        <a:p>
          <a:endParaRPr lang="en-US" sz="1100" b="0" baseline="0"/>
        </a:p>
        <a:p>
          <a:r>
            <a:rPr lang="en-US" sz="1100" b="1" baseline="0"/>
            <a:t>summer accumulation: </a:t>
          </a:r>
          <a:r>
            <a:rPr lang="en-US" sz="1100" b="0" baseline="0"/>
            <a:t>not reported; however some suggestion there may be 0.06 m new snow on glacier, based on #s entered into observed summer surface cell </a:t>
          </a:r>
          <a:r>
            <a:rPr lang="en-US" sz="1100" b="0" baseline="0">
              <a:solidFill>
                <a:schemeClr val="dk1"/>
              </a:solidFill>
              <a:effectLst/>
              <a:latin typeface="+mn-lt"/>
              <a:ea typeface="+mn-ea"/>
              <a:cs typeface="+mn-cs"/>
            </a:rPr>
            <a:t>"=4.83-0.06",.</a:t>
          </a:r>
          <a:endParaRPr lang="en-US" sz="1100" b="1"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457200</xdr:colOff>
      <xdr:row>19</xdr:row>
      <xdr:rowOff>161925</xdr:rowOff>
    </xdr:from>
    <xdr:to>
      <xdr:col>26</xdr:col>
      <xdr:colOff>476250</xdr:colOff>
      <xdr:row>24</xdr:row>
      <xdr:rowOff>95250</xdr:rowOff>
    </xdr:to>
    <xdr:sp macro="" textlink="">
      <xdr:nvSpPr>
        <xdr:cNvPr id="2" name="TextBox 1">
          <a:extLst>
            <a:ext uri="{FF2B5EF4-FFF2-40B4-BE49-F238E27FC236}">
              <a16:creationId xmlns:a16="http://schemas.microsoft.com/office/drawing/2014/main" id="{6FA5F27F-4B42-4B10-9E70-D9AB6BED3CB2}"/>
            </a:ext>
          </a:extLst>
        </xdr:cNvPr>
        <xdr:cNvSpPr txBox="1"/>
      </xdr:nvSpPr>
      <xdr:spPr>
        <a:xfrm>
          <a:off x="12077700" y="4076700"/>
          <a:ext cx="4286250" cy="885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is created from</a:t>
          </a:r>
          <a:r>
            <a:rPr lang="en-US" sz="1100" baseline="0"/>
            <a:t> L. Mayo field notes (for spring visit), and from 2001 report (for fall visit; no field notes).</a:t>
          </a:r>
          <a:endParaRPr lang="en-US" sz="1100"/>
        </a:p>
      </xdr:txBody>
    </xdr:sp>
    <xdr:clientData/>
  </xdr:twoCellAnchor>
  <xdr:twoCellAnchor>
    <xdr:from>
      <xdr:col>10</xdr:col>
      <xdr:colOff>476250</xdr:colOff>
      <xdr:row>18</xdr:row>
      <xdr:rowOff>142876</xdr:rowOff>
    </xdr:from>
    <xdr:to>
      <xdr:col>17</xdr:col>
      <xdr:colOff>400050</xdr:colOff>
      <xdr:row>27</xdr:row>
      <xdr:rowOff>104776</xdr:rowOff>
    </xdr:to>
    <xdr:sp macro="" textlink="">
      <xdr:nvSpPr>
        <xdr:cNvPr id="3" name="TextBox 2">
          <a:extLst>
            <a:ext uri="{FF2B5EF4-FFF2-40B4-BE49-F238E27FC236}">
              <a16:creationId xmlns:a16="http://schemas.microsoft.com/office/drawing/2014/main" id="{C56A3D62-90EC-4128-88F7-E839F29F6D81}"/>
            </a:ext>
          </a:extLst>
        </xdr:cNvPr>
        <xdr:cNvSpPr txBox="1"/>
      </xdr:nvSpPr>
      <xdr:spPr>
        <a:xfrm>
          <a:off x="6610350" y="3867151"/>
          <a:ext cx="4191000" cy="1676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Old  calculation:</a:t>
          </a:r>
        </a:p>
        <a:p>
          <a:endParaRPr lang="en-US" sz="1100" b="1" baseline="0"/>
        </a:p>
        <a:p>
          <a:r>
            <a:rPr lang="en-US" sz="1100" b="1" baseline="0"/>
            <a:t>-uses 0.47 for winter snow density (estimate; no explanation, though field notes indicate they checked density at Gulkana)</a:t>
          </a:r>
        </a:p>
        <a:p>
          <a:endParaRPr lang="en-US" sz="1100" b="1" baseline="0"/>
        </a:p>
        <a:p>
          <a:r>
            <a:rPr lang="en-US" sz="1100" b="1" baseline="0"/>
            <a:t>Otherwise, identical.</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266700</xdr:colOff>
      <xdr:row>17</xdr:row>
      <xdr:rowOff>66675</xdr:rowOff>
    </xdr:from>
    <xdr:to>
      <xdr:col>15</xdr:col>
      <xdr:colOff>379959</xdr:colOff>
      <xdr:row>31</xdr:row>
      <xdr:rowOff>57150</xdr:rowOff>
    </xdr:to>
    <xdr:grpSp>
      <xdr:nvGrpSpPr>
        <xdr:cNvPr id="6" name="Group 5">
          <a:extLst>
            <a:ext uri="{FF2B5EF4-FFF2-40B4-BE49-F238E27FC236}">
              <a16:creationId xmlns:a16="http://schemas.microsoft.com/office/drawing/2014/main" id="{9F3A87A0-8F18-4240-84BD-717CB58D3E39}"/>
            </a:ext>
          </a:extLst>
        </xdr:cNvPr>
        <xdr:cNvGrpSpPr/>
      </xdr:nvGrpSpPr>
      <xdr:grpSpPr>
        <a:xfrm>
          <a:off x="6019800" y="2686050"/>
          <a:ext cx="8323809" cy="2266950"/>
          <a:chOff x="5753100" y="3324225"/>
          <a:chExt cx="8323809" cy="2266950"/>
        </a:xfrm>
      </xdr:grpSpPr>
      <xdr:pic>
        <xdr:nvPicPr>
          <xdr:cNvPr id="4" name="Picture 3">
            <a:extLst>
              <a:ext uri="{FF2B5EF4-FFF2-40B4-BE49-F238E27FC236}">
                <a16:creationId xmlns:a16="http://schemas.microsoft.com/office/drawing/2014/main" id="{0134ACFD-88C9-41E3-AC9D-45DEA4104FA9}"/>
              </a:ext>
            </a:extLst>
          </xdr:cNvPr>
          <xdr:cNvPicPr>
            <a:picLocks noChangeAspect="1"/>
          </xdr:cNvPicPr>
        </xdr:nvPicPr>
        <xdr:blipFill>
          <a:blip xmlns:r="http://schemas.openxmlformats.org/officeDocument/2006/relationships" r:embed="rId1"/>
          <a:stretch>
            <a:fillRect/>
          </a:stretch>
        </xdr:blipFill>
        <xdr:spPr>
          <a:xfrm>
            <a:off x="5753100" y="3324225"/>
            <a:ext cx="8323809" cy="1438095"/>
          </a:xfrm>
          <a:prstGeom prst="rect">
            <a:avLst/>
          </a:prstGeom>
        </xdr:spPr>
      </xdr:pic>
      <xdr:sp macro="" textlink="">
        <xdr:nvSpPr>
          <xdr:cNvPr id="5" name="TextBox 4">
            <a:extLst>
              <a:ext uri="{FF2B5EF4-FFF2-40B4-BE49-F238E27FC236}">
                <a16:creationId xmlns:a16="http://schemas.microsoft.com/office/drawing/2014/main" id="{1CF9FB17-A43F-43DB-B061-4A5CC57D2341}"/>
              </a:ext>
            </a:extLst>
          </xdr:cNvPr>
          <xdr:cNvSpPr txBox="1"/>
        </xdr:nvSpPr>
        <xdr:spPr>
          <a:xfrm>
            <a:off x="7991475" y="4610100"/>
            <a:ext cx="4876800" cy="981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Sum total of non- survey related information from</a:t>
            </a:r>
            <a:r>
              <a:rPr lang="en-US" sz="1100" baseline="0"/>
              <a:t> Mayo 1992 field notes.</a:t>
            </a:r>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276225</xdr:colOff>
      <xdr:row>4</xdr:row>
      <xdr:rowOff>71053</xdr:rowOff>
    </xdr:from>
    <xdr:to>
      <xdr:col>21</xdr:col>
      <xdr:colOff>351244</xdr:colOff>
      <xdr:row>31</xdr:row>
      <xdr:rowOff>75377</xdr:rowOff>
    </xdr:to>
    <xdr:pic>
      <xdr:nvPicPr>
        <xdr:cNvPr id="2" name="Picture 1">
          <a:extLst>
            <a:ext uri="{FF2B5EF4-FFF2-40B4-BE49-F238E27FC236}">
              <a16:creationId xmlns:a16="http://schemas.microsoft.com/office/drawing/2014/main" id="{4BC3D29C-487B-483F-980F-7FDC0C28D81D}"/>
            </a:ext>
          </a:extLst>
        </xdr:cNvPr>
        <xdr:cNvPicPr>
          <a:picLocks noChangeAspect="1"/>
        </xdr:cNvPicPr>
      </xdr:nvPicPr>
      <xdr:blipFill>
        <a:blip xmlns:r="http://schemas.openxmlformats.org/officeDocument/2006/relationships" r:embed="rId1"/>
        <a:stretch>
          <a:fillRect/>
        </a:stretch>
      </xdr:blipFill>
      <xdr:spPr>
        <a:xfrm>
          <a:off x="5762625" y="833053"/>
          <a:ext cx="7390219" cy="5147824"/>
        </a:xfrm>
        <a:prstGeom prst="rect">
          <a:avLst/>
        </a:prstGeom>
      </xdr:spPr>
    </xdr:pic>
    <xdr:clientData/>
  </xdr:twoCellAnchor>
  <xdr:twoCellAnchor>
    <xdr:from>
      <xdr:col>11</xdr:col>
      <xdr:colOff>133350</xdr:colOff>
      <xdr:row>30</xdr:row>
      <xdr:rowOff>57150</xdr:rowOff>
    </xdr:from>
    <xdr:to>
      <xdr:col>20</xdr:col>
      <xdr:colOff>304800</xdr:colOff>
      <xdr:row>34</xdr:row>
      <xdr:rowOff>152400</xdr:rowOff>
    </xdr:to>
    <xdr:sp macro="" textlink="">
      <xdr:nvSpPr>
        <xdr:cNvPr id="3" name="TextBox 2">
          <a:extLst>
            <a:ext uri="{FF2B5EF4-FFF2-40B4-BE49-F238E27FC236}">
              <a16:creationId xmlns:a16="http://schemas.microsoft.com/office/drawing/2014/main" id="{E392575B-AF02-4F65-A601-C15F2BC29E18}"/>
            </a:ext>
          </a:extLst>
        </xdr:cNvPr>
        <xdr:cNvSpPr txBox="1"/>
      </xdr:nvSpPr>
      <xdr:spPr>
        <a:xfrm>
          <a:off x="6838950" y="5772150"/>
          <a:ext cx="5657850" cy="857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Coordinates for K-17 stake, in 1992 (spring or</a:t>
          </a:r>
          <a:r>
            <a:rPr lang="en-US" sz="1100" baseline="0"/>
            <a:t> fall visit is unclear). From "Mayo 1992b- Kahiltna glacier results.pdf"</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BE7BA-35BC-4FE9-85C8-1A19F0AA0E62}">
  <dimension ref="A1:Z34"/>
  <sheetViews>
    <sheetView workbookViewId="0">
      <selection activeCell="A27" sqref="A27:I34"/>
    </sheetView>
  </sheetViews>
  <sheetFormatPr defaultRowHeight="15" x14ac:dyDescent="0.25"/>
  <cols>
    <col min="1" max="1" width="10.28515625" bestFit="1" customWidth="1"/>
    <col min="2" max="2" width="12.85546875" customWidth="1"/>
    <col min="3" max="3" width="11.28515625" customWidth="1"/>
    <col min="4" max="4" width="13.42578125" customWidth="1"/>
    <col min="5" max="5" width="10.7109375" bestFit="1" customWidth="1"/>
    <col min="6" max="6" width="10.42578125" bestFit="1" customWidth="1"/>
    <col min="7" max="7" width="10.140625" bestFit="1" customWidth="1"/>
    <col min="8" max="8" width="6.42578125" customWidth="1"/>
    <col min="9" max="9" width="9.7109375" bestFit="1" customWidth="1"/>
    <col min="12" max="12" width="11.42578125" customWidth="1"/>
    <col min="20" max="20" width="13.140625" bestFit="1" customWidth="1"/>
    <col min="21" max="21" width="9" customWidth="1"/>
    <col min="24" max="24" width="8.7109375" customWidth="1"/>
    <col min="25" max="25" width="39.28515625" customWidth="1"/>
    <col min="26" max="26" width="9.140625" style="195"/>
  </cols>
  <sheetData>
    <row r="1" spans="1:26" ht="16.5" thickBot="1" x14ac:dyDescent="0.3">
      <c r="A1" s="1" t="s">
        <v>3</v>
      </c>
      <c r="B1" s="2"/>
      <c r="C1" s="2"/>
      <c r="D1" s="2"/>
      <c r="E1" s="2"/>
      <c r="F1" s="2"/>
      <c r="G1" s="2"/>
      <c r="H1" s="2"/>
      <c r="I1" s="2"/>
      <c r="J1" s="2"/>
      <c r="K1" s="2"/>
      <c r="L1" s="2"/>
      <c r="M1" s="2"/>
      <c r="N1" s="2"/>
      <c r="O1" s="2"/>
      <c r="P1" s="2"/>
      <c r="Q1" s="2"/>
      <c r="R1" s="2"/>
      <c r="S1" s="2"/>
      <c r="T1" s="2"/>
      <c r="U1" s="2"/>
      <c r="V1" s="2"/>
      <c r="W1" s="2"/>
      <c r="X1" s="3"/>
      <c r="Y1" s="2"/>
    </row>
    <row r="2" spans="1:26" x14ac:dyDescent="0.25">
      <c r="A2" s="4"/>
      <c r="B2" s="5"/>
      <c r="C2" s="305" t="s">
        <v>4</v>
      </c>
      <c r="D2" s="306"/>
      <c r="E2" s="307"/>
      <c r="F2" s="6"/>
      <c r="G2" s="308" t="s">
        <v>5</v>
      </c>
      <c r="H2" s="309"/>
      <c r="I2" s="309"/>
      <c r="J2" s="309"/>
      <c r="K2" s="310"/>
      <c r="L2" s="7" t="s">
        <v>6</v>
      </c>
      <c r="M2" s="311" t="s">
        <v>7</v>
      </c>
      <c r="N2" s="312"/>
      <c r="O2" s="313"/>
      <c r="P2" s="288" t="s">
        <v>8</v>
      </c>
      <c r="Q2" s="289"/>
      <c r="R2" s="289"/>
      <c r="S2" s="290"/>
      <c r="T2" s="8" t="s">
        <v>9</v>
      </c>
      <c r="U2" s="9" t="s">
        <v>10</v>
      </c>
      <c r="V2" s="10"/>
      <c r="W2" s="10"/>
      <c r="X2" s="11"/>
      <c r="Y2" s="10"/>
    </row>
    <row r="3" spans="1:26" x14ac:dyDescent="0.25">
      <c r="A3" s="12" t="s">
        <v>11</v>
      </c>
      <c r="B3" s="12" t="s">
        <v>12</v>
      </c>
      <c r="C3" s="13" t="s">
        <v>13</v>
      </c>
      <c r="D3" s="291" t="s">
        <v>14</v>
      </c>
      <c r="E3" s="292"/>
      <c r="F3" s="12" t="s">
        <v>15</v>
      </c>
      <c r="G3" s="14" t="s">
        <v>16</v>
      </c>
      <c r="H3" s="15" t="s">
        <v>17</v>
      </c>
      <c r="I3" s="15" t="s">
        <v>18</v>
      </c>
      <c r="J3" s="15" t="s">
        <v>19</v>
      </c>
      <c r="K3" s="16" t="s">
        <v>20</v>
      </c>
      <c r="L3" s="17" t="s">
        <v>21</v>
      </c>
      <c r="M3" s="18" t="s">
        <v>22</v>
      </c>
      <c r="N3" s="19" t="s">
        <v>11</v>
      </c>
      <c r="O3" s="20" t="s">
        <v>23</v>
      </c>
      <c r="P3" s="18" t="s">
        <v>24</v>
      </c>
      <c r="Q3" s="21" t="s">
        <v>25</v>
      </c>
      <c r="R3" s="19" t="s">
        <v>26</v>
      </c>
      <c r="S3" s="22" t="s">
        <v>27</v>
      </c>
      <c r="T3" s="23" t="s">
        <v>28</v>
      </c>
      <c r="U3" s="24" t="s">
        <v>28</v>
      </c>
      <c r="V3" s="10"/>
      <c r="W3" s="10"/>
      <c r="X3" s="11"/>
      <c r="Y3" s="10"/>
    </row>
    <row r="4" spans="1:26" x14ac:dyDescent="0.25">
      <c r="A4" s="12" t="s">
        <v>29</v>
      </c>
      <c r="B4" s="12"/>
      <c r="C4" s="13" t="s">
        <v>30</v>
      </c>
      <c r="D4" s="25" t="s">
        <v>31</v>
      </c>
      <c r="E4" s="26" t="s">
        <v>32</v>
      </c>
      <c r="F4" s="27"/>
      <c r="G4" s="14" t="s">
        <v>33</v>
      </c>
      <c r="H4" s="15" t="s">
        <v>33</v>
      </c>
      <c r="I4" s="15" t="s">
        <v>33</v>
      </c>
      <c r="J4" s="15"/>
      <c r="K4" s="16"/>
      <c r="L4" s="12" t="s">
        <v>34</v>
      </c>
      <c r="M4" s="18" t="s">
        <v>35</v>
      </c>
      <c r="N4" s="19" t="s">
        <v>36</v>
      </c>
      <c r="O4" s="22" t="s">
        <v>37</v>
      </c>
      <c r="P4" s="18" t="s">
        <v>33</v>
      </c>
      <c r="Q4" s="28" t="s">
        <v>35</v>
      </c>
      <c r="R4" s="19" t="s">
        <v>38</v>
      </c>
      <c r="S4" s="22" t="s">
        <v>39</v>
      </c>
      <c r="T4" s="29" t="s">
        <v>40</v>
      </c>
      <c r="U4" s="29" t="s">
        <v>41</v>
      </c>
      <c r="V4" s="10"/>
      <c r="W4" s="10"/>
      <c r="X4" s="11"/>
      <c r="Y4" s="10"/>
    </row>
    <row r="5" spans="1:26" ht="15.75" thickBot="1" x14ac:dyDescent="0.3">
      <c r="A5" s="30"/>
      <c r="B5" s="30" t="s">
        <v>42</v>
      </c>
      <c r="C5" s="31" t="s">
        <v>43</v>
      </c>
      <c r="D5" s="32" t="s">
        <v>43</v>
      </c>
      <c r="E5" s="33" t="s">
        <v>43</v>
      </c>
      <c r="F5" s="34"/>
      <c r="G5" s="35" t="s">
        <v>43</v>
      </c>
      <c r="H5" s="36" t="s">
        <v>43</v>
      </c>
      <c r="I5" s="36" t="s">
        <v>44</v>
      </c>
      <c r="J5" s="36" t="s">
        <v>43</v>
      </c>
      <c r="K5" s="37"/>
      <c r="L5" s="30" t="s">
        <v>43</v>
      </c>
      <c r="M5" s="38" t="s">
        <v>45</v>
      </c>
      <c r="N5" s="39" t="s">
        <v>46</v>
      </c>
      <c r="O5" s="40" t="s">
        <v>46</v>
      </c>
      <c r="P5" s="38" t="s">
        <v>43</v>
      </c>
      <c r="Q5" s="41" t="s">
        <v>45</v>
      </c>
      <c r="R5" s="39" t="s">
        <v>1</v>
      </c>
      <c r="S5" s="40" t="s">
        <v>46</v>
      </c>
      <c r="T5" s="42" t="s">
        <v>46</v>
      </c>
      <c r="U5" s="42" t="s">
        <v>46</v>
      </c>
      <c r="V5" s="43"/>
      <c r="W5" s="43"/>
      <c r="X5" s="43"/>
      <c r="Y5" s="43"/>
    </row>
    <row r="6" spans="1:26" s="109" customFormat="1" x14ac:dyDescent="0.25">
      <c r="A6" s="140" t="s">
        <v>67</v>
      </c>
      <c r="B6" s="141">
        <v>33479</v>
      </c>
      <c r="C6" s="142">
        <v>5.67</v>
      </c>
      <c r="D6" s="143"/>
      <c r="E6" s="144"/>
      <c r="F6" s="145" t="s">
        <v>2</v>
      </c>
      <c r="G6" s="146"/>
      <c r="H6" s="147"/>
      <c r="I6" s="143"/>
      <c r="J6" s="148"/>
      <c r="K6" s="149"/>
      <c r="L6" s="150">
        <v>4.2</v>
      </c>
      <c r="M6" s="151">
        <v>0.6</v>
      </c>
      <c r="N6" s="152">
        <f>M6*L6</f>
        <v>2.52</v>
      </c>
      <c r="O6" s="153">
        <v>0</v>
      </c>
      <c r="P6" s="151">
        <v>1.47</v>
      </c>
      <c r="Q6" s="152">
        <v>0.55000000000000004</v>
      </c>
      <c r="R6" s="143" t="s">
        <v>26</v>
      </c>
      <c r="S6" s="154">
        <f>((P6*Q6) - (P6*(1-(Q6/0.9))*0.07))</f>
        <v>0.7684833333333333</v>
      </c>
      <c r="T6" s="155">
        <v>-0.46211666666666662</v>
      </c>
      <c r="U6" s="156">
        <f>S6</f>
        <v>0.7684833333333333</v>
      </c>
      <c r="V6" s="188"/>
    </row>
    <row r="7" spans="1:26" s="109" customFormat="1" x14ac:dyDescent="0.25">
      <c r="A7" s="126" t="s">
        <v>67</v>
      </c>
      <c r="B7" s="127">
        <v>33747</v>
      </c>
      <c r="C7" s="189">
        <v>8.06</v>
      </c>
      <c r="D7" s="128">
        <v>8.06</v>
      </c>
      <c r="E7" s="129">
        <v>8.06</v>
      </c>
      <c r="F7" s="130" t="s">
        <v>0</v>
      </c>
      <c r="G7" s="190"/>
      <c r="H7" s="191">
        <v>2.31</v>
      </c>
      <c r="I7" s="128">
        <v>2.31</v>
      </c>
      <c r="J7" s="192">
        <v>0.03</v>
      </c>
      <c r="K7" s="132">
        <v>1</v>
      </c>
      <c r="L7" s="133">
        <f>C7-I7</f>
        <v>5.75</v>
      </c>
      <c r="M7" s="134">
        <v>0.6</v>
      </c>
      <c r="N7" s="131">
        <f>M7*L7</f>
        <v>3.4499999999999997</v>
      </c>
      <c r="O7" s="135">
        <v>0</v>
      </c>
      <c r="P7" s="134">
        <f>E7-C6</f>
        <v>2.3900000000000006</v>
      </c>
      <c r="Q7" s="131">
        <v>0.48</v>
      </c>
      <c r="R7" s="193" t="s">
        <v>26</v>
      </c>
      <c r="S7" s="194">
        <f>Q7*P7</f>
        <v>1.1472000000000002</v>
      </c>
      <c r="T7" s="136">
        <f>S7+O7</f>
        <v>1.1472000000000002</v>
      </c>
      <c r="U7" s="137"/>
      <c r="V7" s="139"/>
      <c r="W7" s="111"/>
      <c r="X7" s="111"/>
    </row>
    <row r="8" spans="1:26" ht="15.75" thickBot="1" x14ac:dyDescent="0.3">
      <c r="A8" s="140" t="s">
        <v>67</v>
      </c>
      <c r="B8" s="141">
        <v>33842</v>
      </c>
      <c r="C8" s="142">
        <v>4.91</v>
      </c>
      <c r="D8" s="143">
        <v>4.9000000000000004</v>
      </c>
      <c r="E8" s="144">
        <v>4.8899999999999997</v>
      </c>
      <c r="F8" s="145" t="s">
        <v>85</v>
      </c>
      <c r="G8" s="146"/>
      <c r="H8" s="147"/>
      <c r="I8" s="143"/>
      <c r="J8" s="148"/>
      <c r="K8" s="149">
        <v>1</v>
      </c>
      <c r="L8" s="150">
        <f>4.83-0.06</f>
        <v>4.7700000000000005</v>
      </c>
      <c r="M8" s="151">
        <v>0.6</v>
      </c>
      <c r="N8" s="152">
        <f t="shared" ref="N8" si="0">M8*L8</f>
        <v>2.8620000000000001</v>
      </c>
      <c r="O8" s="153">
        <f>N8-N7</f>
        <v>-0.58799999999999963</v>
      </c>
      <c r="P8" s="151">
        <f>I8</f>
        <v>0</v>
      </c>
      <c r="Q8" s="152" t="s">
        <v>86</v>
      </c>
      <c r="R8" s="143"/>
      <c r="S8" s="154">
        <v>0</v>
      </c>
      <c r="T8" s="155">
        <f>O8-S7</f>
        <v>-1.7351999999999999</v>
      </c>
      <c r="U8" s="156">
        <f>O8</f>
        <v>-0.58799999999999963</v>
      </c>
      <c r="V8" s="188"/>
      <c r="W8" s="53"/>
      <c r="X8" s="54"/>
    </row>
    <row r="9" spans="1:26" x14ac:dyDescent="0.25">
      <c r="A9" s="112"/>
      <c r="B9" s="113"/>
      <c r="C9" s="114"/>
      <c r="D9" s="115"/>
      <c r="E9" s="116"/>
      <c r="F9" s="117"/>
      <c r="G9" s="118"/>
      <c r="H9" s="115"/>
      <c r="I9" s="115"/>
      <c r="J9" s="115"/>
      <c r="K9" s="116"/>
      <c r="L9" s="119"/>
      <c r="M9" s="120"/>
      <c r="N9" s="121"/>
      <c r="O9" s="122"/>
      <c r="P9" s="120"/>
      <c r="Q9" s="115"/>
      <c r="R9" s="115"/>
      <c r="S9" s="123"/>
      <c r="T9" s="124"/>
      <c r="U9" s="125"/>
      <c r="V9" s="138"/>
      <c r="W9" s="53"/>
      <c r="X9" s="54"/>
    </row>
    <row r="10" spans="1:26" x14ac:dyDescent="0.25">
      <c r="A10" s="111"/>
      <c r="B10" s="111"/>
      <c r="C10" s="111"/>
      <c r="D10" s="111"/>
      <c r="E10" s="111"/>
      <c r="F10" s="111"/>
      <c r="G10" s="111"/>
      <c r="H10" s="111"/>
      <c r="I10" s="111"/>
      <c r="J10" s="111"/>
      <c r="K10" s="111"/>
      <c r="L10" s="111"/>
      <c r="M10" s="111"/>
      <c r="N10" s="111"/>
      <c r="O10" s="111"/>
      <c r="P10" s="111"/>
      <c r="Q10" s="111"/>
      <c r="R10" s="111"/>
      <c r="S10" s="111"/>
      <c r="T10" s="111"/>
      <c r="U10" s="111"/>
      <c r="V10" s="111"/>
    </row>
    <row r="11" spans="1:26" x14ac:dyDescent="0.25">
      <c r="A11" s="44"/>
      <c r="B11" s="45"/>
      <c r="C11" s="46"/>
      <c r="D11" s="47"/>
      <c r="E11" s="47"/>
      <c r="F11" s="48"/>
      <c r="G11" s="48"/>
      <c r="H11" s="48"/>
      <c r="I11" s="48"/>
      <c r="J11" s="48"/>
      <c r="K11" s="49"/>
      <c r="L11" s="50"/>
      <c r="M11" s="51"/>
      <c r="N11" s="50"/>
      <c r="O11" s="50"/>
      <c r="P11" s="51"/>
      <c r="Q11" s="51"/>
      <c r="R11" s="48"/>
      <c r="S11" s="51"/>
      <c r="T11" s="52"/>
      <c r="U11" s="52"/>
      <c r="V11" s="53"/>
    </row>
    <row r="12" spans="1:26" ht="16.5" thickBot="1" x14ac:dyDescent="0.3">
      <c r="A12" s="55" t="s">
        <v>47</v>
      </c>
      <c r="B12" s="56"/>
      <c r="C12" s="57"/>
      <c r="D12" s="58"/>
      <c r="E12" s="58"/>
      <c r="F12" s="59"/>
      <c r="G12" s="59"/>
      <c r="H12" s="59"/>
      <c r="I12" s="59"/>
      <c r="J12" s="60"/>
      <c r="K12" s="61"/>
      <c r="L12" s="62"/>
      <c r="M12" s="63"/>
      <c r="N12" s="62"/>
      <c r="O12" s="62"/>
      <c r="P12" s="60"/>
      <c r="Q12" s="60"/>
      <c r="R12" s="59"/>
      <c r="S12" s="60"/>
      <c r="T12" s="64"/>
      <c r="U12" s="65"/>
      <c r="V12" s="53"/>
    </row>
    <row r="13" spans="1:26" x14ac:dyDescent="0.25">
      <c r="A13" s="66"/>
      <c r="B13" s="67"/>
      <c r="C13" s="293" t="s">
        <v>4</v>
      </c>
      <c r="D13" s="294"/>
      <c r="E13" s="295"/>
      <c r="F13" s="67"/>
      <c r="G13" s="296" t="s">
        <v>5</v>
      </c>
      <c r="H13" s="297"/>
      <c r="I13" s="297"/>
      <c r="J13" s="297"/>
      <c r="K13" s="298"/>
      <c r="L13" s="68"/>
      <c r="M13" s="69"/>
      <c r="N13" s="70" t="s">
        <v>48</v>
      </c>
      <c r="O13" s="71"/>
      <c r="P13" s="72"/>
      <c r="Q13" s="70" t="s">
        <v>49</v>
      </c>
      <c r="R13" s="70"/>
      <c r="S13" s="71"/>
      <c r="T13" s="73" t="s">
        <v>50</v>
      </c>
      <c r="U13" s="70"/>
      <c r="V13" s="74"/>
      <c r="W13" s="74"/>
      <c r="X13" s="74"/>
      <c r="Y13" s="75"/>
    </row>
    <row r="14" spans="1:26" s="180" customFormat="1" ht="33.75" x14ac:dyDescent="0.25">
      <c r="A14" s="66" t="s">
        <v>11</v>
      </c>
      <c r="B14" s="66" t="s">
        <v>12</v>
      </c>
      <c r="C14" s="76" t="s">
        <v>51</v>
      </c>
      <c r="D14" s="77" t="s">
        <v>52</v>
      </c>
      <c r="E14" s="78" t="s">
        <v>53</v>
      </c>
      <c r="F14" s="66" t="s">
        <v>15</v>
      </c>
      <c r="G14" s="79" t="s">
        <v>54</v>
      </c>
      <c r="H14" s="80"/>
      <c r="I14" s="80" t="s">
        <v>18</v>
      </c>
      <c r="J14" s="80"/>
      <c r="K14" s="81"/>
      <c r="L14" s="82" t="s">
        <v>55</v>
      </c>
      <c r="M14" s="69" t="s">
        <v>22</v>
      </c>
      <c r="N14" s="83" t="s">
        <v>56</v>
      </c>
      <c r="O14" s="84"/>
      <c r="P14" s="69" t="s">
        <v>24</v>
      </c>
      <c r="Q14" s="85" t="s">
        <v>25</v>
      </c>
      <c r="R14" s="83" t="s">
        <v>57</v>
      </c>
      <c r="S14" s="84"/>
      <c r="T14" s="86" t="s">
        <v>58</v>
      </c>
      <c r="U14" s="87" t="s">
        <v>59</v>
      </c>
      <c r="V14" s="87" t="s">
        <v>60</v>
      </c>
      <c r="W14" s="88" t="s">
        <v>61</v>
      </c>
      <c r="X14" s="88" t="s">
        <v>62</v>
      </c>
      <c r="Y14" s="89" t="s">
        <v>63</v>
      </c>
      <c r="Z14" s="195"/>
    </row>
    <row r="15" spans="1:26" x14ac:dyDescent="0.25">
      <c r="A15" s="66" t="s">
        <v>29</v>
      </c>
      <c r="B15" s="66"/>
      <c r="C15" s="76"/>
      <c r="D15" s="77"/>
      <c r="E15" s="78"/>
      <c r="F15" s="67"/>
      <c r="G15" s="79"/>
      <c r="H15" s="80"/>
      <c r="I15" s="80"/>
      <c r="J15" s="80"/>
      <c r="K15" s="81"/>
      <c r="L15" s="66"/>
      <c r="M15" s="69"/>
      <c r="N15" s="90" t="s">
        <v>64</v>
      </c>
      <c r="O15" s="84"/>
      <c r="P15" s="69" t="s">
        <v>33</v>
      </c>
      <c r="Q15" s="91" t="s">
        <v>35</v>
      </c>
      <c r="R15" s="90"/>
      <c r="S15" s="84"/>
      <c r="T15" s="73"/>
      <c r="U15" s="70"/>
      <c r="V15" s="70"/>
      <c r="W15" s="92"/>
      <c r="X15" s="92"/>
      <c r="Y15" s="71"/>
    </row>
    <row r="16" spans="1:26" s="182" customFormat="1" ht="15.75" thickBot="1" x14ac:dyDescent="0.3">
      <c r="A16" s="93"/>
      <c r="B16" s="93" t="s">
        <v>42</v>
      </c>
      <c r="C16" s="94" t="s">
        <v>43</v>
      </c>
      <c r="D16" s="95" t="s">
        <v>43</v>
      </c>
      <c r="E16" s="96" t="s">
        <v>43</v>
      </c>
      <c r="F16" s="97"/>
      <c r="G16" s="98" t="s">
        <v>43</v>
      </c>
      <c r="H16" s="99"/>
      <c r="I16" s="99" t="s">
        <v>44</v>
      </c>
      <c r="J16" s="99"/>
      <c r="K16" s="100"/>
      <c r="L16" s="93" t="s">
        <v>43</v>
      </c>
      <c r="M16" s="101" t="s">
        <v>65</v>
      </c>
      <c r="N16" s="102" t="s">
        <v>43</v>
      </c>
      <c r="O16" s="103"/>
      <c r="P16" s="101" t="s">
        <v>43</v>
      </c>
      <c r="Q16" s="91" t="s">
        <v>45</v>
      </c>
      <c r="R16" s="102"/>
      <c r="S16" s="103"/>
      <c r="T16" s="104" t="s">
        <v>66</v>
      </c>
      <c r="U16" s="105" t="s">
        <v>66</v>
      </c>
      <c r="V16" s="105" t="s">
        <v>66</v>
      </c>
      <c r="W16" s="105" t="s">
        <v>66</v>
      </c>
      <c r="X16" s="105" t="s">
        <v>66</v>
      </c>
      <c r="Y16" s="106"/>
      <c r="Z16" s="195"/>
    </row>
    <row r="17" spans="1:26" s="195" customFormat="1" x14ac:dyDescent="0.25">
      <c r="A17" s="182" t="s">
        <v>67</v>
      </c>
      <c r="B17" s="183">
        <v>33479</v>
      </c>
      <c r="C17" s="182"/>
      <c r="D17" s="182"/>
      <c r="E17" s="182">
        <v>5.67</v>
      </c>
      <c r="F17" s="182" t="s">
        <v>83</v>
      </c>
      <c r="G17" s="182"/>
      <c r="H17" s="182"/>
      <c r="I17" s="182"/>
      <c r="J17" s="182"/>
      <c r="K17" s="182"/>
      <c r="L17" s="185">
        <v>4.1999999999999993</v>
      </c>
      <c r="M17" s="182"/>
      <c r="N17" s="182"/>
      <c r="O17" s="182"/>
      <c r="P17" s="185">
        <v>1.4700000000000006</v>
      </c>
      <c r="Q17" s="187">
        <v>0.5</v>
      </c>
      <c r="R17" s="182"/>
      <c r="S17" s="182"/>
      <c r="T17" s="185"/>
      <c r="U17" s="182"/>
      <c r="V17" s="185"/>
      <c r="W17" s="182"/>
      <c r="X17" s="182">
        <v>2.5000000000000001E-3</v>
      </c>
    </row>
    <row r="18" spans="1:26" s="180" customFormat="1" x14ac:dyDescent="0.25">
      <c r="A18" s="279" t="s">
        <v>67</v>
      </c>
      <c r="B18" s="181">
        <v>33747</v>
      </c>
      <c r="C18" s="180">
        <v>9</v>
      </c>
      <c r="D18" s="180">
        <v>0.94</v>
      </c>
      <c r="E18" s="180">
        <f>C18-D18</f>
        <v>8.06</v>
      </c>
      <c r="F18" s="180" t="s">
        <v>0</v>
      </c>
      <c r="G18" s="184">
        <f>'Probe91-K17_1992.05.23'!I2</f>
        <v>2.31</v>
      </c>
      <c r="L18" s="184">
        <f>E18-G18</f>
        <v>5.75</v>
      </c>
      <c r="M18" s="184"/>
      <c r="N18" s="184"/>
      <c r="P18" s="184">
        <f>G18</f>
        <v>2.31</v>
      </c>
      <c r="Q18" s="186">
        <v>0.4</v>
      </c>
      <c r="U18" s="184">
        <f>P18*Q18</f>
        <v>0.92400000000000004</v>
      </c>
      <c r="W18" s="180" t="s">
        <v>77</v>
      </c>
    </row>
    <row r="19" spans="1:26" s="182" customFormat="1" x14ac:dyDescent="0.25">
      <c r="A19" s="280" t="s">
        <v>67</v>
      </c>
      <c r="B19" s="183">
        <v>33842</v>
      </c>
      <c r="E19" s="182">
        <v>4.91</v>
      </c>
      <c r="F19" s="182" t="s">
        <v>119</v>
      </c>
      <c r="L19" s="182">
        <f>E17</f>
        <v>5.67</v>
      </c>
      <c r="N19" s="182">
        <f>E19-L19</f>
        <v>-0.75999999999999979</v>
      </c>
      <c r="P19" s="182">
        <f>N19</f>
        <v>-0.75999999999999979</v>
      </c>
      <c r="Q19" s="186">
        <v>0.6</v>
      </c>
      <c r="T19" s="185">
        <f>V19-U18</f>
        <v>-1.38</v>
      </c>
      <c r="V19" s="185">
        <f>P19*Q19</f>
        <v>-0.45599999999999985</v>
      </c>
    </row>
    <row r="20" spans="1:26" s="182" customFormat="1" x14ac:dyDescent="0.25">
      <c r="B20" s="183">
        <v>33842</v>
      </c>
      <c r="F20" s="182" t="s">
        <v>84</v>
      </c>
      <c r="G20" s="182">
        <v>0.06</v>
      </c>
      <c r="Q20" s="187">
        <v>0.25</v>
      </c>
      <c r="X20" s="185">
        <f>G20*Q20</f>
        <v>1.4999999999999999E-2</v>
      </c>
    </row>
    <row r="21" spans="1:26" s="195" customFormat="1" x14ac:dyDescent="0.25"/>
    <row r="22" spans="1:26" s="195" customFormat="1" x14ac:dyDescent="0.25"/>
    <row r="23" spans="1:26" s="195" customFormat="1" x14ac:dyDescent="0.25"/>
    <row r="26" spans="1:26" s="109" customFormat="1" ht="12" thickBot="1" x14ac:dyDescent="0.25">
      <c r="A26" s="107"/>
      <c r="B26" s="108"/>
      <c r="E26" s="110"/>
      <c r="G26" s="110"/>
      <c r="L26" s="110"/>
      <c r="P26" s="110"/>
      <c r="Q26" s="110"/>
      <c r="U26" s="110"/>
    </row>
    <row r="27" spans="1:26" s="109" customFormat="1" ht="12.75" x14ac:dyDescent="0.2">
      <c r="A27" s="299" t="s">
        <v>68</v>
      </c>
      <c r="B27" s="300"/>
      <c r="C27" s="303" t="s">
        <v>69</v>
      </c>
      <c r="D27" s="304"/>
      <c r="E27" s="157" t="s">
        <v>70</v>
      </c>
      <c r="F27" s="158"/>
      <c r="G27" s="157" t="s">
        <v>71</v>
      </c>
      <c r="H27" s="158"/>
      <c r="I27" s="159" t="s">
        <v>72</v>
      </c>
      <c r="L27" s="110"/>
      <c r="P27" s="110"/>
      <c r="Q27" s="110"/>
      <c r="T27" s="110"/>
      <c r="V27" s="110"/>
    </row>
    <row r="28" spans="1:26" s="109" customFormat="1" ht="25.5" x14ac:dyDescent="0.2">
      <c r="A28" s="301"/>
      <c r="B28" s="302"/>
      <c r="C28" s="160" t="s">
        <v>73</v>
      </c>
      <c r="D28" s="179" t="s">
        <v>74</v>
      </c>
      <c r="E28" s="161">
        <f>B17</f>
        <v>33479</v>
      </c>
      <c r="F28" s="162"/>
      <c r="G28" s="163">
        <f>B18</f>
        <v>33747</v>
      </c>
      <c r="H28" s="162" t="s">
        <v>75</v>
      </c>
      <c r="I28" s="164">
        <f>B19</f>
        <v>33842</v>
      </c>
      <c r="W28" s="111"/>
      <c r="X28" s="111"/>
    </row>
    <row r="29" spans="1:26" s="109" customFormat="1" x14ac:dyDescent="0.25">
      <c r="A29" s="165"/>
      <c r="B29" s="166" t="s">
        <v>76</v>
      </c>
      <c r="C29" s="167">
        <f>U18</f>
        <v>0.92400000000000004</v>
      </c>
      <c r="D29" s="167"/>
      <c r="E29" s="168"/>
      <c r="F29" s="168"/>
      <c r="G29" s="169"/>
      <c r="H29" s="167"/>
      <c r="I29" s="170"/>
      <c r="W29" s="111"/>
      <c r="X29" s="111"/>
    </row>
    <row r="30" spans="1:26" s="109" customFormat="1" x14ac:dyDescent="0.25">
      <c r="A30" s="165"/>
      <c r="B30" s="166" t="s">
        <v>78</v>
      </c>
      <c r="C30" s="167">
        <f>T19</f>
        <v>-1.38</v>
      </c>
      <c r="D30" s="167"/>
      <c r="E30" s="168"/>
      <c r="F30" s="168"/>
      <c r="G30" s="169"/>
      <c r="H30" s="167"/>
      <c r="I30" s="170"/>
      <c r="W30"/>
      <c r="X30"/>
    </row>
    <row r="31" spans="1:26" s="111" customFormat="1" x14ac:dyDescent="0.25">
      <c r="A31" s="165"/>
      <c r="B31" s="166" t="s">
        <v>79</v>
      </c>
      <c r="C31" s="167">
        <f>V19</f>
        <v>-0.45599999999999985</v>
      </c>
      <c r="D31" s="167"/>
      <c r="E31" s="168"/>
      <c r="F31" s="168"/>
      <c r="G31" s="169"/>
      <c r="H31" s="167"/>
      <c r="I31" s="170"/>
      <c r="W31"/>
      <c r="X31"/>
      <c r="Z31" s="109"/>
    </row>
    <row r="32" spans="1:26" s="111" customFormat="1" x14ac:dyDescent="0.25">
      <c r="A32" s="165"/>
      <c r="B32" s="171" t="s">
        <v>80</v>
      </c>
      <c r="C32" s="167">
        <f>X17</f>
        <v>2.5000000000000001E-3</v>
      </c>
      <c r="D32" s="167"/>
      <c r="E32" s="168"/>
      <c r="F32" s="168"/>
      <c r="G32" s="167"/>
      <c r="H32" s="167"/>
      <c r="I32" s="170"/>
      <c r="W32"/>
      <c r="X32"/>
      <c r="Z32" s="109"/>
    </row>
    <row r="33" spans="1:9" x14ac:dyDescent="0.25">
      <c r="A33" s="165"/>
      <c r="B33" s="172" t="s">
        <v>81</v>
      </c>
      <c r="C33" s="167" t="str">
        <f>W18</f>
        <v>NA</v>
      </c>
      <c r="D33" s="167"/>
      <c r="E33" s="168"/>
      <c r="F33" s="168"/>
      <c r="G33" s="167"/>
      <c r="H33" s="167"/>
      <c r="I33" s="170"/>
    </row>
    <row r="34" spans="1:9" ht="15.75" thickBot="1" x14ac:dyDescent="0.3">
      <c r="A34" s="173"/>
      <c r="B34" s="174" t="s">
        <v>82</v>
      </c>
      <c r="C34" s="175">
        <f>X20</f>
        <v>1.4999999999999999E-2</v>
      </c>
      <c r="D34" s="175"/>
      <c r="E34" s="176"/>
      <c r="F34" s="176"/>
      <c r="G34" s="177"/>
      <c r="H34" s="177"/>
      <c r="I34" s="178"/>
    </row>
  </sheetData>
  <mergeCells count="9">
    <mergeCell ref="P2:S2"/>
    <mergeCell ref="D3:E3"/>
    <mergeCell ref="C13:E13"/>
    <mergeCell ref="G13:K13"/>
    <mergeCell ref="A27:B28"/>
    <mergeCell ref="C27:D27"/>
    <mergeCell ref="C2:E2"/>
    <mergeCell ref="G2:K2"/>
    <mergeCell ref="M2:O2"/>
  </mergeCells>
  <pageMargins left="0.7" right="0.7" top="0.75" bottom="0.75" header="0.3" footer="0.3"/>
  <pageSetup orientation="portrait" verticalDpi="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FF03-15D6-4CA5-AADF-D86FBCD046E9}">
  <dimension ref="A1:Y27"/>
  <sheetViews>
    <sheetView tabSelected="1" workbookViewId="0">
      <selection activeCell="G18" sqref="G18"/>
    </sheetView>
  </sheetViews>
  <sheetFormatPr defaultRowHeight="15" x14ac:dyDescent="0.25"/>
  <cols>
    <col min="1" max="1" width="13.7109375" customWidth="1"/>
    <col min="2" max="2" width="9.7109375" bestFit="1" customWidth="1"/>
    <col min="3" max="3" width="12.5703125" customWidth="1"/>
    <col min="4" max="4" width="12.7109375" customWidth="1"/>
    <col min="7" max="7" width="10.140625" bestFit="1" customWidth="1"/>
    <col min="9" max="9" width="9.7109375" bestFit="1" customWidth="1"/>
  </cols>
  <sheetData>
    <row r="1" spans="1:25" ht="16.5" thickBot="1" x14ac:dyDescent="0.3">
      <c r="A1" s="1" t="s">
        <v>3</v>
      </c>
      <c r="B1" s="2"/>
      <c r="C1" s="2"/>
      <c r="D1" s="204" t="s">
        <v>120</v>
      </c>
      <c r="E1" s="2"/>
      <c r="F1" s="2"/>
      <c r="G1" s="2"/>
      <c r="H1" s="2"/>
      <c r="I1" s="2"/>
      <c r="J1" s="2"/>
      <c r="K1" s="2"/>
      <c r="L1" s="2"/>
      <c r="M1" s="2"/>
      <c r="N1" s="2"/>
      <c r="O1" s="2"/>
      <c r="P1" s="2"/>
      <c r="Q1" s="2"/>
      <c r="R1" s="2"/>
      <c r="S1" s="2"/>
      <c r="T1" s="2"/>
      <c r="U1" s="2"/>
    </row>
    <row r="2" spans="1:25" x14ac:dyDescent="0.25">
      <c r="A2" s="4"/>
      <c r="B2" s="5"/>
      <c r="C2" s="305" t="s">
        <v>4</v>
      </c>
      <c r="D2" s="306"/>
      <c r="E2" s="307"/>
      <c r="F2" s="6"/>
      <c r="G2" s="308" t="s">
        <v>5</v>
      </c>
      <c r="H2" s="309"/>
      <c r="I2" s="309"/>
      <c r="J2" s="309"/>
      <c r="K2" s="310"/>
      <c r="L2" s="7" t="s">
        <v>6</v>
      </c>
      <c r="M2" s="311" t="s">
        <v>7</v>
      </c>
      <c r="N2" s="312"/>
      <c r="O2" s="313"/>
      <c r="P2" s="288" t="s">
        <v>8</v>
      </c>
      <c r="Q2" s="289"/>
      <c r="R2" s="289"/>
      <c r="S2" s="290"/>
      <c r="T2" s="8" t="s">
        <v>9</v>
      </c>
      <c r="U2" s="9" t="s">
        <v>10</v>
      </c>
    </row>
    <row r="3" spans="1:25" x14ac:dyDescent="0.25">
      <c r="A3" s="12" t="s">
        <v>11</v>
      </c>
      <c r="B3" s="12" t="s">
        <v>12</v>
      </c>
      <c r="C3" s="13" t="s">
        <v>13</v>
      </c>
      <c r="D3" s="291" t="s">
        <v>14</v>
      </c>
      <c r="E3" s="292"/>
      <c r="F3" s="12" t="s">
        <v>15</v>
      </c>
      <c r="G3" s="14" t="s">
        <v>16</v>
      </c>
      <c r="H3" s="15" t="s">
        <v>17</v>
      </c>
      <c r="I3" s="15" t="s">
        <v>18</v>
      </c>
      <c r="J3" s="15" t="s">
        <v>19</v>
      </c>
      <c r="K3" s="16" t="s">
        <v>20</v>
      </c>
      <c r="L3" s="17" t="s">
        <v>21</v>
      </c>
      <c r="M3" s="18" t="s">
        <v>22</v>
      </c>
      <c r="N3" s="19" t="s">
        <v>11</v>
      </c>
      <c r="O3" s="20" t="s">
        <v>23</v>
      </c>
      <c r="P3" s="18" t="s">
        <v>24</v>
      </c>
      <c r="Q3" s="21" t="s">
        <v>25</v>
      </c>
      <c r="R3" s="19" t="s">
        <v>26</v>
      </c>
      <c r="S3" s="22" t="s">
        <v>27</v>
      </c>
      <c r="T3" s="23" t="s">
        <v>28</v>
      </c>
      <c r="U3" s="24" t="s">
        <v>28</v>
      </c>
    </row>
    <row r="4" spans="1:25" x14ac:dyDescent="0.25">
      <c r="A4" s="12" t="s">
        <v>29</v>
      </c>
      <c r="B4" s="12"/>
      <c r="C4" s="13" t="s">
        <v>30</v>
      </c>
      <c r="D4" s="25" t="s">
        <v>31</v>
      </c>
      <c r="E4" s="26" t="s">
        <v>32</v>
      </c>
      <c r="F4" s="27"/>
      <c r="G4" s="14" t="s">
        <v>33</v>
      </c>
      <c r="H4" s="15" t="s">
        <v>33</v>
      </c>
      <c r="I4" s="15" t="s">
        <v>33</v>
      </c>
      <c r="J4" s="15"/>
      <c r="K4" s="16"/>
      <c r="L4" s="12" t="s">
        <v>34</v>
      </c>
      <c r="M4" s="18" t="s">
        <v>35</v>
      </c>
      <c r="N4" s="19" t="s">
        <v>36</v>
      </c>
      <c r="O4" s="22" t="s">
        <v>37</v>
      </c>
      <c r="P4" s="18" t="s">
        <v>33</v>
      </c>
      <c r="Q4" s="28" t="s">
        <v>35</v>
      </c>
      <c r="R4" s="19" t="s">
        <v>38</v>
      </c>
      <c r="S4" s="22" t="s">
        <v>39</v>
      </c>
      <c r="T4" s="29" t="s">
        <v>40</v>
      </c>
      <c r="U4" s="29" t="s">
        <v>41</v>
      </c>
    </row>
    <row r="5" spans="1:25" ht="15.75" thickBot="1" x14ac:dyDescent="0.3">
      <c r="A5" s="30"/>
      <c r="B5" s="30" t="s">
        <v>42</v>
      </c>
      <c r="C5" s="31" t="s">
        <v>43</v>
      </c>
      <c r="D5" s="32" t="s">
        <v>43</v>
      </c>
      <c r="E5" s="33" t="s">
        <v>43</v>
      </c>
      <c r="F5" s="34"/>
      <c r="G5" s="35" t="s">
        <v>43</v>
      </c>
      <c r="H5" s="36" t="s">
        <v>43</v>
      </c>
      <c r="I5" s="36" t="s">
        <v>44</v>
      </c>
      <c r="J5" s="36" t="s">
        <v>43</v>
      </c>
      <c r="K5" s="37"/>
      <c r="L5" s="30" t="s">
        <v>43</v>
      </c>
      <c r="M5" s="38" t="s">
        <v>45</v>
      </c>
      <c r="N5" s="39" t="s">
        <v>46</v>
      </c>
      <c r="O5" s="40" t="s">
        <v>46</v>
      </c>
      <c r="P5" s="38" t="s">
        <v>43</v>
      </c>
      <c r="Q5" s="41" t="s">
        <v>45</v>
      </c>
      <c r="R5" s="39" t="s">
        <v>1</v>
      </c>
      <c r="S5" s="40" t="s">
        <v>46</v>
      </c>
      <c r="T5" s="42" t="s">
        <v>46</v>
      </c>
      <c r="U5" s="42" t="s">
        <v>46</v>
      </c>
    </row>
    <row r="6" spans="1:25" x14ac:dyDescent="0.25">
      <c r="A6" t="s">
        <v>121</v>
      </c>
      <c r="B6" s="281">
        <v>33747</v>
      </c>
      <c r="C6">
        <v>5.88</v>
      </c>
      <c r="F6" t="s">
        <v>0</v>
      </c>
      <c r="H6">
        <v>2.0699999999999998</v>
      </c>
      <c r="L6">
        <v>3.81</v>
      </c>
      <c r="Q6">
        <v>0.47</v>
      </c>
      <c r="R6" s="24" t="s">
        <v>124</v>
      </c>
      <c r="T6">
        <v>0.97</v>
      </c>
    </row>
    <row r="7" spans="1:25" s="286" customFormat="1" x14ac:dyDescent="0.25">
      <c r="A7" s="286" t="s">
        <v>121</v>
      </c>
      <c r="B7" s="287">
        <v>33842</v>
      </c>
      <c r="T7" s="286">
        <v>-1.22</v>
      </c>
    </row>
    <row r="8" spans="1:25" x14ac:dyDescent="0.25">
      <c r="B8" s="281"/>
    </row>
    <row r="10" spans="1:25" ht="16.5" thickBot="1" x14ac:dyDescent="0.3">
      <c r="A10" s="55" t="s">
        <v>47</v>
      </c>
      <c r="B10" s="56"/>
      <c r="C10" s="57"/>
      <c r="D10" s="58"/>
      <c r="E10" s="58"/>
      <c r="F10" s="59"/>
      <c r="G10" s="59"/>
      <c r="H10" s="59"/>
      <c r="I10" s="59"/>
      <c r="J10" s="60"/>
      <c r="K10" s="61"/>
      <c r="L10" s="62"/>
      <c r="M10" s="63"/>
      <c r="N10" s="62"/>
      <c r="O10" s="62"/>
      <c r="P10" s="60"/>
      <c r="Q10" s="60"/>
      <c r="R10" s="59"/>
      <c r="S10" s="60"/>
      <c r="T10" s="64"/>
      <c r="U10" s="65"/>
      <c r="V10" s="53"/>
    </row>
    <row r="11" spans="1:25" x14ac:dyDescent="0.25">
      <c r="A11" s="66"/>
      <c r="B11" s="67"/>
      <c r="C11" s="293" t="s">
        <v>4</v>
      </c>
      <c r="D11" s="294"/>
      <c r="E11" s="295"/>
      <c r="F11" s="67"/>
      <c r="G11" s="296" t="s">
        <v>5</v>
      </c>
      <c r="H11" s="297"/>
      <c r="I11" s="297"/>
      <c r="J11" s="297"/>
      <c r="K11" s="298"/>
      <c r="L11" s="68"/>
      <c r="M11" s="69"/>
      <c r="N11" s="70" t="s">
        <v>48</v>
      </c>
      <c r="O11" s="71"/>
      <c r="P11" s="72"/>
      <c r="Q11" s="70" t="s">
        <v>49</v>
      </c>
      <c r="R11" s="70"/>
      <c r="S11" s="71"/>
      <c r="T11" s="73" t="s">
        <v>50</v>
      </c>
      <c r="U11" s="70"/>
      <c r="V11" s="74"/>
      <c r="W11" s="74"/>
      <c r="X11" s="74"/>
      <c r="Y11" s="75"/>
    </row>
    <row r="12" spans="1:25" ht="33.75" x14ac:dyDescent="0.25">
      <c r="A12" s="66" t="s">
        <v>11</v>
      </c>
      <c r="B12" s="66" t="s">
        <v>12</v>
      </c>
      <c r="C12" s="76" t="s">
        <v>51</v>
      </c>
      <c r="D12" s="77" t="s">
        <v>52</v>
      </c>
      <c r="E12" s="78" t="s">
        <v>53</v>
      </c>
      <c r="F12" s="66" t="s">
        <v>15</v>
      </c>
      <c r="G12" s="79" t="s">
        <v>54</v>
      </c>
      <c r="H12" s="80"/>
      <c r="I12" s="80" t="s">
        <v>18</v>
      </c>
      <c r="J12" s="80"/>
      <c r="K12" s="81"/>
      <c r="L12" s="82" t="s">
        <v>55</v>
      </c>
      <c r="M12" s="69" t="s">
        <v>22</v>
      </c>
      <c r="N12" s="83" t="s">
        <v>56</v>
      </c>
      <c r="O12" s="84"/>
      <c r="P12" s="69" t="s">
        <v>24</v>
      </c>
      <c r="Q12" s="85" t="s">
        <v>25</v>
      </c>
      <c r="R12" s="83" t="s">
        <v>57</v>
      </c>
      <c r="S12" s="84"/>
      <c r="T12" s="86" t="s">
        <v>58</v>
      </c>
      <c r="U12" s="87" t="s">
        <v>59</v>
      </c>
      <c r="V12" s="87" t="s">
        <v>60</v>
      </c>
      <c r="W12" s="88" t="s">
        <v>61</v>
      </c>
      <c r="X12" s="88" t="s">
        <v>62</v>
      </c>
      <c r="Y12" s="89" t="s">
        <v>63</v>
      </c>
    </row>
    <row r="13" spans="1:25" x14ac:dyDescent="0.25">
      <c r="A13" s="66" t="s">
        <v>29</v>
      </c>
      <c r="B13" s="66"/>
      <c r="C13" s="76"/>
      <c r="D13" s="77"/>
      <c r="E13" s="78"/>
      <c r="F13" s="67"/>
      <c r="G13" s="79"/>
      <c r="H13" s="80"/>
      <c r="I13" s="80"/>
      <c r="J13" s="80"/>
      <c r="K13" s="81"/>
      <c r="L13" s="66"/>
      <c r="M13" s="69"/>
      <c r="N13" s="90" t="s">
        <v>64</v>
      </c>
      <c r="O13" s="84"/>
      <c r="P13" s="69" t="s">
        <v>33</v>
      </c>
      <c r="Q13" s="91" t="s">
        <v>35</v>
      </c>
      <c r="R13" s="90"/>
      <c r="S13" s="84"/>
      <c r="T13" s="73"/>
      <c r="U13" s="70"/>
      <c r="V13" s="70"/>
      <c r="W13" s="92"/>
      <c r="X13" s="92"/>
      <c r="Y13" s="71"/>
    </row>
    <row r="14" spans="1:25" ht="15.75" thickBot="1" x14ac:dyDescent="0.3">
      <c r="A14" s="93"/>
      <c r="B14" s="93" t="s">
        <v>42</v>
      </c>
      <c r="C14" s="94" t="s">
        <v>43</v>
      </c>
      <c r="D14" s="95" t="s">
        <v>43</v>
      </c>
      <c r="E14" s="96" t="s">
        <v>43</v>
      </c>
      <c r="F14" s="97"/>
      <c r="G14" s="98" t="s">
        <v>43</v>
      </c>
      <c r="H14" s="99"/>
      <c r="I14" s="99" t="s">
        <v>44</v>
      </c>
      <c r="J14" s="99"/>
      <c r="K14" s="100"/>
      <c r="L14" s="93" t="s">
        <v>43</v>
      </c>
      <c r="M14" s="101" t="s">
        <v>65</v>
      </c>
      <c r="N14" s="102" t="s">
        <v>43</v>
      </c>
      <c r="O14" s="103"/>
      <c r="P14" s="101" t="s">
        <v>43</v>
      </c>
      <c r="Q14" s="91" t="s">
        <v>45</v>
      </c>
      <c r="R14" s="102"/>
      <c r="S14" s="103"/>
      <c r="T14" s="104" t="s">
        <v>66</v>
      </c>
      <c r="U14" s="105" t="s">
        <v>66</v>
      </c>
      <c r="V14" s="105" t="s">
        <v>66</v>
      </c>
      <c r="W14" s="105" t="s">
        <v>66</v>
      </c>
      <c r="X14" s="105" t="s">
        <v>66</v>
      </c>
      <c r="Y14" s="106"/>
    </row>
    <row r="15" spans="1:25" s="180" customFormat="1" x14ac:dyDescent="0.25">
      <c r="A15" s="180" t="s">
        <v>121</v>
      </c>
      <c r="B15" s="181">
        <v>33747</v>
      </c>
      <c r="C15" s="180">
        <v>6</v>
      </c>
      <c r="D15" s="180">
        <v>0.12</v>
      </c>
      <c r="E15" s="180">
        <f>C15-D15</f>
        <v>5.88</v>
      </c>
      <c r="F15" s="180" t="s">
        <v>0</v>
      </c>
      <c r="G15" s="180" t="s">
        <v>125</v>
      </c>
      <c r="I15" s="184">
        <f>'Probe92-K29_1992.05.23'!I3</f>
        <v>2.0659999999999998</v>
      </c>
      <c r="L15" s="184">
        <f>E15-I15</f>
        <v>3.8140000000000001</v>
      </c>
      <c r="Q15" s="186">
        <v>0.4</v>
      </c>
      <c r="R15" s="180" t="s">
        <v>124</v>
      </c>
      <c r="U15" s="184">
        <f>Q15*I15</f>
        <v>0.82640000000000002</v>
      </c>
      <c r="Y15" s="180" t="s">
        <v>126</v>
      </c>
    </row>
    <row r="16" spans="1:25" s="283" customFormat="1" x14ac:dyDescent="0.25">
      <c r="A16" s="283" t="s">
        <v>121</v>
      </c>
      <c r="B16" s="284">
        <v>33842</v>
      </c>
      <c r="E16" s="283">
        <v>2.46</v>
      </c>
      <c r="F16" s="283" t="s">
        <v>23</v>
      </c>
      <c r="L16" s="285">
        <f>L15</f>
        <v>3.8140000000000001</v>
      </c>
      <c r="M16" s="283">
        <v>0.9</v>
      </c>
      <c r="N16" s="285">
        <f>E16-L16</f>
        <v>-1.3540000000000001</v>
      </c>
      <c r="T16" s="285">
        <f>V16-U15</f>
        <v>-2.0449999999999999</v>
      </c>
      <c r="V16" s="285">
        <f>N16*M16</f>
        <v>-1.2186000000000001</v>
      </c>
    </row>
    <row r="17" spans="1:24" s="180" customFormat="1" x14ac:dyDescent="0.25">
      <c r="A17" s="180" t="s">
        <v>121</v>
      </c>
      <c r="B17" s="181">
        <v>33842</v>
      </c>
      <c r="E17" s="180">
        <v>2.58</v>
      </c>
      <c r="F17" s="180" t="s">
        <v>127</v>
      </c>
      <c r="G17" s="180">
        <f>E17-E16</f>
        <v>0.12000000000000011</v>
      </c>
      <c r="I17" s="180">
        <v>0.15</v>
      </c>
      <c r="P17" s="180">
        <f>I17</f>
        <v>0.15</v>
      </c>
      <c r="Q17" s="180">
        <v>0.7</v>
      </c>
      <c r="R17" s="180" t="s">
        <v>124</v>
      </c>
      <c r="T17" s="184"/>
      <c r="X17" s="184">
        <f>Q17*P17</f>
        <v>0.105</v>
      </c>
    </row>
    <row r="19" spans="1:24" ht="15.75" thickBot="1" x14ac:dyDescent="0.3"/>
    <row r="20" spans="1:24" ht="15" customHeight="1" x14ac:dyDescent="0.25">
      <c r="A20" s="299" t="s">
        <v>68</v>
      </c>
      <c r="B20" s="300"/>
      <c r="C20" s="303" t="s">
        <v>69</v>
      </c>
      <c r="D20" s="304"/>
      <c r="E20" s="157" t="s">
        <v>70</v>
      </c>
      <c r="F20" s="158"/>
      <c r="G20" s="157" t="s">
        <v>71</v>
      </c>
      <c r="H20" s="158"/>
      <c r="I20" s="159" t="s">
        <v>72</v>
      </c>
    </row>
    <row r="21" spans="1:24" ht="39" x14ac:dyDescent="0.25">
      <c r="A21" s="301"/>
      <c r="B21" s="302"/>
      <c r="C21" s="160" t="s">
        <v>73</v>
      </c>
      <c r="D21" s="179" t="s">
        <v>74</v>
      </c>
      <c r="E21" s="161" t="s">
        <v>128</v>
      </c>
      <c r="F21" s="162"/>
      <c r="G21" s="163">
        <f>B15</f>
        <v>33747</v>
      </c>
      <c r="H21" s="162" t="s">
        <v>75</v>
      </c>
      <c r="I21" s="164">
        <f>B17</f>
        <v>33842</v>
      </c>
    </row>
    <row r="22" spans="1:24" x14ac:dyDescent="0.25">
      <c r="A22" s="165"/>
      <c r="B22" s="166" t="s">
        <v>76</v>
      </c>
      <c r="C22" s="167">
        <f>U15</f>
        <v>0.82640000000000002</v>
      </c>
      <c r="D22" s="167"/>
      <c r="E22" s="168"/>
      <c r="F22" s="168"/>
      <c r="G22" s="169"/>
      <c r="H22" s="167"/>
      <c r="I22" s="170"/>
    </row>
    <row r="23" spans="1:24" x14ac:dyDescent="0.25">
      <c r="A23" s="165"/>
      <c r="B23" s="166" t="s">
        <v>78</v>
      </c>
      <c r="C23" s="167">
        <f>T16</f>
        <v>-2.0449999999999999</v>
      </c>
      <c r="D23" s="167"/>
      <c r="E23" s="168"/>
      <c r="F23" s="168"/>
      <c r="G23" s="169"/>
      <c r="H23" s="167"/>
      <c r="I23" s="170"/>
    </row>
    <row r="24" spans="1:24" x14ac:dyDescent="0.25">
      <c r="A24" s="165"/>
      <c r="B24" s="166" t="s">
        <v>79</v>
      </c>
      <c r="C24" s="167">
        <f>V16</f>
        <v>-1.2186000000000001</v>
      </c>
      <c r="D24" s="167"/>
      <c r="E24" s="168"/>
      <c r="F24" s="168"/>
      <c r="G24" s="169"/>
      <c r="H24" s="167"/>
      <c r="I24" s="170"/>
    </row>
    <row r="25" spans="1:24" x14ac:dyDescent="0.25">
      <c r="A25" s="165"/>
      <c r="B25" s="171" t="s">
        <v>80</v>
      </c>
      <c r="C25" s="167" t="s">
        <v>77</v>
      </c>
      <c r="D25" s="167"/>
      <c r="E25" s="168"/>
      <c r="F25" s="168"/>
      <c r="G25" s="167"/>
      <c r="H25" s="167"/>
      <c r="I25" s="170"/>
    </row>
    <row r="26" spans="1:24" x14ac:dyDescent="0.25">
      <c r="A26" s="165"/>
      <c r="B26" s="172" t="s">
        <v>81</v>
      </c>
      <c r="C26" s="167" t="s">
        <v>77</v>
      </c>
      <c r="D26" s="167"/>
      <c r="E26" s="168"/>
      <c r="F26" s="168"/>
      <c r="G26" s="167"/>
      <c r="H26" s="167"/>
      <c r="I26" s="170"/>
    </row>
    <row r="27" spans="1:24" ht="15.75" thickBot="1" x14ac:dyDescent="0.3">
      <c r="A27" s="173"/>
      <c r="B27" s="174" t="s">
        <v>82</v>
      </c>
      <c r="C27" s="175" t="s">
        <v>77</v>
      </c>
      <c r="D27" s="175"/>
      <c r="E27" s="176"/>
      <c r="F27" s="176"/>
      <c r="G27" s="177"/>
      <c r="H27" s="177"/>
      <c r="I27" s="178"/>
    </row>
  </sheetData>
  <mergeCells count="9">
    <mergeCell ref="P2:S2"/>
    <mergeCell ref="D3:E3"/>
    <mergeCell ref="A20:B21"/>
    <mergeCell ref="C20:D20"/>
    <mergeCell ref="C11:E11"/>
    <mergeCell ref="G11:K11"/>
    <mergeCell ref="C2:E2"/>
    <mergeCell ref="G2:K2"/>
    <mergeCell ref="M2:O2"/>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2A7BF-731B-4A0F-AB5F-2236D92FFEC3}">
  <dimension ref="A1:P21"/>
  <sheetViews>
    <sheetView workbookViewId="0">
      <selection activeCell="I3" sqref="I3"/>
    </sheetView>
  </sheetViews>
  <sheetFormatPr defaultRowHeight="15" x14ac:dyDescent="0.25"/>
  <cols>
    <col min="1" max="1" width="22.7109375" customWidth="1"/>
    <col min="2" max="2" width="22" customWidth="1"/>
    <col min="3" max="3" width="15.42578125" customWidth="1"/>
    <col min="4" max="4" width="14.28515625" customWidth="1"/>
    <col min="5" max="5" width="11.85546875" customWidth="1"/>
    <col min="6" max="6" width="18.28515625" customWidth="1"/>
    <col min="7" max="7" width="13.7109375" customWidth="1"/>
    <col min="8" max="8" width="18.7109375" customWidth="1"/>
    <col min="9" max="9" width="10.7109375" customWidth="1"/>
    <col min="10" max="10" width="8.5703125" customWidth="1"/>
    <col min="11" max="11" width="13.5703125" customWidth="1"/>
    <col min="12" max="12" width="7" customWidth="1"/>
    <col min="13" max="13" width="10.28515625" customWidth="1"/>
    <col min="14" max="14" width="5.7109375" bestFit="1" customWidth="1"/>
    <col min="15" max="15" width="16.5703125" customWidth="1"/>
  </cols>
  <sheetData>
    <row r="1" spans="1:16" x14ac:dyDescent="0.25">
      <c r="A1" s="196" t="s">
        <v>87</v>
      </c>
      <c r="B1" s="197" t="s">
        <v>88</v>
      </c>
      <c r="C1" s="198"/>
      <c r="D1" s="197"/>
      <c r="E1" s="199"/>
      <c r="F1" s="199"/>
      <c r="G1" s="200"/>
      <c r="H1" s="201" t="s">
        <v>89</v>
      </c>
      <c r="I1" s="202" t="s">
        <v>77</v>
      </c>
      <c r="J1" s="203"/>
      <c r="K1" s="197"/>
      <c r="L1" s="197"/>
      <c r="M1" s="204"/>
      <c r="N1" s="205"/>
      <c r="O1" s="204"/>
      <c r="P1" s="206"/>
    </row>
    <row r="2" spans="1:16" x14ac:dyDescent="0.25">
      <c r="A2" s="207" t="s">
        <v>90</v>
      </c>
      <c r="B2" s="197" t="s">
        <v>91</v>
      </c>
      <c r="C2" s="208"/>
      <c r="D2" s="197"/>
      <c r="E2" s="209"/>
      <c r="F2" s="209"/>
      <c r="G2" s="210"/>
      <c r="H2" s="211" t="s">
        <v>92</v>
      </c>
      <c r="I2" s="212" t="s">
        <v>77</v>
      </c>
      <c r="J2" s="213" t="s">
        <v>86</v>
      </c>
      <c r="K2" s="197"/>
      <c r="L2" s="197"/>
      <c r="M2" s="204"/>
      <c r="N2" s="214"/>
      <c r="O2" s="204"/>
      <c r="P2" s="206"/>
    </row>
    <row r="3" spans="1:16" x14ac:dyDescent="0.25">
      <c r="A3" s="215" t="s">
        <v>93</v>
      </c>
      <c r="B3" s="278">
        <v>33747</v>
      </c>
      <c r="C3" s="208"/>
      <c r="D3" s="209"/>
      <c r="E3" s="209"/>
      <c r="F3" s="209"/>
      <c r="G3" s="210"/>
      <c r="H3" s="215" t="s">
        <v>94</v>
      </c>
      <c r="I3" s="212">
        <f>AVERAGE(I12:I23)/100</f>
        <v>2.0659999999999998</v>
      </c>
      <c r="J3" s="213"/>
      <c r="K3" s="197"/>
      <c r="L3" s="197"/>
      <c r="M3" s="216"/>
      <c r="N3" s="217"/>
      <c r="O3" s="216"/>
      <c r="P3" s="218"/>
    </row>
    <row r="4" spans="1:16" x14ac:dyDescent="0.25">
      <c r="A4" s="215" t="s">
        <v>95</v>
      </c>
      <c r="B4" s="219" t="s">
        <v>116</v>
      </c>
      <c r="C4" s="208"/>
      <c r="D4" s="209"/>
      <c r="E4" s="209"/>
      <c r="F4" s="209"/>
      <c r="G4" s="210"/>
      <c r="H4" s="215" t="s">
        <v>96</v>
      </c>
      <c r="I4" s="212" t="s">
        <v>77</v>
      </c>
      <c r="J4" s="220"/>
      <c r="K4" s="197"/>
      <c r="L4" s="197"/>
      <c r="M4" s="205"/>
      <c r="N4" s="205"/>
      <c r="O4" s="204"/>
      <c r="P4" s="206"/>
    </row>
    <row r="5" spans="1:16" x14ac:dyDescent="0.25">
      <c r="A5" s="207" t="s">
        <v>97</v>
      </c>
      <c r="B5" s="221" t="s">
        <v>77</v>
      </c>
      <c r="C5" s="208"/>
      <c r="D5" s="209"/>
      <c r="E5" s="209"/>
      <c r="F5" s="222"/>
      <c r="G5" s="222"/>
      <c r="H5" s="215"/>
      <c r="I5" s="223"/>
      <c r="J5" s="213"/>
      <c r="K5" s="197"/>
      <c r="L5" s="197"/>
      <c r="M5" s="224"/>
      <c r="N5" s="224"/>
      <c r="O5" s="225"/>
      <c r="P5" s="226"/>
    </row>
    <row r="6" spans="1:16" x14ac:dyDescent="0.25">
      <c r="A6" s="227"/>
      <c r="B6" s="227"/>
      <c r="C6" s="227"/>
      <c r="D6" s="227"/>
      <c r="E6" s="228"/>
      <c r="F6" s="224"/>
      <c r="G6" s="224"/>
      <c r="H6" s="229"/>
      <c r="I6" s="229"/>
      <c r="J6" s="230"/>
      <c r="K6" s="230"/>
      <c r="L6" s="229"/>
      <c r="M6" s="229"/>
      <c r="N6" s="230"/>
      <c r="O6" s="230"/>
      <c r="P6" s="231"/>
    </row>
    <row r="7" spans="1:16" x14ac:dyDescent="0.25">
      <c r="A7" s="227"/>
      <c r="B7" s="227"/>
      <c r="C7" s="227"/>
      <c r="D7" s="227"/>
      <c r="E7" s="228"/>
      <c r="F7" s="232"/>
      <c r="G7" s="233"/>
      <c r="H7" s="229"/>
      <c r="I7" s="229"/>
      <c r="J7" s="230"/>
      <c r="K7" s="230"/>
      <c r="L7" s="229"/>
      <c r="M7" s="229"/>
      <c r="N7" s="230"/>
      <c r="O7" s="230"/>
      <c r="P7" s="231"/>
    </row>
    <row r="8" spans="1:16" ht="15.75" thickBot="1" x14ac:dyDescent="0.3">
      <c r="A8" s="227"/>
      <c r="B8" s="227"/>
      <c r="C8" s="234"/>
      <c r="D8" s="234"/>
      <c r="E8" s="235"/>
      <c r="F8" s="230"/>
      <c r="G8" s="230"/>
      <c r="H8" s="204" t="s">
        <v>98</v>
      </c>
      <c r="I8" s="229"/>
      <c r="J8" s="230"/>
      <c r="K8" s="204" t="s">
        <v>99</v>
      </c>
      <c r="L8" s="229"/>
      <c r="M8" s="229"/>
      <c r="N8" s="230"/>
      <c r="O8" s="205" t="s">
        <v>100</v>
      </c>
      <c r="P8" s="231"/>
    </row>
    <row r="9" spans="1:16" x14ac:dyDescent="0.25">
      <c r="A9" s="236"/>
      <c r="B9" s="237"/>
      <c r="C9" s="229"/>
      <c r="D9" s="229"/>
      <c r="E9" s="237"/>
      <c r="F9" s="237"/>
      <c r="G9" s="238"/>
      <c r="H9" s="236"/>
      <c r="I9" s="239"/>
      <c r="J9" s="238"/>
      <c r="K9" s="240"/>
      <c r="L9" s="241"/>
      <c r="M9" s="242"/>
      <c r="N9" s="230"/>
      <c r="O9" s="229"/>
      <c r="P9" s="231"/>
    </row>
    <row r="10" spans="1:16" x14ac:dyDescent="0.25">
      <c r="A10" s="243" t="s">
        <v>101</v>
      </c>
      <c r="B10" s="232" t="s">
        <v>102</v>
      </c>
      <c r="C10" s="244" t="s">
        <v>103</v>
      </c>
      <c r="D10" s="245" t="s">
        <v>104</v>
      </c>
      <c r="E10" s="232" t="s">
        <v>22</v>
      </c>
      <c r="F10" s="246" t="s">
        <v>63</v>
      </c>
      <c r="G10" s="238"/>
      <c r="H10" s="232" t="s">
        <v>105</v>
      </c>
      <c r="I10" s="247" t="s">
        <v>106</v>
      </c>
      <c r="J10" s="230"/>
      <c r="K10" s="248" t="s">
        <v>107</v>
      </c>
      <c r="L10" s="214" t="s">
        <v>108</v>
      </c>
      <c r="M10" s="249" t="s">
        <v>109</v>
      </c>
      <c r="N10" s="230"/>
      <c r="O10" s="204" t="s">
        <v>110</v>
      </c>
      <c r="P10" s="231"/>
    </row>
    <row r="11" spans="1:16" ht="15.75" thickBot="1" x14ac:dyDescent="0.3">
      <c r="A11" s="251" t="s">
        <v>111</v>
      </c>
      <c r="B11" s="252" t="s">
        <v>111</v>
      </c>
      <c r="C11" s="253" t="s">
        <v>112</v>
      </c>
      <c r="D11" s="254" t="s">
        <v>112</v>
      </c>
      <c r="E11" s="255" t="s">
        <v>65</v>
      </c>
      <c r="F11" s="256"/>
      <c r="G11" s="238"/>
      <c r="H11" s="257"/>
      <c r="I11" s="258" t="s">
        <v>113</v>
      </c>
      <c r="J11" s="230"/>
      <c r="K11" s="259"/>
      <c r="L11" s="260"/>
      <c r="M11" s="261" t="s">
        <v>114</v>
      </c>
      <c r="N11" s="230"/>
      <c r="O11" s="230" t="s">
        <v>115</v>
      </c>
      <c r="P11" s="231"/>
    </row>
    <row r="12" spans="1:16" x14ac:dyDescent="0.25">
      <c r="A12" s="282" t="s">
        <v>122</v>
      </c>
      <c r="B12" s="227"/>
      <c r="C12" s="237"/>
      <c r="D12" s="262"/>
      <c r="E12" s="263"/>
      <c r="F12" s="230"/>
      <c r="G12" s="230"/>
      <c r="H12" s="230" t="s">
        <v>123</v>
      </c>
      <c r="I12" s="230">
        <v>217</v>
      </c>
      <c r="J12" s="230"/>
      <c r="K12" s="230" t="s">
        <v>77</v>
      </c>
      <c r="L12" s="230"/>
      <c r="M12" s="264"/>
      <c r="N12" s="230"/>
      <c r="O12" s="231" t="s">
        <v>77</v>
      </c>
      <c r="P12" s="231"/>
    </row>
    <row r="13" spans="1:16" x14ac:dyDescent="0.25">
      <c r="A13" s="227"/>
      <c r="B13" s="227"/>
      <c r="C13" s="230"/>
      <c r="D13" s="265"/>
      <c r="E13" s="266"/>
      <c r="F13" s="230"/>
      <c r="G13" s="230"/>
      <c r="H13" s="230"/>
      <c r="I13" s="230">
        <v>220</v>
      </c>
      <c r="J13" s="230"/>
      <c r="K13" s="230"/>
      <c r="L13" s="230"/>
      <c r="M13" s="230"/>
      <c r="N13" s="230"/>
      <c r="O13" s="230"/>
      <c r="P13" s="231"/>
    </row>
    <row r="14" spans="1:16" x14ac:dyDescent="0.25">
      <c r="I14">
        <v>200</v>
      </c>
    </row>
    <row r="15" spans="1:16" x14ac:dyDescent="0.25">
      <c r="I15">
        <v>207</v>
      </c>
    </row>
    <row r="16" spans="1:16" x14ac:dyDescent="0.25">
      <c r="I16">
        <v>203</v>
      </c>
    </row>
    <row r="17" spans="9:9" x14ac:dyDescent="0.25">
      <c r="I17">
        <v>210</v>
      </c>
    </row>
    <row r="18" spans="9:9" x14ac:dyDescent="0.25">
      <c r="I18">
        <v>212</v>
      </c>
    </row>
    <row r="19" spans="9:9" x14ac:dyDescent="0.25">
      <c r="I19">
        <v>192</v>
      </c>
    </row>
    <row r="20" spans="9:9" x14ac:dyDescent="0.25">
      <c r="I20">
        <v>182</v>
      </c>
    </row>
    <row r="21" spans="9:9" x14ac:dyDescent="0.25">
      <c r="I21">
        <v>223</v>
      </c>
    </row>
  </sheetData>
  <conditionalFormatting sqref="P6:P11">
    <cfRule type="aboveAverage" dxfId="7" priority="1" aboveAverage="0" stdDev="1"/>
    <cfRule type="aboveAverage" dxfId="6" priority="2" stdDev="1"/>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79866-17F1-4519-801F-31CD7FD52539}">
  <dimension ref="A1:Z153"/>
  <sheetViews>
    <sheetView workbookViewId="0">
      <selection sqref="A1:O4"/>
    </sheetView>
  </sheetViews>
  <sheetFormatPr defaultColWidth="7.85546875" defaultRowHeight="11.25" x14ac:dyDescent="0.2"/>
  <cols>
    <col min="1" max="1" width="22.7109375" style="230" customWidth="1"/>
    <col min="2" max="2" width="22" style="230" customWidth="1"/>
    <col min="3" max="3" width="15.42578125" style="277" customWidth="1"/>
    <col min="4" max="4" width="14.28515625" style="277" customWidth="1"/>
    <col min="5" max="5" width="11.85546875" style="277" customWidth="1"/>
    <col min="6" max="6" width="18.28515625" style="277" customWidth="1"/>
    <col min="7" max="7" width="13.7109375" style="227" customWidth="1"/>
    <col min="8" max="8" width="18.7109375" style="265" customWidth="1"/>
    <col min="9" max="9" width="10.7109375" style="227" customWidth="1"/>
    <col min="10" max="10" width="8.5703125" style="227" customWidth="1"/>
    <col min="11" max="11" width="13.5703125" style="235" customWidth="1"/>
    <col min="12" max="12" width="7" style="267" customWidth="1"/>
    <col min="13" max="13" width="10.28515625" style="230" customWidth="1"/>
    <col min="14" max="14" width="5.7109375" style="230" bestFit="1" customWidth="1"/>
    <col min="15" max="15" width="16.5703125" style="229" customWidth="1"/>
    <col min="16" max="16" width="5.85546875" style="276" bestFit="1" customWidth="1"/>
    <col min="17" max="17" width="14" style="231" bestFit="1" customWidth="1"/>
    <col min="18" max="18" width="6" style="231" bestFit="1" customWidth="1"/>
    <col min="19" max="19" width="8.7109375" style="231" bestFit="1" customWidth="1"/>
    <col min="20" max="21" width="17.28515625" style="230" bestFit="1" customWidth="1"/>
    <col min="22" max="22" width="9.28515625" style="230" bestFit="1" customWidth="1"/>
    <col min="23" max="27" width="5.28515625" style="230" customWidth="1"/>
    <col min="28" max="28" width="17" style="230" customWidth="1"/>
    <col min="29" max="16384" width="7.85546875" style="230"/>
  </cols>
  <sheetData>
    <row r="1" spans="1:24" s="204" customFormat="1" ht="12.75" x14ac:dyDescent="0.2">
      <c r="A1" s="196" t="s">
        <v>87</v>
      </c>
      <c r="B1" s="197" t="s">
        <v>88</v>
      </c>
      <c r="C1" s="198"/>
      <c r="D1" s="197"/>
      <c r="E1" s="199"/>
      <c r="F1" s="199"/>
      <c r="G1" s="200"/>
      <c r="H1" s="201" t="s">
        <v>89</v>
      </c>
      <c r="I1" s="202" t="s">
        <v>77</v>
      </c>
      <c r="J1" s="203"/>
      <c r="K1" s="197"/>
      <c r="L1" s="197"/>
      <c r="N1" s="205"/>
      <c r="P1" s="206"/>
      <c r="Q1" s="206"/>
      <c r="R1" s="206"/>
      <c r="S1" s="206"/>
    </row>
    <row r="2" spans="1:24" s="204" customFormat="1" ht="12.75" x14ac:dyDescent="0.2">
      <c r="A2" s="207" t="s">
        <v>90</v>
      </c>
      <c r="B2" s="197" t="s">
        <v>91</v>
      </c>
      <c r="C2" s="208"/>
      <c r="D2" s="197"/>
      <c r="E2" s="209"/>
      <c r="F2" s="209"/>
      <c r="G2" s="210"/>
      <c r="H2" s="211" t="s">
        <v>92</v>
      </c>
      <c r="I2" s="212">
        <f>AVERAGE(I12:I13)/100</f>
        <v>2.31</v>
      </c>
      <c r="J2" s="213" t="s">
        <v>86</v>
      </c>
      <c r="K2" s="197"/>
      <c r="L2" s="197"/>
      <c r="N2" s="214"/>
      <c r="P2" s="206"/>
      <c r="Q2" s="206"/>
      <c r="R2" s="206"/>
      <c r="S2" s="206"/>
    </row>
    <row r="3" spans="1:24" s="216" customFormat="1" ht="11.25" customHeight="1" x14ac:dyDescent="0.2">
      <c r="A3" s="215" t="s">
        <v>93</v>
      </c>
      <c r="B3" s="278">
        <v>33747</v>
      </c>
      <c r="C3" s="208"/>
      <c r="D3" s="209"/>
      <c r="E3" s="209"/>
      <c r="F3" s="209"/>
      <c r="G3" s="210"/>
      <c r="H3" s="215" t="s">
        <v>94</v>
      </c>
      <c r="I3" s="212">
        <f>AVERAGE(I12:I23)/100</f>
        <v>2.31</v>
      </c>
      <c r="J3" s="213"/>
      <c r="K3" s="197"/>
      <c r="L3" s="197"/>
      <c r="N3" s="217"/>
      <c r="P3" s="218"/>
      <c r="Q3" s="218"/>
      <c r="R3" s="218"/>
      <c r="S3" s="218"/>
    </row>
    <row r="4" spans="1:24" s="204" customFormat="1" ht="12.75" x14ac:dyDescent="0.2">
      <c r="A4" s="215" t="s">
        <v>95</v>
      </c>
      <c r="B4" s="219" t="s">
        <v>116</v>
      </c>
      <c r="C4" s="208"/>
      <c r="D4" s="209"/>
      <c r="E4" s="209"/>
      <c r="F4" s="209"/>
      <c r="G4" s="210"/>
      <c r="H4" s="215" t="s">
        <v>96</v>
      </c>
      <c r="I4" s="212" t="e">
        <f>AVERAGE(E12:E14)</f>
        <v>#DIV/0!</v>
      </c>
      <c r="J4" s="220"/>
      <c r="K4" s="197"/>
      <c r="L4" s="197"/>
      <c r="M4" s="205"/>
      <c r="N4" s="205"/>
      <c r="P4" s="206"/>
      <c r="Q4" s="206"/>
      <c r="R4" s="206"/>
      <c r="S4" s="206"/>
    </row>
    <row r="5" spans="1:24" s="225" customFormat="1" ht="12.75" x14ac:dyDescent="0.2">
      <c r="A5" s="207" t="s">
        <v>97</v>
      </c>
      <c r="B5" s="221" t="s">
        <v>77</v>
      </c>
      <c r="C5" s="208"/>
      <c r="D5" s="209"/>
      <c r="E5" s="209"/>
      <c r="F5" s="222"/>
      <c r="G5" s="222"/>
      <c r="H5" s="215"/>
      <c r="I5" s="223"/>
      <c r="J5" s="213"/>
      <c r="K5" s="197"/>
      <c r="L5" s="197"/>
      <c r="M5" s="224"/>
      <c r="N5" s="224"/>
      <c r="P5" s="226"/>
      <c r="Q5" s="226"/>
      <c r="R5" s="226"/>
      <c r="S5" s="226"/>
    </row>
    <row r="6" spans="1:24" x14ac:dyDescent="0.2">
      <c r="A6" s="227"/>
      <c r="B6" s="227"/>
      <c r="C6" s="227"/>
      <c r="D6" s="227"/>
      <c r="E6" s="228"/>
      <c r="F6" s="224"/>
      <c r="G6" s="224"/>
      <c r="H6" s="229"/>
      <c r="I6" s="229"/>
      <c r="J6" s="230"/>
      <c r="K6" s="230"/>
      <c r="L6" s="229"/>
      <c r="M6" s="229"/>
      <c r="O6" s="230"/>
      <c r="P6" s="231"/>
    </row>
    <row r="7" spans="1:24" x14ac:dyDescent="0.2">
      <c r="A7" s="227"/>
      <c r="B7" s="227"/>
      <c r="C7" s="227"/>
      <c r="D7" s="227"/>
      <c r="E7" s="228"/>
      <c r="F7" s="232"/>
      <c r="G7" s="233"/>
      <c r="H7" s="229"/>
      <c r="I7" s="229"/>
      <c r="J7" s="230"/>
      <c r="K7" s="230"/>
      <c r="L7" s="229"/>
      <c r="M7" s="229"/>
      <c r="O7" s="230"/>
      <c r="P7" s="231"/>
    </row>
    <row r="8" spans="1:24" ht="12" thickBot="1" x14ac:dyDescent="0.25">
      <c r="A8" s="227"/>
      <c r="B8" s="227"/>
      <c r="C8" s="234"/>
      <c r="D8" s="234"/>
      <c r="E8" s="235"/>
      <c r="F8" s="230"/>
      <c r="G8" s="230"/>
      <c r="H8" s="204" t="s">
        <v>98</v>
      </c>
      <c r="I8" s="229"/>
      <c r="J8" s="230"/>
      <c r="K8" s="204" t="s">
        <v>99</v>
      </c>
      <c r="L8" s="229"/>
      <c r="M8" s="229"/>
      <c r="O8" s="205" t="s">
        <v>100</v>
      </c>
      <c r="P8" s="231"/>
    </row>
    <row r="9" spans="1:24" x14ac:dyDescent="0.2">
      <c r="A9" s="236"/>
      <c r="B9" s="237"/>
      <c r="C9" s="229"/>
      <c r="D9" s="229"/>
      <c r="E9" s="237"/>
      <c r="F9" s="237"/>
      <c r="G9" s="238"/>
      <c r="H9" s="236"/>
      <c r="I9" s="239"/>
      <c r="J9" s="238"/>
      <c r="K9" s="240"/>
      <c r="L9" s="241"/>
      <c r="M9" s="242"/>
      <c r="P9" s="231"/>
      <c r="W9" s="229"/>
      <c r="X9" s="229"/>
    </row>
    <row r="10" spans="1:24" x14ac:dyDescent="0.2">
      <c r="A10" s="243" t="s">
        <v>101</v>
      </c>
      <c r="B10" s="232" t="s">
        <v>102</v>
      </c>
      <c r="C10" s="244" t="s">
        <v>103</v>
      </c>
      <c r="D10" s="245" t="s">
        <v>104</v>
      </c>
      <c r="E10" s="232" t="s">
        <v>22</v>
      </c>
      <c r="F10" s="246" t="s">
        <v>63</v>
      </c>
      <c r="G10" s="238"/>
      <c r="H10" s="232" t="s">
        <v>105</v>
      </c>
      <c r="I10" s="247" t="s">
        <v>106</v>
      </c>
      <c r="J10" s="230"/>
      <c r="K10" s="248" t="s">
        <v>107</v>
      </c>
      <c r="L10" s="214" t="s">
        <v>108</v>
      </c>
      <c r="M10" s="249" t="s">
        <v>109</v>
      </c>
      <c r="O10" s="204" t="s">
        <v>110</v>
      </c>
      <c r="P10" s="231"/>
      <c r="W10" s="250"/>
    </row>
    <row r="11" spans="1:24" ht="12" thickBot="1" x14ac:dyDescent="0.25">
      <c r="A11" s="251" t="s">
        <v>111</v>
      </c>
      <c r="B11" s="252" t="s">
        <v>111</v>
      </c>
      <c r="C11" s="253" t="s">
        <v>112</v>
      </c>
      <c r="D11" s="254" t="s">
        <v>112</v>
      </c>
      <c r="E11" s="255" t="s">
        <v>65</v>
      </c>
      <c r="F11" s="256"/>
      <c r="G11" s="238"/>
      <c r="H11" s="257"/>
      <c r="I11" s="258" t="s">
        <v>113</v>
      </c>
      <c r="J11" s="230"/>
      <c r="K11" s="259"/>
      <c r="L11" s="260"/>
      <c r="M11" s="261" t="s">
        <v>114</v>
      </c>
      <c r="O11" s="230" t="s">
        <v>115</v>
      </c>
      <c r="P11" s="231"/>
      <c r="W11" s="229"/>
    </row>
    <row r="12" spans="1:24" x14ac:dyDescent="0.2">
      <c r="A12" s="227" t="s">
        <v>117</v>
      </c>
      <c r="B12" s="227"/>
      <c r="C12" s="237"/>
      <c r="D12" s="262"/>
      <c r="E12" s="263"/>
      <c r="F12" s="230"/>
      <c r="G12" s="230"/>
      <c r="H12" s="230" t="s">
        <v>118</v>
      </c>
      <c r="I12" s="230">
        <v>231</v>
      </c>
      <c r="J12" s="230"/>
      <c r="K12" s="230" t="s">
        <v>77</v>
      </c>
      <c r="L12" s="230"/>
      <c r="M12" s="264"/>
      <c r="O12" s="231" t="s">
        <v>77</v>
      </c>
      <c r="P12" s="231"/>
    </row>
    <row r="13" spans="1:24" x14ac:dyDescent="0.2">
      <c r="A13" s="227"/>
      <c r="B13" s="227"/>
      <c r="C13" s="230"/>
      <c r="D13" s="265"/>
      <c r="E13" s="266"/>
      <c r="F13" s="230"/>
      <c r="G13" s="230"/>
      <c r="H13" s="230"/>
      <c r="I13" s="230"/>
      <c r="J13" s="230"/>
      <c r="K13" s="230"/>
      <c r="L13" s="230"/>
      <c r="O13" s="230"/>
      <c r="P13" s="231"/>
    </row>
    <row r="14" spans="1:24" x14ac:dyDescent="0.2">
      <c r="A14" s="227"/>
      <c r="B14" s="227"/>
      <c r="C14" s="230"/>
      <c r="D14" s="265"/>
      <c r="E14" s="266"/>
      <c r="F14" s="267"/>
      <c r="G14" s="230"/>
      <c r="H14" s="230"/>
      <c r="I14" s="230"/>
      <c r="J14" s="230"/>
      <c r="K14" s="230"/>
      <c r="L14" s="230"/>
      <c r="O14" s="230"/>
      <c r="P14" s="231"/>
    </row>
    <row r="15" spans="1:24" x14ac:dyDescent="0.2">
      <c r="A15" s="227"/>
      <c r="B15" s="227"/>
      <c r="C15" s="227"/>
      <c r="D15" s="227"/>
      <c r="E15" s="235"/>
      <c r="F15" s="267"/>
      <c r="G15" s="230"/>
      <c r="H15" s="230"/>
      <c r="I15" s="230"/>
      <c r="J15" s="230"/>
      <c r="K15" s="230" t="s">
        <v>86</v>
      </c>
      <c r="L15" s="230"/>
      <c r="O15" s="230"/>
      <c r="P15" s="231"/>
    </row>
    <row r="16" spans="1:24" ht="15" x14ac:dyDescent="0.25">
      <c r="A16"/>
      <c r="B16"/>
      <c r="C16"/>
      <c r="D16"/>
      <c r="E16"/>
      <c r="F16" s="267"/>
      <c r="G16" s="230"/>
      <c r="H16" s="230"/>
      <c r="I16" s="230"/>
      <c r="J16" s="230"/>
      <c r="K16" s="230"/>
      <c r="L16" s="230"/>
      <c r="O16" s="230"/>
      <c r="P16" s="231"/>
    </row>
    <row r="17" spans="1:9" s="225" customFormat="1" ht="15" x14ac:dyDescent="0.25">
      <c r="A17"/>
      <c r="B17"/>
      <c r="C17"/>
      <c r="D17"/>
      <c r="E17"/>
      <c r="H17" s="230"/>
      <c r="I17" s="230"/>
    </row>
    <row r="18" spans="1:9" s="224" customFormat="1" ht="15" x14ac:dyDescent="0.25">
      <c r="A18"/>
      <c r="B18"/>
      <c r="C18"/>
      <c r="D18"/>
      <c r="E18"/>
      <c r="H18" s="230"/>
      <c r="I18" s="268"/>
    </row>
    <row r="19" spans="1:9" s="225" customFormat="1" ht="13.35" customHeight="1" x14ac:dyDescent="0.2">
      <c r="H19" s="230"/>
      <c r="I19" s="268"/>
    </row>
    <row r="20" spans="1:9" s="269" customFormat="1" ht="15" x14ac:dyDescent="0.25">
      <c r="A20"/>
      <c r="B20"/>
      <c r="C20"/>
      <c r="D20"/>
      <c r="E20"/>
      <c r="F20"/>
      <c r="H20" s="230"/>
      <c r="I20" s="270"/>
    </row>
    <row r="21" spans="1:9" s="272" customFormat="1" ht="13.35" customHeight="1" x14ac:dyDescent="0.25">
      <c r="A21" s="271"/>
      <c r="B21" s="271"/>
      <c r="C21" s="271"/>
      <c r="D21" s="271"/>
      <c r="E21" s="271"/>
      <c r="F21"/>
      <c r="H21" s="230"/>
      <c r="I21" s="273"/>
    </row>
    <row r="22" spans="1:9" s="272" customFormat="1" ht="15" x14ac:dyDescent="0.25">
      <c r="A22"/>
      <c r="B22"/>
      <c r="C22"/>
      <c r="D22"/>
      <c r="E22"/>
      <c r="F22"/>
      <c r="H22" s="230"/>
    </row>
    <row r="23" spans="1:9" s="272" customFormat="1" ht="15" x14ac:dyDescent="0.25">
      <c r="A23"/>
      <c r="B23"/>
      <c r="C23"/>
      <c r="D23"/>
      <c r="E23"/>
      <c r="F23"/>
      <c r="H23" s="230"/>
    </row>
    <row r="24" spans="1:9" s="272" customFormat="1" ht="15" x14ac:dyDescent="0.25">
      <c r="A24"/>
      <c r="B24"/>
      <c r="C24"/>
      <c r="D24"/>
      <c r="E24"/>
      <c r="F24"/>
    </row>
    <row r="25" spans="1:9" s="272" customFormat="1" x14ac:dyDescent="0.25"/>
    <row r="26" spans="1:9" s="274" customFormat="1" x14ac:dyDescent="0.25"/>
    <row r="27" spans="1:9" s="274" customFormat="1" x14ac:dyDescent="0.25"/>
    <row r="28" spans="1:9" s="274" customFormat="1" x14ac:dyDescent="0.25"/>
    <row r="29" spans="1:9" s="274" customFormat="1" x14ac:dyDescent="0.25"/>
    <row r="30" spans="1:9" s="274" customFormat="1" x14ac:dyDescent="0.25"/>
    <row r="31" spans="1:9" s="274" customFormat="1" x14ac:dyDescent="0.25"/>
    <row r="32" spans="1:9" s="274" customFormat="1" x14ac:dyDescent="0.25"/>
    <row r="33" spans="1:19" s="274" customFormat="1" x14ac:dyDescent="0.25"/>
    <row r="34" spans="1:19" x14ac:dyDescent="0.2">
      <c r="A34" s="274"/>
      <c r="C34" s="230"/>
      <c r="D34" s="230"/>
      <c r="E34" s="230"/>
      <c r="F34" s="230"/>
      <c r="G34" s="230"/>
      <c r="H34" s="230"/>
      <c r="I34" s="230"/>
      <c r="J34" s="230"/>
      <c r="K34" s="230"/>
      <c r="L34" s="230"/>
      <c r="O34" s="230"/>
      <c r="P34" s="230"/>
      <c r="Q34" s="230"/>
      <c r="R34" s="230"/>
      <c r="S34" s="230"/>
    </row>
    <row r="35" spans="1:19" x14ac:dyDescent="0.2">
      <c r="A35" s="274"/>
      <c r="C35" s="230"/>
      <c r="D35" s="230"/>
      <c r="E35" s="230"/>
      <c r="F35" s="230"/>
      <c r="G35" s="230"/>
      <c r="H35" s="230"/>
      <c r="I35" s="230"/>
      <c r="J35" s="230"/>
      <c r="K35" s="230"/>
      <c r="L35" s="230"/>
      <c r="O35" s="230"/>
      <c r="P35" s="230"/>
      <c r="Q35" s="230"/>
      <c r="R35" s="230"/>
      <c r="S35" s="230"/>
    </row>
    <row r="36" spans="1:19" ht="15" x14ac:dyDescent="0.25">
      <c r="A36" s="274"/>
      <c r="C36"/>
      <c r="D36" s="230"/>
      <c r="E36" s="230"/>
      <c r="F36" s="230"/>
      <c r="G36" s="230"/>
      <c r="H36" s="230"/>
      <c r="I36" s="230"/>
      <c r="J36" s="230"/>
      <c r="K36" s="230"/>
      <c r="L36" s="230"/>
      <c r="O36" s="230"/>
      <c r="P36" s="230"/>
      <c r="Q36" s="230"/>
      <c r="R36" s="230"/>
      <c r="S36" s="230"/>
    </row>
    <row r="37" spans="1:19" x14ac:dyDescent="0.2">
      <c r="A37" s="274"/>
      <c r="C37" s="230"/>
      <c r="D37" s="230"/>
      <c r="E37" s="230"/>
      <c r="F37" s="230"/>
      <c r="G37" s="230"/>
      <c r="H37" s="230"/>
      <c r="I37" s="230"/>
      <c r="J37" s="230"/>
      <c r="K37" s="230"/>
      <c r="L37" s="230"/>
      <c r="O37" s="230"/>
      <c r="P37" s="230"/>
      <c r="Q37" s="230"/>
      <c r="R37" s="230"/>
      <c r="S37" s="230"/>
    </row>
    <row r="38" spans="1:19" x14ac:dyDescent="0.2">
      <c r="A38" s="274"/>
      <c r="C38" s="230"/>
      <c r="D38" s="230"/>
      <c r="E38" s="230"/>
      <c r="F38" s="230"/>
      <c r="G38" s="230"/>
      <c r="H38" s="230"/>
      <c r="I38" s="230"/>
      <c r="J38" s="230"/>
      <c r="K38" s="230"/>
      <c r="L38" s="230"/>
      <c r="O38" s="230"/>
      <c r="P38" s="230"/>
      <c r="Q38" s="230"/>
      <c r="R38" s="230"/>
      <c r="S38" s="230"/>
    </row>
    <row r="39" spans="1:19" x14ac:dyDescent="0.2">
      <c r="C39" s="230"/>
      <c r="D39" s="230"/>
      <c r="E39" s="230"/>
      <c r="F39" s="230"/>
      <c r="G39" s="230"/>
      <c r="H39" s="230"/>
      <c r="I39" s="230"/>
      <c r="J39" s="230"/>
      <c r="K39" s="230"/>
      <c r="L39" s="230"/>
      <c r="O39" s="230"/>
      <c r="P39" s="230"/>
      <c r="Q39" s="230"/>
      <c r="R39" s="230"/>
      <c r="S39" s="230"/>
    </row>
    <row r="40" spans="1:19" x14ac:dyDescent="0.2">
      <c r="C40" s="230"/>
      <c r="D40" s="230"/>
      <c r="E40" s="230"/>
      <c r="F40" s="230"/>
      <c r="G40" s="230"/>
      <c r="H40" s="230"/>
      <c r="I40" s="230"/>
      <c r="J40" s="230"/>
      <c r="K40" s="230"/>
      <c r="L40" s="230"/>
      <c r="O40" s="230"/>
      <c r="P40" s="230"/>
      <c r="Q40" s="230"/>
      <c r="R40" s="230"/>
      <c r="S40" s="230"/>
    </row>
    <row r="41" spans="1:19" x14ac:dyDescent="0.2">
      <c r="C41" s="230"/>
      <c r="D41" s="230"/>
      <c r="E41" s="230"/>
      <c r="F41" s="230"/>
      <c r="G41" s="230"/>
      <c r="H41" s="230"/>
      <c r="I41" s="230"/>
      <c r="J41" s="230"/>
      <c r="K41" s="230"/>
      <c r="L41" s="230"/>
      <c r="O41" s="230"/>
      <c r="P41" s="230"/>
      <c r="Q41" s="230"/>
      <c r="R41" s="230"/>
      <c r="S41" s="230"/>
    </row>
    <row r="42" spans="1:19" x14ac:dyDescent="0.2">
      <c r="C42" s="230"/>
      <c r="D42" s="230"/>
      <c r="E42" s="230"/>
      <c r="F42" s="230"/>
      <c r="G42" s="230"/>
      <c r="H42" s="230"/>
      <c r="I42" s="230"/>
      <c r="J42" s="230"/>
      <c r="K42" s="230"/>
      <c r="L42" s="230"/>
      <c r="O42" s="230"/>
      <c r="P42" s="230"/>
      <c r="Q42" s="230"/>
      <c r="R42" s="230"/>
      <c r="S42" s="230"/>
    </row>
    <row r="43" spans="1:19" x14ac:dyDescent="0.2">
      <c r="C43" s="230"/>
      <c r="D43" s="230"/>
      <c r="E43" s="230"/>
      <c r="F43" s="230"/>
      <c r="G43" s="230"/>
      <c r="H43" s="230"/>
      <c r="I43" s="230"/>
      <c r="J43" s="230"/>
      <c r="K43" s="230"/>
      <c r="L43" s="230"/>
      <c r="O43" s="230"/>
      <c r="P43" s="230"/>
      <c r="Q43" s="230"/>
      <c r="R43" s="230"/>
      <c r="S43" s="230"/>
    </row>
    <row r="44" spans="1:19" x14ac:dyDescent="0.2">
      <c r="C44" s="230"/>
      <c r="D44" s="230"/>
      <c r="E44" s="230"/>
      <c r="F44" s="230"/>
      <c r="G44" s="230"/>
      <c r="H44" s="230"/>
      <c r="I44" s="230"/>
      <c r="J44" s="230"/>
      <c r="K44" s="230"/>
      <c r="L44" s="230"/>
      <c r="O44" s="230"/>
      <c r="P44" s="230"/>
      <c r="Q44" s="230"/>
      <c r="R44" s="230"/>
      <c r="S44" s="230"/>
    </row>
    <row r="45" spans="1:19" x14ac:dyDescent="0.2">
      <c r="C45" s="230"/>
      <c r="D45" s="230"/>
      <c r="E45" s="230"/>
      <c r="F45" s="230"/>
      <c r="G45" s="230"/>
      <c r="H45" s="230"/>
      <c r="I45" s="229"/>
      <c r="J45" s="230"/>
      <c r="K45" s="230"/>
      <c r="L45" s="229"/>
      <c r="M45" s="229"/>
      <c r="O45" s="230"/>
      <c r="P45" s="231"/>
    </row>
    <row r="46" spans="1:19" x14ac:dyDescent="0.2">
      <c r="C46" s="230"/>
      <c r="D46" s="230"/>
      <c r="E46" s="230"/>
      <c r="F46" s="230"/>
      <c r="G46" s="230"/>
      <c r="H46" s="230"/>
      <c r="I46" s="229"/>
      <c r="J46" s="230"/>
      <c r="K46" s="230"/>
      <c r="L46" s="229"/>
      <c r="M46" s="229"/>
      <c r="O46" s="230"/>
      <c r="P46" s="231"/>
    </row>
    <row r="47" spans="1:19" x14ac:dyDescent="0.2">
      <c r="C47" s="230"/>
      <c r="D47" s="230"/>
      <c r="E47" s="230"/>
      <c r="F47" s="230"/>
      <c r="G47" s="230"/>
      <c r="H47" s="230"/>
      <c r="I47" s="229"/>
      <c r="J47" s="230"/>
      <c r="K47" s="230"/>
      <c r="L47" s="229"/>
      <c r="M47" s="229"/>
      <c r="O47" s="230"/>
      <c r="P47" s="231"/>
    </row>
    <row r="48" spans="1:19" x14ac:dyDescent="0.2">
      <c r="C48" s="230"/>
      <c r="D48" s="230"/>
      <c r="E48" s="230"/>
      <c r="F48" s="230"/>
      <c r="G48" s="230"/>
      <c r="H48" s="230"/>
      <c r="I48" s="230"/>
      <c r="J48" s="275"/>
      <c r="K48" s="230"/>
      <c r="L48" s="229"/>
      <c r="M48" s="229"/>
      <c r="O48" s="230"/>
      <c r="P48" s="231"/>
    </row>
    <row r="49" spans="1:26" x14ac:dyDescent="0.2">
      <c r="C49" s="230"/>
      <c r="D49" s="230"/>
      <c r="E49" s="230"/>
      <c r="F49" s="230"/>
      <c r="G49" s="230"/>
      <c r="H49" s="230"/>
      <c r="I49" s="230"/>
      <c r="J49" s="275"/>
      <c r="K49" s="230"/>
      <c r="L49" s="229"/>
      <c r="M49" s="229"/>
      <c r="O49" s="230"/>
      <c r="P49" s="231"/>
    </row>
    <row r="50" spans="1:26" x14ac:dyDescent="0.2">
      <c r="A50" s="227"/>
      <c r="B50" s="227"/>
      <c r="C50" s="227"/>
      <c r="D50" s="227"/>
      <c r="E50" s="235"/>
      <c r="F50" s="267"/>
      <c r="G50" s="230"/>
      <c r="H50" s="230"/>
      <c r="I50" s="229"/>
      <c r="J50" s="230"/>
      <c r="K50" s="230"/>
      <c r="L50" s="229"/>
      <c r="M50" s="229"/>
      <c r="O50" s="230"/>
      <c r="P50" s="231"/>
    </row>
    <row r="51" spans="1:26" x14ac:dyDescent="0.2">
      <c r="A51" s="227"/>
      <c r="B51" s="227"/>
      <c r="C51" s="227"/>
      <c r="D51" s="227"/>
      <c r="E51" s="235"/>
      <c r="F51" s="267"/>
      <c r="G51" s="230"/>
      <c r="H51" s="230"/>
      <c r="I51" s="229"/>
      <c r="J51" s="230"/>
      <c r="K51" s="230"/>
      <c r="L51" s="229"/>
      <c r="M51" s="229"/>
      <c r="O51" s="230"/>
      <c r="P51" s="231"/>
    </row>
    <row r="52" spans="1:26" x14ac:dyDescent="0.2">
      <c r="A52" s="227"/>
      <c r="B52" s="227"/>
      <c r="C52" s="227"/>
      <c r="D52" s="227"/>
      <c r="E52" s="235"/>
      <c r="F52" s="267"/>
      <c r="G52" s="230"/>
      <c r="H52" s="230"/>
      <c r="I52" s="229"/>
      <c r="J52" s="230"/>
      <c r="K52" s="230"/>
      <c r="L52" s="229"/>
      <c r="M52" s="229"/>
      <c r="O52" s="230"/>
      <c r="P52" s="231"/>
    </row>
    <row r="53" spans="1:26" x14ac:dyDescent="0.2">
      <c r="A53" s="227"/>
      <c r="B53" s="227"/>
      <c r="C53" s="227"/>
      <c r="D53" s="227"/>
      <c r="E53" s="235"/>
      <c r="F53" s="267"/>
      <c r="G53" s="230"/>
      <c r="H53" s="230"/>
      <c r="I53" s="229"/>
      <c r="J53" s="230"/>
      <c r="K53" s="230"/>
      <c r="L53" s="229"/>
      <c r="M53" s="229"/>
      <c r="O53" s="230"/>
      <c r="P53" s="231"/>
    </row>
    <row r="54" spans="1:26" x14ac:dyDescent="0.2">
      <c r="A54" s="227"/>
      <c r="B54" s="227"/>
      <c r="C54" s="227"/>
      <c r="D54" s="227"/>
      <c r="E54" s="235"/>
      <c r="F54" s="267"/>
      <c r="G54" s="230"/>
      <c r="H54" s="230"/>
      <c r="I54" s="229"/>
      <c r="J54" s="230"/>
      <c r="K54" s="230"/>
      <c r="L54" s="229"/>
      <c r="M54" s="229"/>
      <c r="O54" s="230"/>
      <c r="P54" s="231"/>
    </row>
    <row r="55" spans="1:26" x14ac:dyDescent="0.2">
      <c r="A55" s="227"/>
      <c r="B55" s="227"/>
      <c r="C55" s="227"/>
      <c r="D55" s="227"/>
      <c r="E55" s="235"/>
      <c r="F55" s="267"/>
      <c r="G55" s="230"/>
      <c r="H55" s="230"/>
      <c r="I55" s="229"/>
      <c r="J55" s="230"/>
      <c r="K55" s="230"/>
      <c r="L55" s="229"/>
      <c r="O55" s="230"/>
      <c r="P55" s="231"/>
      <c r="W55" s="229"/>
      <c r="X55" s="229"/>
    </row>
    <row r="56" spans="1:26" x14ac:dyDescent="0.2">
      <c r="A56" s="227"/>
      <c r="B56" s="227"/>
      <c r="C56" s="227"/>
      <c r="D56" s="227"/>
      <c r="E56" s="235"/>
      <c r="F56" s="267"/>
      <c r="G56" s="230"/>
      <c r="H56" s="230"/>
      <c r="I56" s="229"/>
      <c r="J56" s="230"/>
      <c r="K56" s="230"/>
      <c r="L56" s="229"/>
      <c r="O56" s="230"/>
      <c r="P56" s="231"/>
      <c r="W56" s="250"/>
      <c r="X56" s="229"/>
      <c r="Y56" s="229"/>
      <c r="Z56" s="229"/>
    </row>
    <row r="57" spans="1:26" x14ac:dyDescent="0.2">
      <c r="A57" s="227"/>
      <c r="B57" s="227"/>
      <c r="C57" s="227"/>
      <c r="D57" s="227"/>
      <c r="E57" s="235"/>
      <c r="F57" s="267"/>
      <c r="G57" s="230"/>
      <c r="H57" s="230"/>
      <c r="I57" s="229"/>
      <c r="J57" s="230"/>
      <c r="K57" s="230"/>
      <c r="L57" s="230"/>
      <c r="O57" s="230"/>
      <c r="P57" s="231"/>
      <c r="W57" s="250"/>
    </row>
    <row r="58" spans="1:26" x14ac:dyDescent="0.2">
      <c r="A58" s="227"/>
      <c r="B58" s="227"/>
      <c r="C58" s="227"/>
      <c r="D58" s="227"/>
      <c r="E58" s="235"/>
      <c r="F58" s="267"/>
      <c r="G58" s="230"/>
      <c r="H58" s="230"/>
      <c r="I58" s="229"/>
      <c r="J58" s="230"/>
      <c r="K58" s="230"/>
      <c r="L58" s="230"/>
      <c r="O58" s="230"/>
      <c r="P58" s="231"/>
      <c r="W58" s="229"/>
    </row>
    <row r="59" spans="1:26" x14ac:dyDescent="0.2">
      <c r="A59" s="227"/>
      <c r="B59" s="227"/>
      <c r="C59" s="227"/>
      <c r="D59" s="227"/>
      <c r="E59" s="235"/>
      <c r="F59" s="267"/>
      <c r="G59" s="230"/>
      <c r="H59" s="230"/>
      <c r="I59" s="229"/>
      <c r="J59" s="230"/>
      <c r="K59" s="230"/>
      <c r="L59" s="230"/>
      <c r="O59" s="230"/>
      <c r="P59" s="231"/>
    </row>
    <row r="60" spans="1:26" x14ac:dyDescent="0.2">
      <c r="A60" s="227"/>
      <c r="B60" s="227"/>
      <c r="C60" s="227"/>
      <c r="D60" s="227"/>
      <c r="E60" s="235"/>
      <c r="F60" s="267"/>
      <c r="G60" s="230"/>
      <c r="H60" s="230"/>
      <c r="I60" s="229"/>
      <c r="J60" s="230"/>
      <c r="K60" s="230"/>
      <c r="L60" s="230"/>
      <c r="O60" s="230"/>
      <c r="P60" s="231"/>
    </row>
    <row r="61" spans="1:26" x14ac:dyDescent="0.2">
      <c r="A61" s="227"/>
      <c r="B61" s="227"/>
      <c r="C61" s="227"/>
      <c r="D61" s="227"/>
      <c r="E61" s="235"/>
      <c r="F61" s="267"/>
      <c r="G61" s="230"/>
      <c r="H61" s="230"/>
      <c r="I61" s="229"/>
      <c r="J61" s="230"/>
      <c r="K61" s="230"/>
      <c r="L61" s="230"/>
      <c r="O61" s="230"/>
      <c r="P61" s="231"/>
    </row>
    <row r="62" spans="1:26" x14ac:dyDescent="0.2">
      <c r="A62" s="227"/>
      <c r="B62" s="227"/>
      <c r="C62" s="227"/>
      <c r="D62" s="227"/>
      <c r="E62" s="235"/>
      <c r="F62" s="267"/>
      <c r="G62" s="230"/>
      <c r="H62" s="230"/>
      <c r="I62" s="229"/>
      <c r="J62" s="230"/>
      <c r="K62" s="230"/>
      <c r="L62" s="230"/>
      <c r="O62" s="230"/>
      <c r="P62" s="231"/>
    </row>
    <row r="63" spans="1:26" x14ac:dyDescent="0.2">
      <c r="A63" s="227"/>
      <c r="B63" s="227"/>
      <c r="C63" s="227"/>
      <c r="D63" s="227"/>
      <c r="E63" s="235"/>
      <c r="F63" s="267"/>
      <c r="G63" s="230"/>
      <c r="H63" s="230"/>
      <c r="I63" s="229"/>
      <c r="J63" s="230"/>
      <c r="K63" s="230"/>
      <c r="L63" s="230"/>
      <c r="O63" s="230"/>
      <c r="P63" s="231"/>
    </row>
    <row r="64" spans="1:26" x14ac:dyDescent="0.2">
      <c r="A64" s="227"/>
      <c r="B64" s="227"/>
      <c r="C64" s="227"/>
      <c r="D64" s="227"/>
      <c r="E64" s="235"/>
      <c r="F64" s="267"/>
      <c r="G64" s="230"/>
      <c r="H64" s="230"/>
      <c r="I64" s="229"/>
      <c r="J64" s="230"/>
      <c r="K64" s="230"/>
      <c r="L64" s="230"/>
      <c r="O64" s="230"/>
      <c r="P64" s="231"/>
    </row>
    <row r="65" spans="1:22" x14ac:dyDescent="0.2">
      <c r="A65" s="227"/>
      <c r="B65" s="227"/>
      <c r="C65" s="227"/>
      <c r="D65" s="227"/>
      <c r="E65" s="235"/>
      <c r="F65" s="267"/>
      <c r="G65" s="230"/>
      <c r="H65" s="230"/>
      <c r="I65" s="229"/>
      <c r="J65" s="230"/>
      <c r="K65" s="230"/>
      <c r="L65" s="230"/>
      <c r="O65" s="230"/>
      <c r="P65" s="231"/>
    </row>
    <row r="66" spans="1:22" x14ac:dyDescent="0.2">
      <c r="A66" s="227"/>
      <c r="B66" s="227"/>
      <c r="C66" s="227"/>
      <c r="D66" s="227"/>
      <c r="E66" s="235"/>
      <c r="F66" s="267"/>
      <c r="G66" s="230"/>
      <c r="H66" s="230"/>
      <c r="I66" s="229"/>
      <c r="J66" s="230"/>
      <c r="K66" s="230"/>
      <c r="L66" s="230"/>
      <c r="O66" s="230"/>
      <c r="P66" s="231"/>
    </row>
    <row r="67" spans="1:22" x14ac:dyDescent="0.2">
      <c r="A67" s="227"/>
      <c r="B67" s="227"/>
      <c r="C67" s="227"/>
      <c r="D67" s="227"/>
      <c r="E67" s="235"/>
      <c r="F67" s="267"/>
      <c r="G67" s="230"/>
      <c r="H67" s="230"/>
      <c r="I67" s="229"/>
      <c r="J67" s="230"/>
      <c r="K67" s="230"/>
      <c r="L67" s="230"/>
      <c r="O67" s="230"/>
      <c r="P67" s="231"/>
    </row>
    <row r="68" spans="1:22" x14ac:dyDescent="0.2">
      <c r="A68" s="227"/>
      <c r="B68" s="227"/>
      <c r="C68" s="227"/>
      <c r="D68" s="227"/>
      <c r="E68" s="235"/>
      <c r="F68" s="267"/>
      <c r="G68" s="231"/>
      <c r="H68" s="230"/>
      <c r="I68" s="229"/>
      <c r="J68" s="230"/>
      <c r="K68" s="230"/>
      <c r="L68" s="230"/>
      <c r="O68" s="230"/>
      <c r="P68" s="231"/>
    </row>
    <row r="69" spans="1:22" x14ac:dyDescent="0.2">
      <c r="A69" s="227"/>
      <c r="B69" s="227"/>
      <c r="C69" s="227"/>
      <c r="D69" s="227"/>
      <c r="E69" s="235"/>
      <c r="F69" s="267"/>
      <c r="G69" s="231"/>
      <c r="H69" s="230"/>
      <c r="I69" s="229"/>
      <c r="J69" s="230"/>
      <c r="K69" s="230"/>
      <c r="L69" s="230"/>
      <c r="O69" s="230"/>
      <c r="P69" s="231"/>
    </row>
    <row r="70" spans="1:22" x14ac:dyDescent="0.2">
      <c r="A70" s="227"/>
      <c r="B70" s="227"/>
      <c r="C70" s="227"/>
      <c r="D70" s="227"/>
      <c r="E70" s="235"/>
      <c r="F70" s="267"/>
      <c r="G70" s="231"/>
      <c r="H70" s="230"/>
      <c r="I70" s="229"/>
      <c r="J70" s="230"/>
      <c r="K70" s="230"/>
      <c r="L70" s="230"/>
      <c r="O70" s="230"/>
      <c r="P70" s="231"/>
    </row>
    <row r="71" spans="1:22" x14ac:dyDescent="0.2">
      <c r="A71" s="227"/>
      <c r="B71" s="227"/>
      <c r="C71" s="227"/>
      <c r="D71" s="227"/>
      <c r="E71" s="235"/>
      <c r="F71" s="267"/>
      <c r="G71" s="231"/>
      <c r="H71" s="230"/>
      <c r="I71" s="229"/>
      <c r="J71" s="230"/>
      <c r="K71" s="230"/>
      <c r="L71" s="230"/>
      <c r="O71" s="230"/>
      <c r="P71" s="231"/>
    </row>
    <row r="72" spans="1:22" x14ac:dyDescent="0.2">
      <c r="A72" s="227"/>
      <c r="B72" s="227"/>
      <c r="C72" s="227"/>
      <c r="D72" s="227"/>
      <c r="E72" s="235"/>
      <c r="F72" s="267"/>
      <c r="G72" s="230"/>
      <c r="H72" s="230"/>
      <c r="I72" s="229"/>
      <c r="J72" s="230"/>
      <c r="K72" s="230"/>
      <c r="L72" s="230"/>
      <c r="O72" s="230"/>
      <c r="P72" s="231"/>
    </row>
    <row r="73" spans="1:22" x14ac:dyDescent="0.2">
      <c r="A73" s="227"/>
      <c r="B73" s="227"/>
      <c r="C73" s="227"/>
      <c r="D73" s="227"/>
      <c r="E73" s="235"/>
      <c r="F73" s="267"/>
      <c r="G73" s="230"/>
      <c r="H73" s="230"/>
      <c r="I73" s="229"/>
      <c r="J73" s="230"/>
      <c r="K73" s="230"/>
      <c r="L73" s="230"/>
      <c r="O73" s="230"/>
      <c r="P73" s="231"/>
    </row>
    <row r="74" spans="1:22" x14ac:dyDescent="0.2">
      <c r="A74" s="227"/>
      <c r="B74" s="227"/>
      <c r="C74" s="227"/>
      <c r="D74" s="227"/>
      <c r="E74" s="235"/>
      <c r="F74" s="267"/>
      <c r="G74" s="230"/>
      <c r="H74" s="230"/>
      <c r="I74" s="229"/>
      <c r="J74" s="230"/>
      <c r="K74" s="230"/>
      <c r="L74" s="230"/>
      <c r="O74" s="230"/>
      <c r="P74" s="231"/>
      <c r="R74" s="265"/>
      <c r="S74" s="265"/>
      <c r="T74" s="227"/>
      <c r="U74" s="227"/>
      <c r="V74" s="227"/>
    </row>
    <row r="75" spans="1:22" x14ac:dyDescent="0.2">
      <c r="A75" s="227"/>
      <c r="B75" s="227"/>
      <c r="C75" s="227"/>
      <c r="D75" s="227"/>
      <c r="E75" s="235"/>
      <c r="F75" s="267"/>
      <c r="G75" s="230"/>
      <c r="H75" s="230"/>
      <c r="I75" s="229"/>
      <c r="J75" s="230"/>
      <c r="K75" s="230"/>
      <c r="L75" s="230"/>
      <c r="O75" s="230"/>
      <c r="P75" s="231"/>
      <c r="R75" s="265"/>
      <c r="S75" s="265"/>
      <c r="T75" s="227"/>
      <c r="U75" s="227"/>
      <c r="V75" s="227"/>
    </row>
    <row r="76" spans="1:22" x14ac:dyDescent="0.2">
      <c r="A76" s="227"/>
      <c r="B76" s="227"/>
      <c r="C76" s="227"/>
      <c r="D76" s="227"/>
      <c r="E76" s="235"/>
      <c r="F76" s="267"/>
      <c r="G76" s="230"/>
      <c r="H76" s="230"/>
      <c r="I76" s="229"/>
      <c r="J76" s="230"/>
      <c r="K76" s="230"/>
      <c r="L76" s="230"/>
      <c r="O76" s="230"/>
      <c r="P76" s="231"/>
      <c r="R76" s="265"/>
      <c r="S76" s="265"/>
      <c r="T76" s="227"/>
      <c r="U76" s="227"/>
      <c r="V76" s="227"/>
    </row>
    <row r="77" spans="1:22" x14ac:dyDescent="0.2">
      <c r="A77" s="227"/>
      <c r="B77" s="227"/>
      <c r="C77" s="227"/>
      <c r="D77" s="227"/>
      <c r="E77" s="235"/>
      <c r="F77" s="267"/>
      <c r="G77" s="230"/>
      <c r="H77" s="230"/>
      <c r="I77" s="229"/>
      <c r="J77" s="230"/>
      <c r="K77" s="230"/>
      <c r="L77" s="230"/>
      <c r="O77" s="230"/>
      <c r="P77" s="231"/>
      <c r="R77" s="265"/>
      <c r="S77" s="265"/>
      <c r="T77" s="227"/>
      <c r="U77" s="227"/>
      <c r="V77" s="227"/>
    </row>
    <row r="78" spans="1:22" x14ac:dyDescent="0.2">
      <c r="A78" s="227"/>
      <c r="B78" s="227"/>
      <c r="C78" s="227"/>
      <c r="D78" s="227"/>
      <c r="E78" s="235"/>
      <c r="F78" s="267"/>
      <c r="G78" s="230"/>
      <c r="H78" s="230"/>
      <c r="I78" s="229"/>
      <c r="J78" s="230"/>
      <c r="K78" s="230"/>
      <c r="L78" s="230"/>
      <c r="O78" s="230"/>
      <c r="P78" s="231"/>
      <c r="R78" s="265"/>
      <c r="S78" s="265"/>
      <c r="T78" s="227"/>
      <c r="U78" s="227"/>
      <c r="V78" s="227"/>
    </row>
    <row r="79" spans="1:22" x14ac:dyDescent="0.2">
      <c r="A79" s="227"/>
      <c r="B79" s="227"/>
      <c r="C79" s="227"/>
      <c r="D79" s="227"/>
      <c r="E79" s="235"/>
      <c r="F79" s="267"/>
      <c r="G79" s="230"/>
      <c r="H79" s="230"/>
      <c r="I79" s="229"/>
      <c r="J79" s="230"/>
      <c r="K79" s="230"/>
      <c r="L79" s="230"/>
      <c r="N79" s="227"/>
      <c r="O79" s="227"/>
      <c r="P79" s="265"/>
      <c r="Q79" s="265"/>
      <c r="R79" s="265"/>
      <c r="S79" s="265"/>
      <c r="T79" s="227"/>
      <c r="U79" s="227"/>
      <c r="V79" s="227"/>
    </row>
    <row r="80" spans="1:22" x14ac:dyDescent="0.2">
      <c r="A80" s="227"/>
      <c r="B80" s="227"/>
      <c r="C80" s="227"/>
      <c r="D80" s="227"/>
      <c r="E80" s="235"/>
      <c r="F80" s="267"/>
      <c r="G80" s="230"/>
      <c r="H80" s="230"/>
      <c r="I80" s="229"/>
      <c r="J80" s="230"/>
      <c r="K80" s="230"/>
      <c r="L80" s="230"/>
      <c r="N80" s="227"/>
      <c r="O80" s="227"/>
      <c r="P80" s="265"/>
      <c r="Q80" s="265"/>
      <c r="R80" s="265"/>
      <c r="S80" s="265"/>
      <c r="T80" s="227"/>
      <c r="U80" s="227"/>
      <c r="V80" s="227"/>
    </row>
    <row r="81" spans="1:22" x14ac:dyDescent="0.2">
      <c r="A81" s="227"/>
      <c r="B81" s="227"/>
      <c r="C81" s="227"/>
      <c r="D81" s="227"/>
      <c r="E81" s="235"/>
      <c r="F81" s="267"/>
      <c r="G81" s="230"/>
      <c r="H81" s="230"/>
      <c r="I81" s="229"/>
      <c r="J81" s="230"/>
      <c r="K81" s="230"/>
      <c r="L81" s="230"/>
      <c r="N81" s="227"/>
      <c r="O81" s="227"/>
      <c r="P81" s="265"/>
      <c r="Q81" s="265"/>
      <c r="R81" s="265"/>
      <c r="S81" s="265"/>
      <c r="T81" s="227"/>
      <c r="U81" s="227"/>
      <c r="V81" s="227"/>
    </row>
    <row r="82" spans="1:22" x14ac:dyDescent="0.2">
      <c r="A82" s="227"/>
      <c r="B82" s="227"/>
      <c r="C82" s="227"/>
      <c r="D82" s="227"/>
      <c r="E82" s="235"/>
      <c r="F82" s="267"/>
      <c r="G82" s="230"/>
      <c r="H82" s="230"/>
      <c r="I82" s="229"/>
      <c r="J82" s="230"/>
      <c r="K82" s="230"/>
      <c r="L82" s="230"/>
      <c r="N82" s="227"/>
      <c r="O82" s="227"/>
      <c r="P82" s="265"/>
      <c r="Q82" s="265"/>
      <c r="R82" s="265"/>
      <c r="S82" s="265"/>
      <c r="T82" s="227"/>
      <c r="U82" s="227"/>
      <c r="V82" s="227"/>
    </row>
    <row r="83" spans="1:22" x14ac:dyDescent="0.2">
      <c r="A83" s="227"/>
      <c r="B83" s="227"/>
      <c r="C83" s="227"/>
      <c r="D83" s="227"/>
      <c r="E83" s="235"/>
      <c r="F83" s="267"/>
      <c r="G83" s="230"/>
      <c r="H83" s="230"/>
      <c r="I83" s="229"/>
      <c r="J83" s="230"/>
      <c r="K83" s="230"/>
      <c r="L83" s="230"/>
      <c r="N83" s="227"/>
      <c r="O83" s="227"/>
      <c r="P83" s="265"/>
      <c r="Q83" s="265"/>
      <c r="R83" s="265"/>
      <c r="S83" s="265"/>
      <c r="T83" s="227"/>
      <c r="U83" s="227"/>
      <c r="V83" s="227"/>
    </row>
    <row r="84" spans="1:22" x14ac:dyDescent="0.2">
      <c r="A84" s="227"/>
      <c r="B84" s="227"/>
      <c r="C84" s="227"/>
      <c r="D84" s="227"/>
      <c r="E84" s="235"/>
      <c r="F84" s="267"/>
      <c r="G84" s="230"/>
      <c r="H84" s="230"/>
      <c r="I84" s="229"/>
      <c r="J84" s="230"/>
      <c r="K84" s="230"/>
      <c r="L84" s="230"/>
      <c r="N84" s="227"/>
      <c r="O84" s="227"/>
      <c r="P84" s="265"/>
      <c r="Q84" s="265"/>
      <c r="R84" s="265"/>
      <c r="S84" s="265"/>
      <c r="T84" s="227"/>
      <c r="U84" s="227"/>
      <c r="V84" s="227"/>
    </row>
    <row r="85" spans="1:22" x14ac:dyDescent="0.2">
      <c r="A85" s="227"/>
      <c r="B85" s="227"/>
      <c r="C85" s="227"/>
      <c r="D85" s="227"/>
      <c r="E85" s="235"/>
      <c r="F85" s="267"/>
      <c r="G85" s="230"/>
      <c r="H85" s="230"/>
      <c r="I85" s="229"/>
      <c r="J85" s="230"/>
      <c r="K85" s="230"/>
      <c r="L85" s="230"/>
      <c r="N85" s="227"/>
      <c r="O85" s="227"/>
      <c r="P85" s="265"/>
      <c r="Q85" s="265"/>
      <c r="R85" s="265"/>
      <c r="S85" s="265"/>
      <c r="T85" s="227"/>
      <c r="U85" s="227"/>
      <c r="V85" s="227"/>
    </row>
    <row r="86" spans="1:22" x14ac:dyDescent="0.2">
      <c r="A86" s="227"/>
      <c r="B86" s="227"/>
      <c r="C86" s="227"/>
      <c r="D86" s="227"/>
      <c r="E86" s="235"/>
      <c r="F86" s="267"/>
      <c r="G86" s="230"/>
      <c r="H86" s="230"/>
      <c r="I86" s="229"/>
      <c r="J86" s="230"/>
      <c r="K86" s="230"/>
      <c r="L86" s="230"/>
      <c r="N86" s="227"/>
      <c r="O86" s="227"/>
      <c r="P86" s="265"/>
      <c r="Q86" s="265"/>
      <c r="R86" s="265"/>
      <c r="S86" s="265"/>
      <c r="T86" s="227"/>
      <c r="U86" s="227"/>
      <c r="V86" s="227"/>
    </row>
    <row r="87" spans="1:22" x14ac:dyDescent="0.2">
      <c r="A87" s="227"/>
      <c r="B87" s="227"/>
      <c r="C87" s="227"/>
      <c r="D87" s="227"/>
      <c r="E87" s="235"/>
      <c r="F87" s="267"/>
      <c r="G87" s="230"/>
      <c r="H87" s="230"/>
      <c r="I87" s="229"/>
      <c r="J87" s="230"/>
      <c r="K87" s="230"/>
      <c r="L87" s="230"/>
      <c r="N87" s="227"/>
      <c r="O87" s="227"/>
      <c r="P87" s="265"/>
      <c r="Q87" s="265"/>
      <c r="R87" s="265"/>
      <c r="S87" s="265"/>
      <c r="T87" s="227"/>
      <c r="U87" s="227"/>
      <c r="V87" s="227"/>
    </row>
    <row r="88" spans="1:22" x14ac:dyDescent="0.2">
      <c r="A88" s="227"/>
      <c r="B88" s="227"/>
      <c r="C88" s="227"/>
      <c r="D88" s="227"/>
      <c r="E88" s="235"/>
      <c r="F88" s="267"/>
      <c r="G88" s="230"/>
      <c r="H88" s="230"/>
      <c r="I88" s="229"/>
      <c r="J88" s="230"/>
      <c r="K88" s="230"/>
      <c r="L88" s="230"/>
      <c r="N88" s="227"/>
      <c r="O88" s="227"/>
      <c r="P88" s="265"/>
      <c r="Q88" s="265"/>
      <c r="R88" s="265"/>
      <c r="S88" s="265"/>
      <c r="T88" s="227"/>
      <c r="U88" s="227"/>
      <c r="V88" s="227"/>
    </row>
    <row r="89" spans="1:22" x14ac:dyDescent="0.2">
      <c r="A89" s="227"/>
      <c r="B89" s="227"/>
      <c r="C89" s="227"/>
      <c r="D89" s="227"/>
      <c r="E89" s="235"/>
      <c r="F89" s="267"/>
      <c r="G89" s="230"/>
      <c r="H89" s="230"/>
      <c r="I89" s="229"/>
      <c r="J89" s="230"/>
      <c r="K89" s="230"/>
      <c r="L89" s="230"/>
      <c r="N89" s="227"/>
      <c r="O89" s="227"/>
      <c r="P89" s="265"/>
      <c r="Q89" s="265"/>
      <c r="R89" s="265"/>
      <c r="S89" s="265"/>
      <c r="T89" s="227"/>
      <c r="U89" s="227"/>
      <c r="V89" s="227"/>
    </row>
    <row r="90" spans="1:22" x14ac:dyDescent="0.2">
      <c r="A90" s="227"/>
      <c r="B90" s="227"/>
      <c r="C90" s="227"/>
      <c r="D90" s="227"/>
      <c r="E90" s="235"/>
      <c r="F90" s="267"/>
      <c r="G90" s="230"/>
      <c r="H90" s="230"/>
      <c r="I90" s="229"/>
      <c r="J90" s="230"/>
      <c r="K90" s="230"/>
      <c r="L90" s="230"/>
      <c r="N90" s="227"/>
      <c r="O90" s="227"/>
      <c r="P90" s="265"/>
      <c r="Q90" s="265"/>
      <c r="R90" s="265"/>
      <c r="S90" s="265"/>
      <c r="T90" s="227"/>
      <c r="U90" s="227"/>
      <c r="V90" s="227"/>
    </row>
    <row r="91" spans="1:22" s="227" customFormat="1" x14ac:dyDescent="0.2">
      <c r="E91" s="235"/>
      <c r="F91" s="267"/>
      <c r="G91" s="230"/>
      <c r="H91" s="230"/>
      <c r="I91" s="229"/>
      <c r="J91" s="230"/>
      <c r="K91" s="230"/>
      <c r="L91" s="230"/>
      <c r="M91" s="230"/>
      <c r="P91" s="265"/>
      <c r="Q91" s="265"/>
      <c r="R91" s="265"/>
      <c r="S91" s="265"/>
    </row>
    <row r="92" spans="1:22" s="227" customFormat="1" x14ac:dyDescent="0.2">
      <c r="E92" s="235"/>
      <c r="F92" s="267"/>
      <c r="G92" s="230"/>
      <c r="H92" s="230"/>
      <c r="I92" s="229"/>
      <c r="J92" s="230"/>
      <c r="K92" s="230"/>
      <c r="L92" s="230"/>
      <c r="M92" s="230"/>
      <c r="P92" s="265"/>
      <c r="Q92" s="265"/>
      <c r="R92" s="265"/>
      <c r="S92" s="265"/>
    </row>
    <row r="93" spans="1:22" s="227" customFormat="1" x14ac:dyDescent="0.2">
      <c r="E93" s="235"/>
      <c r="F93" s="267"/>
      <c r="G93" s="230"/>
      <c r="H93" s="230"/>
      <c r="I93" s="229"/>
      <c r="J93" s="230"/>
      <c r="K93" s="230"/>
      <c r="L93" s="230"/>
      <c r="M93" s="230"/>
      <c r="P93" s="265"/>
      <c r="Q93" s="265"/>
      <c r="R93" s="265"/>
      <c r="S93" s="265"/>
    </row>
    <row r="94" spans="1:22" s="227" customFormat="1" x14ac:dyDescent="0.2">
      <c r="E94" s="235"/>
      <c r="F94" s="267"/>
      <c r="G94" s="230"/>
      <c r="H94" s="230"/>
      <c r="I94" s="229"/>
      <c r="J94" s="230"/>
      <c r="K94" s="230"/>
      <c r="L94" s="230"/>
      <c r="P94" s="265"/>
      <c r="Q94" s="265"/>
      <c r="R94" s="265"/>
      <c r="S94" s="265"/>
    </row>
    <row r="95" spans="1:22" s="227" customFormat="1" x14ac:dyDescent="0.2">
      <c r="E95" s="235"/>
      <c r="F95" s="267"/>
      <c r="G95" s="230"/>
      <c r="H95" s="230"/>
      <c r="I95" s="229"/>
      <c r="J95" s="230"/>
      <c r="K95" s="230"/>
      <c r="L95" s="230"/>
      <c r="P95" s="265"/>
      <c r="Q95" s="265"/>
      <c r="R95" s="265"/>
      <c r="S95" s="265"/>
    </row>
    <row r="96" spans="1:22" s="227" customFormat="1" x14ac:dyDescent="0.2">
      <c r="E96" s="235"/>
      <c r="F96" s="267"/>
      <c r="G96" s="230"/>
      <c r="H96" s="230"/>
      <c r="I96" s="229"/>
      <c r="J96" s="230"/>
      <c r="K96" s="230"/>
      <c r="L96" s="230"/>
      <c r="P96" s="265"/>
      <c r="Q96" s="265"/>
      <c r="R96" s="265"/>
      <c r="S96" s="265"/>
    </row>
    <row r="97" spans="5:19" s="227" customFormat="1" x14ac:dyDescent="0.2">
      <c r="E97" s="235"/>
      <c r="F97" s="267"/>
      <c r="G97" s="230"/>
      <c r="H97" s="230"/>
      <c r="I97" s="229"/>
      <c r="J97" s="230"/>
      <c r="K97" s="230"/>
      <c r="L97" s="230"/>
      <c r="P97" s="265"/>
      <c r="Q97" s="265"/>
      <c r="R97" s="265"/>
      <c r="S97" s="265"/>
    </row>
    <row r="98" spans="5:19" s="227" customFormat="1" x14ac:dyDescent="0.2">
      <c r="E98" s="235"/>
      <c r="F98" s="267"/>
      <c r="G98" s="230"/>
      <c r="H98" s="230"/>
      <c r="I98" s="229"/>
      <c r="J98" s="230"/>
      <c r="K98" s="230"/>
      <c r="L98" s="230"/>
      <c r="P98" s="265"/>
      <c r="Q98" s="265"/>
      <c r="R98" s="265"/>
      <c r="S98" s="265"/>
    </row>
    <row r="99" spans="5:19" s="227" customFormat="1" x14ac:dyDescent="0.2">
      <c r="E99" s="235"/>
      <c r="F99" s="267"/>
      <c r="G99" s="230"/>
      <c r="H99" s="230"/>
      <c r="I99" s="229"/>
      <c r="J99" s="230"/>
      <c r="K99" s="230"/>
      <c r="L99" s="230"/>
      <c r="P99" s="265"/>
      <c r="Q99" s="265"/>
      <c r="R99" s="265"/>
      <c r="S99" s="265"/>
    </row>
    <row r="100" spans="5:19" s="227" customFormat="1" x14ac:dyDescent="0.2">
      <c r="E100" s="235"/>
      <c r="F100" s="267"/>
      <c r="G100" s="230"/>
      <c r="H100" s="230"/>
      <c r="I100" s="229"/>
      <c r="J100" s="230"/>
      <c r="K100" s="230"/>
      <c r="L100" s="230"/>
      <c r="P100" s="265"/>
      <c r="Q100" s="265"/>
      <c r="R100" s="265"/>
      <c r="S100" s="265"/>
    </row>
    <row r="101" spans="5:19" s="227" customFormat="1" x14ac:dyDescent="0.2">
      <c r="E101" s="235"/>
      <c r="F101" s="267"/>
      <c r="G101" s="230"/>
      <c r="H101" s="230"/>
      <c r="I101" s="229"/>
      <c r="J101" s="230"/>
      <c r="K101" s="230"/>
      <c r="L101" s="230"/>
      <c r="P101" s="265"/>
      <c r="Q101" s="265"/>
      <c r="R101" s="265"/>
      <c r="S101" s="265"/>
    </row>
    <row r="102" spans="5:19" s="227" customFormat="1" x14ac:dyDescent="0.2">
      <c r="E102" s="235"/>
      <c r="F102" s="267"/>
      <c r="G102" s="230"/>
      <c r="H102" s="230"/>
      <c r="I102" s="229"/>
      <c r="J102" s="230"/>
      <c r="K102" s="230"/>
      <c r="L102" s="230"/>
      <c r="P102" s="265"/>
      <c r="Q102" s="265"/>
      <c r="R102" s="265"/>
      <c r="S102" s="265"/>
    </row>
    <row r="103" spans="5:19" s="227" customFormat="1" x14ac:dyDescent="0.2">
      <c r="E103" s="235"/>
      <c r="F103" s="267"/>
      <c r="G103" s="230"/>
      <c r="H103" s="230"/>
      <c r="I103" s="229"/>
      <c r="J103" s="230"/>
      <c r="K103" s="230"/>
      <c r="L103" s="230"/>
      <c r="P103" s="265"/>
      <c r="Q103" s="265"/>
      <c r="R103" s="265"/>
      <c r="S103" s="265"/>
    </row>
    <row r="104" spans="5:19" s="227" customFormat="1" x14ac:dyDescent="0.2">
      <c r="E104" s="235"/>
      <c r="F104" s="267"/>
      <c r="G104" s="230"/>
      <c r="H104" s="230"/>
      <c r="I104" s="229"/>
      <c r="J104" s="230"/>
      <c r="K104" s="230"/>
      <c r="L104" s="230"/>
      <c r="P104" s="265"/>
      <c r="Q104" s="265"/>
      <c r="R104" s="265"/>
      <c r="S104" s="265"/>
    </row>
    <row r="105" spans="5:19" s="227" customFormat="1" x14ac:dyDescent="0.2">
      <c r="E105" s="235"/>
      <c r="F105" s="267"/>
      <c r="G105" s="230"/>
      <c r="H105" s="230"/>
      <c r="I105" s="229"/>
      <c r="J105" s="230"/>
      <c r="K105" s="230"/>
      <c r="L105" s="230"/>
      <c r="P105" s="265"/>
      <c r="Q105" s="265"/>
      <c r="R105" s="265"/>
      <c r="S105" s="265"/>
    </row>
    <row r="106" spans="5:19" s="227" customFormat="1" x14ac:dyDescent="0.2">
      <c r="E106" s="235"/>
      <c r="F106" s="267"/>
      <c r="G106" s="230"/>
      <c r="H106" s="230"/>
      <c r="I106" s="229"/>
      <c r="J106" s="230"/>
      <c r="K106" s="230"/>
      <c r="L106" s="230"/>
      <c r="P106" s="265"/>
      <c r="Q106" s="265"/>
      <c r="R106" s="265"/>
      <c r="S106" s="265"/>
    </row>
    <row r="107" spans="5:19" s="227" customFormat="1" x14ac:dyDescent="0.2">
      <c r="E107" s="235"/>
      <c r="F107" s="267"/>
      <c r="G107" s="230"/>
      <c r="H107" s="230"/>
      <c r="I107" s="229"/>
      <c r="J107" s="230"/>
      <c r="K107" s="230"/>
      <c r="L107" s="230"/>
      <c r="P107" s="265"/>
      <c r="Q107" s="265"/>
      <c r="R107" s="265"/>
      <c r="S107" s="265"/>
    </row>
    <row r="108" spans="5:19" s="227" customFormat="1" x14ac:dyDescent="0.2">
      <c r="E108" s="235"/>
      <c r="F108" s="267"/>
      <c r="G108" s="230"/>
      <c r="H108" s="230"/>
      <c r="I108" s="229"/>
      <c r="J108" s="230"/>
      <c r="K108" s="230"/>
      <c r="L108" s="230"/>
      <c r="P108" s="265"/>
      <c r="Q108" s="265"/>
      <c r="R108" s="265"/>
      <c r="S108" s="265"/>
    </row>
    <row r="109" spans="5:19" s="227" customFormat="1" x14ac:dyDescent="0.2">
      <c r="E109" s="235"/>
      <c r="F109" s="267"/>
      <c r="G109" s="230"/>
      <c r="H109" s="230"/>
      <c r="I109" s="229"/>
      <c r="J109" s="230"/>
      <c r="K109" s="230"/>
      <c r="L109" s="230"/>
      <c r="P109" s="265"/>
      <c r="Q109" s="265"/>
      <c r="R109" s="265"/>
      <c r="S109" s="265"/>
    </row>
    <row r="110" spans="5:19" s="227" customFormat="1" x14ac:dyDescent="0.2">
      <c r="E110" s="235"/>
      <c r="F110" s="267"/>
      <c r="G110" s="230"/>
      <c r="H110" s="230"/>
      <c r="I110" s="229"/>
      <c r="J110" s="230"/>
      <c r="K110" s="230"/>
      <c r="L110" s="230"/>
      <c r="P110" s="265"/>
      <c r="Q110" s="265"/>
      <c r="R110" s="265"/>
      <c r="S110" s="265"/>
    </row>
    <row r="111" spans="5:19" s="227" customFormat="1" x14ac:dyDescent="0.2">
      <c r="E111" s="235"/>
      <c r="F111" s="267"/>
      <c r="G111" s="230"/>
      <c r="H111" s="230"/>
      <c r="I111" s="229"/>
      <c r="J111" s="230"/>
      <c r="K111" s="230"/>
      <c r="L111" s="230"/>
      <c r="P111" s="265"/>
      <c r="Q111" s="265"/>
      <c r="R111" s="265"/>
      <c r="S111" s="265"/>
    </row>
    <row r="112" spans="5:19" s="227" customFormat="1" x14ac:dyDescent="0.2">
      <c r="E112" s="235"/>
      <c r="F112" s="267"/>
      <c r="G112" s="230"/>
      <c r="H112" s="230"/>
      <c r="I112" s="229"/>
      <c r="J112" s="230"/>
      <c r="K112" s="230"/>
      <c r="L112" s="230"/>
      <c r="P112" s="265"/>
      <c r="Q112" s="265"/>
      <c r="R112" s="265"/>
      <c r="S112" s="265"/>
    </row>
    <row r="113" spans="5:19" s="227" customFormat="1" x14ac:dyDescent="0.2">
      <c r="E113" s="235"/>
      <c r="F113" s="267"/>
      <c r="G113" s="230"/>
      <c r="H113" s="230"/>
      <c r="I113" s="229"/>
      <c r="J113" s="230"/>
      <c r="K113" s="230"/>
      <c r="L113" s="230"/>
      <c r="P113" s="265"/>
      <c r="Q113" s="265"/>
      <c r="R113" s="265"/>
      <c r="S113" s="265"/>
    </row>
    <row r="114" spans="5:19" s="227" customFormat="1" x14ac:dyDescent="0.2">
      <c r="E114" s="235"/>
      <c r="F114" s="267"/>
      <c r="G114" s="230"/>
      <c r="H114" s="230"/>
      <c r="I114" s="229"/>
      <c r="J114" s="230"/>
      <c r="K114" s="230"/>
      <c r="L114" s="230"/>
      <c r="P114" s="265"/>
      <c r="Q114" s="265"/>
      <c r="R114" s="265"/>
      <c r="S114" s="265"/>
    </row>
    <row r="115" spans="5:19" s="227" customFormat="1" x14ac:dyDescent="0.2">
      <c r="E115" s="235"/>
      <c r="F115" s="267"/>
      <c r="G115" s="230"/>
      <c r="H115" s="230"/>
      <c r="I115" s="229"/>
      <c r="J115" s="230"/>
      <c r="K115" s="230"/>
      <c r="L115" s="230"/>
      <c r="P115" s="265"/>
      <c r="Q115" s="265"/>
      <c r="R115" s="265"/>
      <c r="S115" s="265"/>
    </row>
    <row r="116" spans="5:19" s="227" customFormat="1" x14ac:dyDescent="0.2">
      <c r="E116" s="235"/>
      <c r="F116" s="267"/>
      <c r="G116" s="230"/>
      <c r="H116" s="230"/>
      <c r="I116" s="229"/>
      <c r="J116" s="230"/>
      <c r="K116" s="230"/>
      <c r="L116" s="230"/>
      <c r="P116" s="265"/>
      <c r="Q116" s="265"/>
      <c r="R116" s="265"/>
      <c r="S116" s="265"/>
    </row>
    <row r="117" spans="5:19" s="227" customFormat="1" x14ac:dyDescent="0.2">
      <c r="E117" s="235"/>
      <c r="F117" s="267"/>
      <c r="G117" s="230"/>
      <c r="H117" s="230"/>
      <c r="I117" s="229"/>
      <c r="J117" s="230"/>
      <c r="K117" s="230"/>
      <c r="L117" s="230"/>
      <c r="P117" s="265"/>
      <c r="Q117" s="265"/>
      <c r="R117" s="265"/>
      <c r="S117" s="265"/>
    </row>
    <row r="118" spans="5:19" s="227" customFormat="1" x14ac:dyDescent="0.2">
      <c r="E118" s="235"/>
      <c r="F118" s="267"/>
      <c r="G118" s="230"/>
      <c r="H118" s="230"/>
      <c r="I118" s="229"/>
      <c r="J118" s="230"/>
      <c r="K118" s="230"/>
      <c r="L118" s="230"/>
      <c r="P118" s="265"/>
      <c r="Q118" s="265"/>
      <c r="R118" s="265"/>
      <c r="S118" s="265"/>
    </row>
    <row r="119" spans="5:19" s="227" customFormat="1" x14ac:dyDescent="0.2">
      <c r="E119" s="235"/>
      <c r="F119" s="267"/>
      <c r="G119" s="230"/>
      <c r="H119" s="230"/>
      <c r="I119" s="229"/>
      <c r="J119" s="230"/>
      <c r="K119" s="230"/>
      <c r="L119" s="230"/>
      <c r="P119" s="265"/>
      <c r="Q119" s="265"/>
      <c r="R119" s="265"/>
      <c r="S119" s="265"/>
    </row>
    <row r="120" spans="5:19" s="227" customFormat="1" x14ac:dyDescent="0.2">
      <c r="E120" s="235"/>
      <c r="F120" s="267"/>
      <c r="G120" s="230"/>
      <c r="H120" s="230"/>
      <c r="I120" s="229"/>
      <c r="J120" s="230"/>
      <c r="K120" s="230"/>
      <c r="L120" s="230"/>
      <c r="P120" s="265"/>
      <c r="Q120" s="265"/>
      <c r="R120" s="265"/>
      <c r="S120" s="265"/>
    </row>
    <row r="121" spans="5:19" s="227" customFormat="1" x14ac:dyDescent="0.2">
      <c r="E121" s="235"/>
      <c r="F121" s="267"/>
      <c r="G121" s="230"/>
      <c r="H121" s="230"/>
      <c r="I121" s="229"/>
      <c r="J121" s="230"/>
      <c r="K121" s="230"/>
      <c r="L121" s="230"/>
      <c r="P121" s="265"/>
      <c r="Q121" s="265"/>
      <c r="R121" s="265"/>
      <c r="S121" s="265"/>
    </row>
    <row r="122" spans="5:19" s="227" customFormat="1" x14ac:dyDescent="0.2">
      <c r="E122" s="235"/>
      <c r="F122" s="267"/>
      <c r="G122" s="230"/>
      <c r="H122" s="230"/>
      <c r="I122" s="229"/>
      <c r="J122" s="230"/>
      <c r="K122" s="230"/>
      <c r="L122" s="230"/>
      <c r="P122" s="265"/>
      <c r="Q122" s="265"/>
      <c r="R122" s="265"/>
      <c r="S122" s="265"/>
    </row>
    <row r="123" spans="5:19" s="227" customFormat="1" x14ac:dyDescent="0.2">
      <c r="E123" s="235"/>
      <c r="F123" s="267"/>
      <c r="G123" s="230"/>
      <c r="H123" s="230"/>
      <c r="I123" s="229"/>
      <c r="J123" s="230"/>
      <c r="K123" s="230"/>
      <c r="L123" s="230"/>
      <c r="P123" s="265"/>
      <c r="Q123" s="265"/>
      <c r="R123" s="265"/>
      <c r="S123" s="265"/>
    </row>
    <row r="124" spans="5:19" s="227" customFormat="1" x14ac:dyDescent="0.2">
      <c r="E124" s="235"/>
      <c r="F124" s="267"/>
      <c r="G124" s="230"/>
      <c r="H124" s="230"/>
      <c r="I124" s="229"/>
      <c r="J124" s="230"/>
      <c r="K124" s="230"/>
      <c r="L124" s="230"/>
      <c r="P124" s="265"/>
      <c r="Q124" s="265"/>
      <c r="R124" s="265"/>
      <c r="S124" s="265"/>
    </row>
    <row r="125" spans="5:19" s="227" customFormat="1" x14ac:dyDescent="0.2">
      <c r="E125" s="235"/>
      <c r="F125" s="267"/>
      <c r="G125" s="230"/>
      <c r="H125" s="230"/>
      <c r="I125" s="229"/>
      <c r="J125" s="230"/>
      <c r="K125" s="230"/>
      <c r="L125" s="230"/>
      <c r="P125" s="265"/>
      <c r="Q125" s="265"/>
      <c r="R125" s="265"/>
      <c r="S125" s="265"/>
    </row>
    <row r="126" spans="5:19" s="227" customFormat="1" x14ac:dyDescent="0.2">
      <c r="E126" s="235"/>
      <c r="F126" s="267"/>
      <c r="G126" s="230"/>
      <c r="H126" s="230"/>
      <c r="I126" s="229"/>
      <c r="J126" s="230"/>
      <c r="K126" s="230"/>
      <c r="L126" s="230"/>
      <c r="P126" s="265"/>
      <c r="Q126" s="265"/>
      <c r="R126" s="265"/>
      <c r="S126" s="265"/>
    </row>
    <row r="127" spans="5:19" s="227" customFormat="1" x14ac:dyDescent="0.2">
      <c r="E127" s="235"/>
      <c r="F127" s="267"/>
      <c r="G127" s="230"/>
      <c r="H127" s="230"/>
      <c r="I127" s="229"/>
      <c r="J127" s="230"/>
      <c r="K127" s="230"/>
      <c r="L127" s="230"/>
      <c r="P127" s="265"/>
      <c r="Q127" s="265"/>
      <c r="R127" s="265"/>
      <c r="S127" s="265"/>
    </row>
    <row r="128" spans="5:19" s="227" customFormat="1" x14ac:dyDescent="0.2">
      <c r="E128" s="235"/>
      <c r="F128" s="267"/>
      <c r="G128" s="230"/>
      <c r="H128" s="230"/>
      <c r="I128" s="229"/>
      <c r="J128" s="230"/>
      <c r="K128" s="230"/>
      <c r="L128" s="230"/>
      <c r="P128" s="265"/>
      <c r="Q128" s="265"/>
      <c r="R128" s="265"/>
      <c r="S128" s="265"/>
    </row>
    <row r="129" spans="1:22" s="227" customFormat="1" x14ac:dyDescent="0.2">
      <c r="E129" s="235"/>
      <c r="F129" s="267"/>
      <c r="G129" s="230"/>
      <c r="H129" s="230"/>
      <c r="I129" s="229"/>
      <c r="J129" s="230"/>
      <c r="K129" s="230"/>
      <c r="L129" s="230"/>
      <c r="P129" s="265"/>
      <c r="Q129" s="265"/>
      <c r="R129" s="265"/>
      <c r="S129" s="265"/>
    </row>
    <row r="130" spans="1:22" s="227" customFormat="1" x14ac:dyDescent="0.2">
      <c r="E130" s="235"/>
      <c r="F130" s="267"/>
      <c r="G130" s="230"/>
      <c r="H130" s="230"/>
      <c r="I130" s="229"/>
      <c r="J130" s="230"/>
      <c r="K130" s="230"/>
      <c r="L130" s="230"/>
      <c r="P130" s="265"/>
      <c r="Q130" s="265"/>
      <c r="R130" s="265"/>
      <c r="S130" s="265"/>
    </row>
    <row r="131" spans="1:22" s="227" customFormat="1" x14ac:dyDescent="0.2">
      <c r="E131" s="235"/>
      <c r="F131" s="267"/>
      <c r="G131" s="230"/>
      <c r="H131" s="230"/>
      <c r="I131" s="229"/>
      <c r="J131" s="230"/>
      <c r="K131" s="230"/>
      <c r="L131" s="230"/>
      <c r="P131" s="265"/>
      <c r="Q131" s="265"/>
      <c r="R131" s="231"/>
      <c r="S131" s="231"/>
      <c r="T131" s="230"/>
      <c r="U131" s="230"/>
      <c r="V131" s="230"/>
    </row>
    <row r="132" spans="1:22" s="227" customFormat="1" x14ac:dyDescent="0.2">
      <c r="E132" s="235"/>
      <c r="F132" s="267"/>
      <c r="G132" s="230"/>
      <c r="H132" s="230"/>
      <c r="I132" s="229"/>
      <c r="J132" s="230"/>
      <c r="K132" s="230"/>
      <c r="L132" s="230"/>
      <c r="P132" s="265"/>
      <c r="Q132" s="265"/>
      <c r="R132" s="231"/>
      <c r="S132" s="231"/>
      <c r="T132" s="230"/>
      <c r="U132" s="230"/>
      <c r="V132" s="230"/>
    </row>
    <row r="133" spans="1:22" s="227" customFormat="1" x14ac:dyDescent="0.2">
      <c r="E133" s="235"/>
      <c r="F133" s="267"/>
      <c r="G133" s="230"/>
      <c r="H133" s="230"/>
      <c r="I133" s="229"/>
      <c r="J133" s="230"/>
      <c r="K133" s="230"/>
      <c r="L133" s="230"/>
      <c r="P133" s="265"/>
      <c r="Q133" s="265"/>
      <c r="R133" s="231"/>
      <c r="S133" s="231"/>
      <c r="T133" s="230"/>
      <c r="U133" s="230"/>
      <c r="V133" s="230"/>
    </row>
    <row r="134" spans="1:22" s="227" customFormat="1" x14ac:dyDescent="0.2">
      <c r="E134" s="235"/>
      <c r="F134" s="267"/>
      <c r="G134" s="230"/>
      <c r="H134" s="230"/>
      <c r="I134" s="229"/>
      <c r="J134" s="230"/>
      <c r="K134" s="230"/>
      <c r="L134" s="230"/>
      <c r="P134" s="265"/>
      <c r="Q134" s="265"/>
      <c r="R134" s="231"/>
      <c r="S134" s="231"/>
      <c r="T134" s="230"/>
      <c r="U134" s="230"/>
      <c r="V134" s="230"/>
    </row>
    <row r="135" spans="1:22" s="227" customFormat="1" x14ac:dyDescent="0.2">
      <c r="E135" s="235"/>
      <c r="F135" s="267"/>
      <c r="G135" s="230"/>
      <c r="H135" s="230"/>
      <c r="I135" s="229"/>
      <c r="J135" s="230"/>
      <c r="K135" s="230"/>
      <c r="L135" s="230"/>
      <c r="P135" s="265"/>
      <c r="Q135" s="265"/>
      <c r="R135" s="231"/>
      <c r="S135" s="231"/>
      <c r="T135" s="230"/>
      <c r="U135" s="230"/>
      <c r="V135" s="230"/>
    </row>
    <row r="136" spans="1:22" s="227" customFormat="1" x14ac:dyDescent="0.2">
      <c r="E136" s="235"/>
      <c r="F136" s="267"/>
      <c r="G136" s="230"/>
      <c r="H136" s="230"/>
      <c r="I136" s="229"/>
      <c r="J136" s="230"/>
      <c r="K136" s="230"/>
      <c r="L136" s="230"/>
      <c r="N136" s="230"/>
      <c r="O136" s="229"/>
      <c r="P136" s="276"/>
      <c r="Q136" s="231"/>
      <c r="R136" s="231"/>
      <c r="S136" s="231"/>
      <c r="T136" s="230"/>
      <c r="U136" s="230"/>
      <c r="V136" s="230"/>
    </row>
    <row r="137" spans="1:22" s="227" customFormat="1" x14ac:dyDescent="0.2">
      <c r="E137" s="235"/>
      <c r="F137" s="267"/>
      <c r="G137" s="230"/>
      <c r="H137" s="230"/>
      <c r="I137" s="229"/>
      <c r="J137" s="230"/>
      <c r="K137" s="230"/>
      <c r="L137" s="230"/>
      <c r="N137" s="230"/>
      <c r="O137" s="229"/>
      <c r="P137" s="276"/>
      <c r="Q137" s="231"/>
      <c r="R137" s="231"/>
      <c r="S137" s="231"/>
      <c r="T137" s="230"/>
      <c r="U137" s="230"/>
      <c r="V137" s="230"/>
    </row>
    <row r="138" spans="1:22" s="227" customFormat="1" x14ac:dyDescent="0.2">
      <c r="E138" s="235"/>
      <c r="F138" s="267"/>
      <c r="G138" s="230"/>
      <c r="H138" s="230"/>
      <c r="I138" s="229"/>
      <c r="J138" s="230"/>
      <c r="K138" s="230"/>
      <c r="L138" s="230"/>
      <c r="N138" s="230"/>
      <c r="O138" s="229"/>
      <c r="P138" s="276"/>
      <c r="Q138" s="231"/>
      <c r="R138" s="231"/>
      <c r="S138" s="231"/>
      <c r="T138" s="230"/>
      <c r="U138" s="230"/>
      <c r="V138" s="230"/>
    </row>
    <row r="139" spans="1:22" s="227" customFormat="1" x14ac:dyDescent="0.2">
      <c r="E139" s="235"/>
      <c r="F139" s="267"/>
      <c r="G139" s="230"/>
      <c r="H139" s="230"/>
      <c r="I139" s="229"/>
      <c r="J139" s="230"/>
      <c r="K139" s="230"/>
      <c r="L139" s="230"/>
      <c r="N139" s="230"/>
      <c r="O139" s="229"/>
      <c r="P139" s="276"/>
      <c r="Q139" s="231"/>
      <c r="R139" s="231"/>
      <c r="S139" s="231"/>
      <c r="T139" s="230"/>
      <c r="U139" s="230"/>
      <c r="V139" s="230"/>
    </row>
    <row r="140" spans="1:22" s="227" customFormat="1" x14ac:dyDescent="0.2">
      <c r="A140" s="230"/>
      <c r="B140" s="230"/>
      <c r="C140" s="277"/>
      <c r="D140" s="277"/>
      <c r="E140" s="277"/>
      <c r="F140" s="277"/>
      <c r="H140" s="265"/>
      <c r="J140" s="230"/>
      <c r="K140" s="230"/>
      <c r="L140" s="230"/>
      <c r="N140" s="230"/>
      <c r="O140" s="229"/>
      <c r="P140" s="276"/>
      <c r="Q140" s="231"/>
      <c r="R140" s="231"/>
      <c r="S140" s="231"/>
      <c r="T140" s="230"/>
      <c r="U140" s="230"/>
      <c r="V140" s="230"/>
    </row>
    <row r="141" spans="1:22" s="227" customFormat="1" x14ac:dyDescent="0.2">
      <c r="A141" s="230"/>
      <c r="B141" s="230"/>
      <c r="C141" s="277"/>
      <c r="D141" s="277"/>
      <c r="E141" s="277"/>
      <c r="F141" s="277"/>
      <c r="H141" s="265"/>
      <c r="J141" s="230"/>
      <c r="K141" s="230"/>
      <c r="L141" s="230"/>
      <c r="N141" s="230"/>
      <c r="O141" s="229"/>
      <c r="P141" s="276"/>
      <c r="Q141" s="231"/>
      <c r="R141" s="231"/>
      <c r="S141" s="231"/>
      <c r="T141" s="230"/>
      <c r="U141" s="230"/>
      <c r="V141" s="230"/>
    </row>
    <row r="142" spans="1:22" s="227" customFormat="1" x14ac:dyDescent="0.2">
      <c r="A142" s="230"/>
      <c r="B142" s="230"/>
      <c r="C142" s="277"/>
      <c r="D142" s="277"/>
      <c r="E142" s="277"/>
      <c r="F142" s="277"/>
      <c r="H142" s="265"/>
      <c r="J142" s="230"/>
      <c r="K142" s="230"/>
      <c r="L142" s="230"/>
      <c r="N142" s="230"/>
      <c r="O142" s="229"/>
      <c r="P142" s="276"/>
      <c r="Q142" s="231"/>
      <c r="R142" s="231"/>
      <c r="S142" s="231"/>
      <c r="T142" s="230"/>
      <c r="U142" s="230"/>
      <c r="V142" s="230"/>
    </row>
    <row r="143" spans="1:22" s="227" customFormat="1" x14ac:dyDescent="0.2">
      <c r="A143" s="230"/>
      <c r="B143" s="230"/>
      <c r="C143" s="277"/>
      <c r="D143" s="277"/>
      <c r="E143" s="277"/>
      <c r="F143" s="277"/>
      <c r="H143" s="265"/>
      <c r="J143" s="230"/>
      <c r="K143" s="230"/>
      <c r="L143" s="230"/>
      <c r="N143" s="230"/>
      <c r="O143" s="229"/>
      <c r="P143" s="276"/>
      <c r="Q143" s="231"/>
      <c r="R143" s="231"/>
      <c r="S143" s="231"/>
      <c r="T143" s="230"/>
      <c r="U143" s="230"/>
      <c r="V143" s="230"/>
    </row>
    <row r="144" spans="1:22" s="227" customFormat="1" x14ac:dyDescent="0.2">
      <c r="A144" s="230"/>
      <c r="B144" s="230"/>
      <c r="C144" s="277"/>
      <c r="D144" s="277"/>
      <c r="E144" s="277"/>
      <c r="F144" s="277"/>
      <c r="H144" s="265"/>
      <c r="J144" s="230"/>
      <c r="K144" s="230"/>
      <c r="L144" s="230"/>
      <c r="N144" s="230"/>
      <c r="O144" s="229"/>
      <c r="P144" s="276"/>
      <c r="Q144" s="231"/>
      <c r="R144" s="231"/>
      <c r="S144" s="231"/>
      <c r="T144" s="230"/>
      <c r="U144" s="230"/>
      <c r="V144" s="230"/>
    </row>
    <row r="145" spans="1:22" s="227" customFormat="1" x14ac:dyDescent="0.2">
      <c r="A145" s="230"/>
      <c r="B145" s="230"/>
      <c r="C145" s="277"/>
      <c r="D145" s="277"/>
      <c r="E145" s="277"/>
      <c r="F145" s="277"/>
      <c r="H145" s="265"/>
      <c r="J145" s="230"/>
      <c r="K145" s="230"/>
      <c r="L145" s="230"/>
      <c r="N145" s="230"/>
      <c r="O145" s="229"/>
      <c r="P145" s="276"/>
      <c r="Q145" s="231"/>
      <c r="R145" s="231"/>
      <c r="S145" s="231"/>
      <c r="T145" s="230"/>
      <c r="U145" s="230"/>
      <c r="V145" s="230"/>
    </row>
    <row r="146" spans="1:22" s="227" customFormat="1" x14ac:dyDescent="0.2">
      <c r="A146" s="230"/>
      <c r="B146" s="230"/>
      <c r="C146" s="277"/>
      <c r="D146" s="277"/>
      <c r="E146" s="277"/>
      <c r="F146" s="277"/>
      <c r="H146" s="265"/>
      <c r="K146" s="230"/>
      <c r="L146" s="230"/>
      <c r="N146" s="230"/>
      <c r="O146" s="229"/>
      <c r="P146" s="276"/>
      <c r="Q146" s="231"/>
      <c r="R146" s="231"/>
      <c r="S146" s="231"/>
      <c r="T146" s="230"/>
      <c r="U146" s="230"/>
      <c r="V146" s="230"/>
    </row>
    <row r="147" spans="1:22" s="227" customFormat="1" x14ac:dyDescent="0.2">
      <c r="A147" s="230"/>
      <c r="B147" s="230"/>
      <c r="C147" s="277"/>
      <c r="D147" s="277"/>
      <c r="E147" s="277"/>
      <c r="F147" s="277"/>
      <c r="H147" s="265"/>
      <c r="K147" s="230"/>
      <c r="L147" s="230"/>
      <c r="N147" s="230"/>
      <c r="O147" s="229"/>
      <c r="P147" s="276"/>
      <c r="Q147" s="231"/>
      <c r="R147" s="231"/>
      <c r="S147" s="231"/>
      <c r="T147" s="230"/>
      <c r="U147" s="230"/>
      <c r="V147" s="230"/>
    </row>
    <row r="148" spans="1:22" x14ac:dyDescent="0.2">
      <c r="K148" s="230"/>
      <c r="L148" s="230"/>
      <c r="M148" s="227"/>
    </row>
    <row r="149" spans="1:22" x14ac:dyDescent="0.2">
      <c r="L149" s="230"/>
      <c r="M149" s="227"/>
    </row>
    <row r="150" spans="1:22" x14ac:dyDescent="0.2">
      <c r="L150" s="230"/>
      <c r="M150" s="227"/>
    </row>
    <row r="151" spans="1:22" x14ac:dyDescent="0.2">
      <c r="L151" s="230"/>
    </row>
    <row r="152" spans="1:22" x14ac:dyDescent="0.2">
      <c r="L152" s="230"/>
    </row>
    <row r="153" spans="1:22" x14ac:dyDescent="0.2">
      <c r="L153" s="230"/>
    </row>
  </sheetData>
  <conditionalFormatting sqref="P6:P11 Z6:Z11">
    <cfRule type="aboveAverage" dxfId="5" priority="3" aboveAverage="0" stdDev="1"/>
    <cfRule type="aboveAverage" dxfId="4" priority="4" stdDev="1"/>
  </conditionalFormatting>
  <conditionalFormatting sqref="P45:P58 Z45:Z58 B21:B44">
    <cfRule type="aboveAverage" dxfId="3" priority="5" aboveAverage="0" stdDev="1"/>
    <cfRule type="aboveAverage" dxfId="2" priority="6" stdDev="1"/>
  </conditionalFormatting>
  <conditionalFormatting sqref="C36">
    <cfRule type="aboveAverage" dxfId="1" priority="1" aboveAverage="0" stdDev="1"/>
    <cfRule type="aboveAverage" dxfId="0" priority="2" stdDev="1"/>
  </conditionalFormatting>
  <pageMargins left="0.7" right="0.7" top="0.75" bottom="0.75" header="0.3" footer="0.3"/>
  <pageSetup orientation="portrait" verticalDpi="0"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0AE6-BC62-45B2-815B-4FE7B244453A}">
  <dimension ref="A1"/>
  <sheetViews>
    <sheetView workbookViewId="0">
      <selection activeCell="H19" sqref="H19"/>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K17</vt:lpstr>
      <vt:lpstr>K29</vt:lpstr>
      <vt:lpstr>Probe92-K29_1992.05.23</vt:lpstr>
      <vt:lpstr>Probe91-K17_1992.05.23</vt:lpstr>
      <vt:lpstr>GPS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ehbaker</dc:creator>
  <cp:lastModifiedBy>ehbaker</cp:lastModifiedBy>
  <dcterms:created xsi:type="dcterms:W3CDTF">2019-06-20T22:23:13Z</dcterms:created>
  <dcterms:modified xsi:type="dcterms:W3CDTF">2019-10-30T01:51:32Z</dcterms:modified>
</cp:coreProperties>
</file>