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L:\Modern\FieldVisits\"/>
    </mc:Choice>
  </mc:AlternateContent>
  <xr:revisionPtr revIDLastSave="0" documentId="13_ncr:1_{872CF26A-8CA7-4124-83FA-F29D9ABB5BCE}" xr6:coauthVersionLast="41" xr6:coauthVersionMax="41" xr10:uidLastSave="{00000000-0000-0000-0000-000000000000}"/>
  <bookViews>
    <workbookView xWindow="28680" yWindow="330" windowWidth="25440" windowHeight="15390" xr2:uid="{62E40685-8569-48A2-98E8-A504D3602E9A}"/>
  </bookViews>
  <sheets>
    <sheet name="K17" sheetId="1" r:id="rId1"/>
    <sheet name="K29"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2" i="2" l="1"/>
  <c r="G22" i="2"/>
  <c r="E22" i="2"/>
  <c r="C28" i="2"/>
  <c r="C25" i="2"/>
  <c r="C24" i="2"/>
  <c r="C23" i="2"/>
  <c r="T18" i="2"/>
  <c r="U17" i="2"/>
  <c r="P17" i="2"/>
  <c r="X19" i="2"/>
  <c r="P19" i="2"/>
  <c r="V18" i="2"/>
  <c r="L18" i="2"/>
  <c r="N18" i="2"/>
  <c r="E18" i="2"/>
  <c r="L17" i="2"/>
  <c r="V15" i="2"/>
  <c r="E15" i="2"/>
  <c r="N15" i="2"/>
  <c r="L15" i="2"/>
  <c r="I26" i="1"/>
  <c r="G26" i="1"/>
  <c r="E26" i="1"/>
  <c r="P23" i="1"/>
  <c r="X23" i="1"/>
  <c r="C32" i="1"/>
  <c r="C30" i="1"/>
  <c r="L21" i="1"/>
  <c r="P22" i="1"/>
  <c r="V22" i="1"/>
  <c r="C29" i="1"/>
  <c r="P21" i="1"/>
  <c r="U21" i="1"/>
  <c r="T22" i="1"/>
  <c r="C28" i="1"/>
  <c r="U19" i="1"/>
  <c r="C27" i="1"/>
  <c r="E10" i="1"/>
  <c r="L10" i="1"/>
  <c r="P10" i="1"/>
  <c r="S10" i="1"/>
  <c r="P9" i="1"/>
  <c r="S9" i="1"/>
  <c r="T10" i="1"/>
  <c r="P7" i="1"/>
  <c r="S7" i="1"/>
  <c r="U10" i="1"/>
  <c r="N9" i="1"/>
  <c r="O10" i="1"/>
  <c r="D10" i="1"/>
  <c r="L19" i="1"/>
  <c r="N19" i="1"/>
  <c r="W19" i="1"/>
  <c r="P19" i="1"/>
  <c r="T7" i="1"/>
  <c r="N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GAAdmin</author>
    <author>cmcneil</author>
    <author>ehbaker</author>
  </authors>
  <commentList>
    <comment ref="M2" authorId="0" shapeId="0" xr:uid="{218D5950-F29B-49C2-A700-CFFC93D4B349}">
      <text>
        <r>
          <rPr>
            <b/>
            <sz val="8"/>
            <color indexed="81"/>
            <rFont val="Tahoma"/>
            <family val="2"/>
          </rPr>
          <t>GAAdmin:</t>
        </r>
        <r>
          <rPr>
            <sz val="8"/>
            <color indexed="81"/>
            <rFont val="Tahoma"/>
            <family val="2"/>
          </rPr>
          <t xml:space="preserve">
these losses are calculated based on changes in the summer surface height on the mass balance pole.  If the summer surface is lower than previous measurements then there is some sort of loss.  This loss could be either the loss of ice or the loss of Old Firn.</t>
        </r>
      </text>
    </comment>
    <comment ref="P2" authorId="0" shapeId="0" xr:uid="{1E0D3577-1BBF-40FB-8752-93958E5E6565}">
      <text>
        <r>
          <rPr>
            <sz val="8"/>
            <color indexed="81"/>
            <rFont val="Tahoma"/>
            <family val="2"/>
          </rPr>
          <t>This is the amount of snow that is above the summer surface.  The value should always be positive or zero.</t>
        </r>
      </text>
    </comment>
    <comment ref="A3" authorId="0" shapeId="0" xr:uid="{977218EB-27BD-4359-81FB-42A6295F4D6C}">
      <text>
        <r>
          <rPr>
            <b/>
            <sz val="8"/>
            <color indexed="81"/>
            <rFont val="Tahoma"/>
            <family val="2"/>
          </rPr>
          <t>GAAdmin:</t>
        </r>
        <r>
          <rPr>
            <sz val="8"/>
            <color indexed="81"/>
            <rFont val="Tahoma"/>
            <family val="2"/>
          </rPr>
          <t xml:space="preserve">
The stake with which the observations were made.</t>
        </r>
      </text>
    </comment>
    <comment ref="B3" authorId="0" shapeId="0" xr:uid="{2C1A1B70-5732-414E-9974-5C5B4CE10286}">
      <text>
        <r>
          <rPr>
            <b/>
            <sz val="8"/>
            <color indexed="81"/>
            <rFont val="Tahoma"/>
            <family val="2"/>
          </rPr>
          <t>GAAdmin:</t>
        </r>
        <r>
          <rPr>
            <sz val="8"/>
            <color indexed="81"/>
            <rFont val="Tahoma"/>
            <family val="2"/>
          </rPr>
          <t xml:space="preserve">
Date of observations</t>
        </r>
      </text>
    </comment>
    <comment ref="C3" authorId="0" shapeId="0" xr:uid="{80B8CB8B-D7C5-4147-8B92-964F1FA26AD9}">
      <text>
        <r>
          <rPr>
            <b/>
            <sz val="8"/>
            <color indexed="81"/>
            <rFont val="Tahoma"/>
            <family val="2"/>
          </rPr>
          <t>GAAdmin:</t>
        </r>
        <r>
          <rPr>
            <sz val="8"/>
            <color indexed="81"/>
            <rFont val="Tahoma"/>
            <family val="2"/>
          </rPr>
          <t xml:space="preserve">
Stake reading is the height of the glacier's surface on the balance pole (stake) as measured from the very bottom of the pole.  This "Tape" reading is obtained by measuring the exposed portion of the stake and then subtracting this measurement from the total stake length from its very bottom.</t>
        </r>
      </text>
    </comment>
    <comment ref="D3" authorId="0" shapeId="0" xr:uid="{725D2A8E-0EC7-4069-B709-87CA41527722}">
      <text>
        <r>
          <rPr>
            <b/>
            <sz val="8"/>
            <color indexed="81"/>
            <rFont val="Tahoma"/>
            <family val="2"/>
          </rPr>
          <t>GAAdmin:</t>
        </r>
        <r>
          <rPr>
            <sz val="8"/>
            <color indexed="81"/>
            <rFont val="Tahoma"/>
            <family val="2"/>
          </rPr>
          <t xml:space="preserve">
Stake reading obtained from surveys.  b** should be the most reliable.  A stake reading is the height of the glacier's surface along the balance pole as measured from the bottom.</t>
        </r>
      </text>
    </comment>
    <comment ref="F3" authorId="0" shapeId="0" xr:uid="{E45CC1F9-5620-4DB5-A3DB-495DFDAD4DDD}">
      <text>
        <r>
          <rPr>
            <sz val="8"/>
            <color indexed="81"/>
            <rFont val="Tahoma"/>
            <family val="2"/>
          </rPr>
          <t>Type of surface strata:
Glacier Ice, Snow, Superimposed Ice, Old Firn or New Firn.  For the Fall surveys this should be the surface strata beneath any fresh snow.</t>
        </r>
      </text>
    </comment>
    <comment ref="G3" authorId="0" shapeId="0" xr:uid="{581FBF7E-5DAE-4DAF-B91B-1D0564F958F0}">
      <text>
        <r>
          <rPr>
            <b/>
            <sz val="8"/>
            <color indexed="81"/>
            <rFont val="Tahoma"/>
            <family val="2"/>
          </rPr>
          <t>GAAdmin:</t>
        </r>
        <r>
          <rPr>
            <sz val="8"/>
            <color indexed="81"/>
            <rFont val="Tahoma"/>
            <family val="2"/>
          </rPr>
          <t xml:space="preserve">
Average depth of snow as determined in snow pit.</t>
        </r>
      </text>
    </comment>
    <comment ref="H3" authorId="0" shapeId="0" xr:uid="{8775BD83-5533-4712-BD00-BB34DA280B5B}">
      <text>
        <r>
          <rPr>
            <b/>
            <sz val="8"/>
            <color indexed="81"/>
            <rFont val="Tahoma"/>
            <family val="2"/>
          </rPr>
          <t>GAAdmin:</t>
        </r>
        <r>
          <rPr>
            <sz val="8"/>
            <color indexed="81"/>
            <rFont val="Tahoma"/>
            <family val="2"/>
          </rPr>
          <t xml:space="preserve">
Average depth of snow from probing
</t>
        </r>
      </text>
    </comment>
    <comment ref="I3" authorId="0" shapeId="0" xr:uid="{0CDD21BF-89D9-40D6-BD82-8D2AE0ECEACD}">
      <text>
        <r>
          <rPr>
            <b/>
            <sz val="8"/>
            <color indexed="81"/>
            <rFont val="Tahoma"/>
            <family val="2"/>
          </rPr>
          <t>GAAdmin:</t>
        </r>
        <r>
          <rPr>
            <sz val="8"/>
            <color indexed="81"/>
            <rFont val="Tahoma"/>
            <family val="2"/>
          </rPr>
          <t xml:space="preserve">
Average snow depth of Pit and Probe measurements.  Both the Pit and Probe measurements should already be averaged values.  This column is the Average of Averages.</t>
        </r>
      </text>
    </comment>
    <comment ref="J3" authorId="0" shapeId="0" xr:uid="{BAEC970D-AB61-460C-804F-C696485EE9F0}">
      <text>
        <r>
          <rPr>
            <b/>
            <sz val="8"/>
            <color indexed="81"/>
            <rFont val="Tahoma"/>
            <family val="2"/>
          </rPr>
          <t>GAAdmin:</t>
        </r>
        <r>
          <rPr>
            <sz val="8"/>
            <color indexed="81"/>
            <rFont val="Tahoma"/>
            <family val="2"/>
          </rPr>
          <t xml:space="preserve">
Standard Error</t>
        </r>
      </text>
    </comment>
    <comment ref="K3" authorId="0" shapeId="0" xr:uid="{AA063807-F0EA-4861-87C4-30D3792D10FA}">
      <text>
        <r>
          <rPr>
            <b/>
            <sz val="8"/>
            <color indexed="81"/>
            <rFont val="Tahoma"/>
            <family val="2"/>
          </rPr>
          <t>GAAdmin:</t>
        </r>
        <r>
          <rPr>
            <sz val="8"/>
            <color indexed="81"/>
            <rFont val="Tahoma"/>
            <family val="2"/>
          </rPr>
          <t xml:space="preserve">
number of observations of snow depth</t>
        </r>
      </text>
    </comment>
    <comment ref="L3" authorId="0" shapeId="0" xr:uid="{71ACE928-2916-4213-8555-35FFC325432A}">
      <text>
        <r>
          <rPr>
            <sz val="8"/>
            <color indexed="81"/>
            <rFont val="Tahoma"/>
            <family val="2"/>
          </rPr>
          <t xml:space="preserve">Summer surface on the stake.  
In the </t>
        </r>
        <r>
          <rPr>
            <b/>
            <sz val="8"/>
            <color indexed="81"/>
            <rFont val="Tahoma"/>
            <family val="2"/>
          </rPr>
          <t>Spring</t>
        </r>
        <r>
          <rPr>
            <sz val="8"/>
            <color indexed="81"/>
            <rFont val="Tahoma"/>
            <family val="2"/>
          </rPr>
          <t xml:space="preserve"> this should be the lower of that determined by snow depth measurements AND b** from the previous year.
In the </t>
        </r>
        <r>
          <rPr>
            <b/>
            <sz val="8"/>
            <color indexed="81"/>
            <rFont val="Tahoma"/>
            <family val="2"/>
          </rPr>
          <t xml:space="preserve">Fall </t>
        </r>
        <r>
          <rPr>
            <sz val="8"/>
            <color indexed="81"/>
            <rFont val="Tahoma"/>
            <family val="2"/>
          </rPr>
          <t xml:space="preserve">this should be the stake reading minus the remaining snow pack or superimposed ice.  It should be close to the Spring measurement.  If it is less than the spring measurement then there was loss.  If it is more than the spring measurement then there is likely an error and the spring measurment should be used. </t>
        </r>
      </text>
    </comment>
    <comment ref="M3" authorId="0" shapeId="0" xr:uid="{EB5044B7-3D14-40B3-950D-569D58F45B7F}">
      <text>
        <r>
          <rPr>
            <b/>
            <sz val="8"/>
            <color indexed="81"/>
            <rFont val="Tahoma"/>
            <family val="2"/>
          </rPr>
          <t>GAAdmin:</t>
        </r>
        <r>
          <rPr>
            <sz val="8"/>
            <color indexed="81"/>
            <rFont val="Tahoma"/>
            <family val="2"/>
          </rPr>
          <t xml:space="preserve">
This density is estimated and is based on the surface strata of the previous survey.</t>
        </r>
      </text>
    </comment>
    <comment ref="N3" authorId="0" shapeId="0" xr:uid="{E7B59CF6-6FCC-40A1-9983-BFE33B523108}">
      <text>
        <r>
          <rPr>
            <b/>
            <sz val="8"/>
            <color indexed="81"/>
            <rFont val="Tahoma"/>
            <family val="2"/>
          </rPr>
          <t>GAAdmin:</t>
        </r>
        <r>
          <rPr>
            <sz val="8"/>
            <color indexed="81"/>
            <rFont val="Tahoma"/>
            <family val="2"/>
          </rPr>
          <t xml:space="preserve">
This is the water equivalent in meters for the snow or ice along the length of the balance pole.  Taking the bottom of the pole to be zero, the the height the surface is on the pole (b'ss) is than converted to a water equivelent for this column using an estimated density.</t>
        </r>
      </text>
    </comment>
    <comment ref="O3" authorId="0" shapeId="0" xr:uid="{CD80A9E3-6AC9-4B63-898C-22FE6D54AFE3}">
      <text>
        <r>
          <rPr>
            <b/>
            <sz val="8"/>
            <color indexed="81"/>
            <rFont val="Tahoma"/>
            <family val="2"/>
          </rPr>
          <t>GAAdmin:</t>
        </r>
        <r>
          <rPr>
            <sz val="8"/>
            <color indexed="81"/>
            <rFont val="Tahoma"/>
            <family val="2"/>
          </rPr>
          <t xml:space="preserve">
This is the amount of water equivalent lost from the previous measurement or survey.  It is simply the current survey's m(w) b'(I) minus the previous survey's m(w).</t>
        </r>
      </text>
    </comment>
    <comment ref="P3" authorId="0" shapeId="0" xr:uid="{0BECDC5C-CE56-4339-A4B7-EBC8DAE2CEA4}">
      <text>
        <r>
          <rPr>
            <sz val="8"/>
            <color indexed="81"/>
            <rFont val="Tahoma"/>
            <family val="2"/>
          </rPr>
          <t xml:space="preserve">This is the depth of Snow, New Firn or Superimposed Ice.  The next column "Density" is the average density of the material.  Assume 9.0 for superimposed ice, snow and new firn values should be measured.
When a spring measurment, then use the lower value of either the "current summer surface" or the previous year's "stake reading" to calculate the depth.
For example:
If b' of previous fall measurement is &lt; the current b'ss then:
d = b** - b' (or b** of previous year) </t>
        </r>
      </text>
    </comment>
    <comment ref="Q3" authorId="0" shapeId="0" xr:uid="{08015FB5-3EDD-4AAE-B040-889242DECED5}">
      <text>
        <r>
          <rPr>
            <sz val="8"/>
            <color indexed="81"/>
            <rFont val="Tahoma"/>
            <family val="2"/>
          </rPr>
          <t>Average density of the material above ss.</t>
        </r>
      </text>
    </comment>
    <comment ref="R3" authorId="0" shapeId="0" xr:uid="{6FDA5723-4B66-4D81-88E3-C52892AE6888}">
      <text>
        <r>
          <rPr>
            <b/>
            <sz val="8"/>
            <color indexed="81"/>
            <rFont val="Tahoma"/>
            <family val="2"/>
          </rPr>
          <t>GAAdmin:</t>
        </r>
        <r>
          <rPr>
            <sz val="8"/>
            <color indexed="81"/>
            <rFont val="Tahoma"/>
            <family val="2"/>
          </rPr>
          <t xml:space="preserve">
Is the Density Estimated (E) or is it Measured (M) ?</t>
        </r>
      </text>
    </comment>
    <comment ref="S3" authorId="0" shapeId="0" xr:uid="{1D974147-B800-41DF-8A07-35B4FDB2DD51}">
      <text>
        <r>
          <rPr>
            <sz val="8"/>
            <color indexed="81"/>
            <rFont val="Tahoma"/>
            <family val="2"/>
          </rPr>
          <t>This is a balance value based on accumulation of material primarily derived from "Snow".  This of course could also be New Firn, Superimposed Ice or Snow.  Hopefully the title of this column is not decieving.
In the Fall any remaining snow is then called New Firn.  Then in the fall or rather, for New Firn (Nfirn) the amount of water retained in the snow pack by capillary retention is subtracted.  This is 7% of the void space.  See Mayo's book page 40 for more explanation.</t>
        </r>
      </text>
    </comment>
    <comment ref="T3" authorId="0" shapeId="0" xr:uid="{EEFD1BE6-C274-4D06-B52C-6F9B80B56012}">
      <text>
        <r>
          <rPr>
            <b/>
            <sz val="8"/>
            <color indexed="81"/>
            <rFont val="Tahoma"/>
            <family val="2"/>
          </rPr>
          <t>GAAdmin:</t>
        </r>
        <r>
          <rPr>
            <sz val="8"/>
            <color indexed="81"/>
            <rFont val="Tahoma"/>
            <family val="2"/>
          </rPr>
          <t xml:space="preserve">
This is the seasonal Net balance.  If the observation date is from Fall, this value is a Summer Balance.  If the observation data is from Spring, then it is the Winter Balance.
For </t>
        </r>
        <r>
          <rPr>
            <b/>
            <sz val="8"/>
            <color indexed="81"/>
            <rFont val="Tahoma"/>
            <family val="2"/>
          </rPr>
          <t>Spring</t>
        </r>
        <r>
          <rPr>
            <sz val="8"/>
            <color indexed="81"/>
            <rFont val="Tahoma"/>
            <family val="2"/>
          </rPr>
          <t xml:space="preserve">, this is the volume of water contained in the snow between the surface and the summer surface.
For </t>
        </r>
        <r>
          <rPr>
            <b/>
            <sz val="8"/>
            <color indexed="81"/>
            <rFont val="Tahoma"/>
            <family val="2"/>
          </rPr>
          <t>Fall</t>
        </r>
        <r>
          <rPr>
            <sz val="8"/>
            <color indexed="81"/>
            <rFont val="Tahoma"/>
            <family val="2"/>
          </rPr>
          <t xml:space="preserve">, this is the difference in the volume of water contained in the snow between the Fall and Spring.
Fall - Spring = Summer Balance.
This will be negative.  </t>
        </r>
      </text>
    </comment>
    <comment ref="L4" authorId="0" shapeId="0" xr:uid="{B7D93BFF-1736-48AF-9F3C-33D742299FAE}">
      <text>
        <r>
          <rPr>
            <sz val="8"/>
            <color indexed="81"/>
            <rFont val="Tahoma"/>
            <family val="2"/>
          </rPr>
          <t>This is both calculated and measured.  What goes in this column is an average or the "best value".  This is done so that there is a check on the entered value.  Identifying the summer surface correctly is VERY important!  That is why there is a built in check.</t>
        </r>
      </text>
    </comment>
    <comment ref="S4" authorId="0" shapeId="0" xr:uid="{E96AF6B3-4B6A-47FD-97F0-94C1A69361A1}">
      <text/>
    </comment>
    <comment ref="A10" authorId="0" shapeId="0" xr:uid="{677E6D4A-D4E4-4AC6-9373-25039F8A9C31}">
      <text>
        <r>
          <rPr>
            <sz val="8"/>
            <color indexed="81"/>
            <rFont val="Tahoma"/>
            <family val="2"/>
          </rPr>
          <t>37 cm of fresh snow on this day.  This snow ignored for these measurements and considered to be part of the following year's balance.</t>
        </r>
      </text>
    </comment>
    <comment ref="A14" authorId="0" shapeId="0" xr:uid="{F4616D8E-C547-42C4-802E-8C0C401A56EA}">
      <text>
        <r>
          <rPr>
            <b/>
            <sz val="8"/>
            <color indexed="81"/>
            <rFont val="Tahoma"/>
            <family val="2"/>
          </rPr>
          <t>GAAdmin:</t>
        </r>
        <r>
          <rPr>
            <sz val="8"/>
            <color indexed="81"/>
            <rFont val="Tahoma"/>
            <family val="2"/>
          </rPr>
          <t xml:space="preserve">
The stake with which the observations were made.</t>
        </r>
      </text>
    </comment>
    <comment ref="B14" authorId="0" shapeId="0" xr:uid="{4212CB71-B37F-4F35-A7F5-89E446744129}">
      <text>
        <r>
          <rPr>
            <b/>
            <sz val="8"/>
            <color indexed="81"/>
            <rFont val="Tahoma"/>
            <family val="2"/>
          </rPr>
          <t>GAAdmin:</t>
        </r>
        <r>
          <rPr>
            <sz val="8"/>
            <color indexed="81"/>
            <rFont val="Tahoma"/>
            <family val="2"/>
          </rPr>
          <t xml:space="preserve">
Date of observations</t>
        </r>
      </text>
    </comment>
    <comment ref="C14" authorId="1" shapeId="0" xr:uid="{4562BC12-2417-4815-B730-142DF6FE11ED}">
      <text>
        <r>
          <rPr>
            <b/>
            <sz val="9"/>
            <color indexed="81"/>
            <rFont val="Tahoma"/>
            <family val="2"/>
          </rPr>
          <t>cmcneil:</t>
        </r>
        <r>
          <rPr>
            <sz val="9"/>
            <color indexed="81"/>
            <rFont val="Tahoma"/>
            <family val="2"/>
          </rPr>
          <t xml:space="preserve">
Total length of stake</t>
        </r>
      </text>
    </comment>
    <comment ref="D14" authorId="1" shapeId="0" xr:uid="{6B00F6F7-B323-45F1-A7B8-E9A056A32769}">
      <text>
        <r>
          <rPr>
            <b/>
            <sz val="9"/>
            <color indexed="81"/>
            <rFont val="Tahoma"/>
            <family val="2"/>
          </rPr>
          <t>cmcneil:</t>
        </r>
        <r>
          <rPr>
            <sz val="9"/>
            <color indexed="81"/>
            <rFont val="Tahoma"/>
            <family val="2"/>
          </rPr>
          <t xml:space="preserve">
Length of stake above the surface noted in column D</t>
        </r>
      </text>
    </comment>
    <comment ref="E14" authorId="1" shapeId="0" xr:uid="{C8DFA631-E91B-41B6-A737-8D110D162DA7}">
      <text>
        <r>
          <rPr>
            <b/>
            <sz val="9"/>
            <color indexed="81"/>
            <rFont val="Tahoma"/>
            <family val="2"/>
          </rPr>
          <t>cmcneil:</t>
        </r>
        <r>
          <rPr>
            <sz val="9"/>
            <color indexed="81"/>
            <rFont val="Tahoma"/>
            <family val="2"/>
          </rPr>
          <t xml:space="preserve">
Length of stake still below the surface noted in column D</t>
        </r>
      </text>
    </comment>
    <comment ref="F14" authorId="0" shapeId="0" xr:uid="{4B59C527-76A6-4B6A-9C45-A3FC7F6CD6C2}">
      <text>
        <r>
          <rPr>
            <sz val="8"/>
            <color indexed="81"/>
            <rFont val="Tahoma"/>
            <family val="2"/>
          </rPr>
          <t>Type of surface strata:
Glacier Ice, Snow, Superimposed Ice, Old Firn or New Firn.  For the Fall surveys this should be the surface strata beneath any fresh snow.</t>
        </r>
      </text>
    </comment>
    <comment ref="G14" authorId="0" shapeId="0" xr:uid="{43FD6771-B593-412E-A954-B43D89201ACD}">
      <text>
        <r>
          <rPr>
            <b/>
            <sz val="8"/>
            <color indexed="81"/>
            <rFont val="Tahoma"/>
            <family val="2"/>
          </rPr>
          <t>GAAdmin:</t>
        </r>
        <r>
          <rPr>
            <sz val="8"/>
            <color indexed="81"/>
            <rFont val="Tahoma"/>
            <family val="2"/>
          </rPr>
          <t xml:space="preserve">
Average depth of snow as determined in snow pit.</t>
        </r>
      </text>
    </comment>
    <comment ref="H14" authorId="0" shapeId="0" xr:uid="{CE4A0228-40ED-4DDB-8EC3-253B36BB0C27}">
      <text>
        <r>
          <rPr>
            <b/>
            <sz val="8"/>
            <color indexed="81"/>
            <rFont val="Tahoma"/>
            <family val="2"/>
          </rPr>
          <t>GAAdmin:</t>
        </r>
        <r>
          <rPr>
            <sz val="8"/>
            <color indexed="81"/>
            <rFont val="Tahoma"/>
            <family val="2"/>
          </rPr>
          <t xml:space="preserve">
Average depth of snow from probing
</t>
        </r>
      </text>
    </comment>
    <comment ref="I14" authorId="0" shapeId="0" xr:uid="{CA9CEA66-239E-49BF-BCC5-7206C76CB1B6}">
      <text>
        <r>
          <rPr>
            <b/>
            <sz val="8"/>
            <color indexed="81"/>
            <rFont val="Tahoma"/>
            <family val="2"/>
          </rPr>
          <t>GAAdmin:</t>
        </r>
        <r>
          <rPr>
            <sz val="8"/>
            <color indexed="81"/>
            <rFont val="Tahoma"/>
            <family val="2"/>
          </rPr>
          <t xml:space="preserve">
Average snow depth of Pit and Probe measurements.  Both the Pit and Probe measurements should already be averaged values.  This column is the Average of Averages.</t>
        </r>
      </text>
    </comment>
    <comment ref="J14" authorId="0" shapeId="0" xr:uid="{332D1906-543B-46BF-AEFE-BD9A73664AF6}">
      <text>
        <r>
          <rPr>
            <b/>
            <sz val="8"/>
            <color indexed="81"/>
            <rFont val="Tahoma"/>
            <family val="2"/>
          </rPr>
          <t>GAAdmin:</t>
        </r>
        <r>
          <rPr>
            <sz val="8"/>
            <color indexed="81"/>
            <rFont val="Tahoma"/>
            <family val="2"/>
          </rPr>
          <t xml:space="preserve">
Standard Error</t>
        </r>
      </text>
    </comment>
    <comment ref="K14" authorId="0" shapeId="0" xr:uid="{A4A418DC-9690-4C4E-AB70-768566BDDFC4}">
      <text>
        <r>
          <rPr>
            <b/>
            <sz val="8"/>
            <color indexed="81"/>
            <rFont val="Tahoma"/>
            <family val="2"/>
          </rPr>
          <t>GAAdmin:</t>
        </r>
        <r>
          <rPr>
            <sz val="8"/>
            <color indexed="81"/>
            <rFont val="Tahoma"/>
            <family val="2"/>
          </rPr>
          <t xml:space="preserve">
number of observations of snow depth</t>
        </r>
      </text>
    </comment>
    <comment ref="M14" authorId="0" shapeId="0" xr:uid="{0B4E34BE-EC34-4822-8275-577D11BDDD97}">
      <text>
        <r>
          <rPr>
            <b/>
            <sz val="8"/>
            <color indexed="81"/>
            <rFont val="Tahoma"/>
            <family val="2"/>
          </rPr>
          <t>GAAdmin:</t>
        </r>
        <r>
          <rPr>
            <sz val="8"/>
            <color indexed="81"/>
            <rFont val="Tahoma"/>
            <family val="2"/>
          </rPr>
          <t xml:space="preserve">
This density is estimated and is based on the surface strata of the previous survey.</t>
        </r>
      </text>
    </comment>
    <comment ref="O14" authorId="0" shapeId="0" xr:uid="{979F651E-68B0-418F-A612-056BC4906B5F}">
      <text>
        <r>
          <rPr>
            <b/>
            <sz val="8"/>
            <color indexed="81"/>
            <rFont val="Tahoma"/>
            <family val="2"/>
          </rPr>
          <t>GAAdmin:</t>
        </r>
        <r>
          <rPr>
            <sz val="8"/>
            <color indexed="81"/>
            <rFont val="Tahoma"/>
            <family val="2"/>
          </rPr>
          <t xml:space="preserve">
This is the amount of water equivalent lost from the previous measurement or survey.  It is simply the current survey's m(w) b'(I) minus the previous survey's m(w).</t>
        </r>
      </text>
    </comment>
    <comment ref="P14" authorId="0" shapeId="0" xr:uid="{AE857DFC-0009-4451-854D-9AECC3B955D2}">
      <text>
        <r>
          <rPr>
            <sz val="8"/>
            <color indexed="81"/>
            <rFont val="Tahoma"/>
            <family val="2"/>
          </rPr>
          <t xml:space="preserve">This is the depth of Snow, New Firn or Superimposed Ice.  The next column "Density" is the average density of the material.  Assume 9.0 for superimposed ice, snow and new firn values should be measured.
When a spring measurment, then use the lower value of either the "current summer surface" or the previous year's "stake reading" to calculate the depth.
For example:
If b' of previous fall measurement is &lt; the current b'ss then:
d = b** - b' (or b** of previous year) </t>
        </r>
      </text>
    </comment>
    <comment ref="Q14" authorId="0" shapeId="0" xr:uid="{5AAF69A0-4C8A-48BA-A8CA-ED937C3C2317}">
      <text>
        <r>
          <rPr>
            <sz val="8"/>
            <color indexed="81"/>
            <rFont val="Tahoma"/>
            <family val="2"/>
          </rPr>
          <t>Average density of the material above ss.</t>
        </r>
      </text>
    </comment>
    <comment ref="T14" authorId="1" shapeId="0" xr:uid="{68D36330-4952-4FEA-BC70-80F9888A11BF}">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U14" authorId="1" shapeId="0" xr:uid="{EEBDB6DC-CB63-4F37-AF69-C3CF08A3DF4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V14" authorId="1" shapeId="0" xr:uid="{87FE1DB5-613B-4AD5-8E61-E3BF943C367B}">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W14" authorId="1" shapeId="0" xr:uid="{551E7DD5-F7F5-4D78-82CE-F83ECC22DB39}">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X14" authorId="1" shapeId="0" xr:uid="{05ECAEC7-9815-438D-9711-928935A1DA5E}">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Q17" authorId="2" shapeId="0" xr:uid="{A58F8EDA-C094-403C-AC60-6A0C634B4099}">
      <text>
        <r>
          <rPr>
            <b/>
            <sz val="9"/>
            <color indexed="81"/>
            <rFont val="Tahoma"/>
            <family val="2"/>
          </rPr>
          <t>ehbaker:</t>
        </r>
        <r>
          <rPr>
            <sz val="9"/>
            <color indexed="81"/>
            <rFont val="Tahoma"/>
            <family val="2"/>
          </rPr>
          <t xml:space="preserve">
assumed density for old firn (survived more than single summer)
</t>
        </r>
      </text>
    </comment>
    <comment ref="Q18" authorId="2" shapeId="0" xr:uid="{B304154A-2E37-49F6-BD94-D0AC5AC3A758}">
      <text>
        <r>
          <rPr>
            <b/>
            <sz val="9"/>
            <color indexed="81"/>
            <rFont val="Tahoma"/>
            <family val="2"/>
          </rPr>
          <t>ehbaker:</t>
        </r>
        <r>
          <rPr>
            <sz val="9"/>
            <color indexed="81"/>
            <rFont val="Tahoma"/>
            <family val="2"/>
          </rPr>
          <t xml:space="preserve">
assumed density for new snow in fall
</t>
        </r>
      </text>
    </comment>
    <comment ref="M19" authorId="2" shapeId="0" xr:uid="{93877827-E5AC-4093-85C3-AF8780AA4B2F}">
      <text>
        <r>
          <rPr>
            <b/>
            <sz val="9"/>
            <color indexed="81"/>
            <rFont val="Tahoma"/>
            <family val="2"/>
          </rPr>
          <t>ehbaker:</t>
        </r>
        <r>
          <rPr>
            <sz val="9"/>
            <color indexed="81"/>
            <rFont val="Tahoma"/>
            <family val="2"/>
          </rPr>
          <t xml:space="preserve">
assumed density for old firn (survived more than single summer)
</t>
        </r>
      </text>
    </comment>
    <comment ref="Q19" authorId="2" shapeId="0" xr:uid="{CF66B245-E04D-4714-B7B7-C66267E5270D}">
      <text>
        <r>
          <rPr>
            <b/>
            <sz val="9"/>
            <color indexed="81"/>
            <rFont val="Tahoma"/>
            <family val="2"/>
          </rPr>
          <t>ehbaker:</t>
        </r>
        <r>
          <rPr>
            <sz val="9"/>
            <color indexed="81"/>
            <rFont val="Tahoma"/>
            <family val="2"/>
          </rPr>
          <t xml:space="preserve">
assumed density for spring snow
</t>
        </r>
      </text>
    </comment>
    <comment ref="Q21" authorId="2" shapeId="0" xr:uid="{85A04D41-0DD3-4373-9DE4-7C4374715512}">
      <text>
        <r>
          <rPr>
            <b/>
            <sz val="9"/>
            <color indexed="81"/>
            <rFont val="Tahoma"/>
            <family val="2"/>
          </rPr>
          <t>ehbaker:</t>
        </r>
        <r>
          <rPr>
            <sz val="9"/>
            <color indexed="81"/>
            <rFont val="Tahoma"/>
            <family val="2"/>
          </rPr>
          <t xml:space="preserve">
assumed density for spring snow
</t>
        </r>
      </text>
    </comment>
    <comment ref="W21" authorId="2" shapeId="0" xr:uid="{5AD7C2B5-2E5A-413C-BA3A-3118CC86C068}">
      <text>
        <r>
          <rPr>
            <b/>
            <sz val="9"/>
            <color indexed="81"/>
            <rFont val="Tahoma"/>
            <charset val="1"/>
          </rPr>
          <t>ehbaker:</t>
        </r>
        <r>
          <rPr>
            <sz val="9"/>
            <color indexed="81"/>
            <rFont val="Tahoma"/>
            <charset val="1"/>
          </rPr>
          <t xml:space="preserve">
Cannot determine, new stake</t>
        </r>
      </text>
    </comment>
    <comment ref="Q22" authorId="2" shapeId="0" xr:uid="{59C9F777-8FB6-4FC1-89CC-A9ED162B64C7}">
      <text>
        <r>
          <rPr>
            <b/>
            <sz val="9"/>
            <color indexed="81"/>
            <rFont val="Tahoma"/>
            <family val="2"/>
          </rPr>
          <t>ehbaker:</t>
        </r>
        <r>
          <rPr>
            <sz val="9"/>
            <color indexed="81"/>
            <rFont val="Tahoma"/>
            <family val="2"/>
          </rPr>
          <t xml:space="preserve">
assumed density for new firn
</t>
        </r>
      </text>
    </comment>
    <comment ref="Q23" authorId="2" shapeId="0" xr:uid="{5C1BE2D7-B90D-4BC8-BD14-0BDC26863053}">
      <text>
        <r>
          <rPr>
            <b/>
            <sz val="9"/>
            <color indexed="81"/>
            <rFont val="Tahoma"/>
            <family val="2"/>
          </rPr>
          <t>ehbaker:</t>
        </r>
        <r>
          <rPr>
            <sz val="9"/>
            <color indexed="81"/>
            <rFont val="Tahoma"/>
            <family val="2"/>
          </rPr>
          <t xml:space="preserve">
assumed density for new snow in fall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GAAdmin</author>
    <author>cmcneil</author>
    <author>ehbaker</author>
  </authors>
  <commentList>
    <comment ref="M2" authorId="0" shapeId="0" xr:uid="{7782572F-DE1F-4E88-8DF3-69FAA6359AD6}">
      <text>
        <r>
          <rPr>
            <b/>
            <sz val="8"/>
            <color indexed="81"/>
            <rFont val="Tahoma"/>
            <family val="2"/>
          </rPr>
          <t>GAAdmin:</t>
        </r>
        <r>
          <rPr>
            <sz val="8"/>
            <color indexed="81"/>
            <rFont val="Tahoma"/>
            <family val="2"/>
          </rPr>
          <t xml:space="preserve">
these losses are calculated based on changes in the summer surface height on the mass balance pole.  If the summer surface is lower than previous measurements then there is some sort of loss.  This loss could be either the loss of ice or the loss of Old Firn.</t>
        </r>
      </text>
    </comment>
    <comment ref="P2" authorId="0" shapeId="0" xr:uid="{0D30127E-DF7C-43B7-92A0-E78CA7BE4B3C}">
      <text>
        <r>
          <rPr>
            <sz val="8"/>
            <color indexed="81"/>
            <rFont val="Tahoma"/>
            <family val="2"/>
          </rPr>
          <t>This is the amount of snow that is above the summer surface.  The value should always be positive or zero.</t>
        </r>
      </text>
    </comment>
    <comment ref="A3" authorId="0" shapeId="0" xr:uid="{C4500FE5-DE39-4740-BF1F-036F84870EE9}">
      <text>
        <r>
          <rPr>
            <b/>
            <sz val="8"/>
            <color indexed="81"/>
            <rFont val="Tahoma"/>
            <family val="2"/>
          </rPr>
          <t>GAAdmin:</t>
        </r>
        <r>
          <rPr>
            <sz val="8"/>
            <color indexed="81"/>
            <rFont val="Tahoma"/>
            <family val="2"/>
          </rPr>
          <t xml:space="preserve">
The stake with which the observations were made.</t>
        </r>
      </text>
    </comment>
    <comment ref="B3" authorId="0" shapeId="0" xr:uid="{CA680B2C-5541-4E37-88FD-55DC664CA2C1}">
      <text>
        <r>
          <rPr>
            <b/>
            <sz val="8"/>
            <color indexed="81"/>
            <rFont val="Tahoma"/>
            <family val="2"/>
          </rPr>
          <t>GAAdmin:</t>
        </r>
        <r>
          <rPr>
            <sz val="8"/>
            <color indexed="81"/>
            <rFont val="Tahoma"/>
            <family val="2"/>
          </rPr>
          <t xml:space="preserve">
Date of observations</t>
        </r>
      </text>
    </comment>
    <comment ref="C3" authorId="0" shapeId="0" xr:uid="{D737511A-2DA9-49C3-AA17-82939BDE5CB0}">
      <text>
        <r>
          <rPr>
            <b/>
            <sz val="8"/>
            <color indexed="81"/>
            <rFont val="Tahoma"/>
            <family val="2"/>
          </rPr>
          <t>GAAdmin:</t>
        </r>
        <r>
          <rPr>
            <sz val="8"/>
            <color indexed="81"/>
            <rFont val="Tahoma"/>
            <family val="2"/>
          </rPr>
          <t xml:space="preserve">
Stake reading is the height of the glacier's surface on the balance pole (stake) as measured from the very bottom of the pole.  This "Tape" reading is obtained by measuring the exposed portion of the stake and then subtracting this measurement from the total stake length from its very bottom.</t>
        </r>
      </text>
    </comment>
    <comment ref="D3" authorId="0" shapeId="0" xr:uid="{4D82CA7B-62ED-4F93-A54C-4A30C2BD6040}">
      <text>
        <r>
          <rPr>
            <b/>
            <sz val="8"/>
            <color indexed="81"/>
            <rFont val="Tahoma"/>
            <family val="2"/>
          </rPr>
          <t>GAAdmin:</t>
        </r>
        <r>
          <rPr>
            <sz val="8"/>
            <color indexed="81"/>
            <rFont val="Tahoma"/>
            <family val="2"/>
          </rPr>
          <t xml:space="preserve">
Stake reading obtained from surveys.  b** should be the most reliable.  A stake reading is the height of the glacier's surface along the balance pole as measured from the bottom.</t>
        </r>
      </text>
    </comment>
    <comment ref="F3" authorId="0" shapeId="0" xr:uid="{42EEBE08-0FB6-4A0B-9DEA-F374A15270B2}">
      <text>
        <r>
          <rPr>
            <sz val="8"/>
            <color indexed="81"/>
            <rFont val="Tahoma"/>
            <family val="2"/>
          </rPr>
          <t>Type of surface strata:
Glacier Ice, Snow, Superimposed Ice, Old Firn or New Firn.  For the Fall surveys this should be the surface strata beneath any fresh snow.</t>
        </r>
      </text>
    </comment>
    <comment ref="G3" authorId="0" shapeId="0" xr:uid="{F037D8D5-439E-4365-A381-8D1C17B2574C}">
      <text>
        <r>
          <rPr>
            <b/>
            <sz val="8"/>
            <color indexed="81"/>
            <rFont val="Tahoma"/>
            <family val="2"/>
          </rPr>
          <t>GAAdmin:</t>
        </r>
        <r>
          <rPr>
            <sz val="8"/>
            <color indexed="81"/>
            <rFont val="Tahoma"/>
            <family val="2"/>
          </rPr>
          <t xml:space="preserve">
Average depth of snow as determined in snow pit.</t>
        </r>
      </text>
    </comment>
    <comment ref="H3" authorId="0" shapeId="0" xr:uid="{D016C1C7-ABA1-49ED-A752-11DA39D831C1}">
      <text>
        <r>
          <rPr>
            <b/>
            <sz val="8"/>
            <color indexed="81"/>
            <rFont val="Tahoma"/>
            <family val="2"/>
          </rPr>
          <t>GAAdmin:</t>
        </r>
        <r>
          <rPr>
            <sz val="8"/>
            <color indexed="81"/>
            <rFont val="Tahoma"/>
            <family val="2"/>
          </rPr>
          <t xml:space="preserve">
Average depth of snow from probing
</t>
        </r>
      </text>
    </comment>
    <comment ref="I3" authorId="0" shapeId="0" xr:uid="{07CE557B-C0A2-4AD0-9D11-2735960E243D}">
      <text>
        <r>
          <rPr>
            <b/>
            <sz val="8"/>
            <color indexed="81"/>
            <rFont val="Tahoma"/>
            <family val="2"/>
          </rPr>
          <t>GAAdmin:</t>
        </r>
        <r>
          <rPr>
            <sz val="8"/>
            <color indexed="81"/>
            <rFont val="Tahoma"/>
            <family val="2"/>
          </rPr>
          <t xml:space="preserve">
Average snow depth of Pit and Probe measurements.  Both the Pit and Probe measurements should already be averaged values.  This column is the Average of Averages.</t>
        </r>
      </text>
    </comment>
    <comment ref="J3" authorId="0" shapeId="0" xr:uid="{B60817A4-B1A4-418C-8749-03BAE1CC3B57}">
      <text>
        <r>
          <rPr>
            <b/>
            <sz val="8"/>
            <color indexed="81"/>
            <rFont val="Tahoma"/>
            <family val="2"/>
          </rPr>
          <t>GAAdmin:</t>
        </r>
        <r>
          <rPr>
            <sz val="8"/>
            <color indexed="81"/>
            <rFont val="Tahoma"/>
            <family val="2"/>
          </rPr>
          <t xml:space="preserve">
Standard Error</t>
        </r>
      </text>
    </comment>
    <comment ref="K3" authorId="0" shapeId="0" xr:uid="{18380C9A-70C7-4728-8191-5059A38A7E91}">
      <text>
        <r>
          <rPr>
            <b/>
            <sz val="8"/>
            <color indexed="81"/>
            <rFont val="Tahoma"/>
            <family val="2"/>
          </rPr>
          <t>GAAdmin:</t>
        </r>
        <r>
          <rPr>
            <sz val="8"/>
            <color indexed="81"/>
            <rFont val="Tahoma"/>
            <family val="2"/>
          </rPr>
          <t xml:space="preserve">
number of observations of snow depth</t>
        </r>
      </text>
    </comment>
    <comment ref="L3" authorId="0" shapeId="0" xr:uid="{A7ACA4F8-645E-4EB2-B695-36FAA352CD13}">
      <text>
        <r>
          <rPr>
            <sz val="8"/>
            <color indexed="81"/>
            <rFont val="Tahoma"/>
            <family val="2"/>
          </rPr>
          <t xml:space="preserve">Summer surface on the stake.  
In the </t>
        </r>
        <r>
          <rPr>
            <b/>
            <sz val="8"/>
            <color indexed="81"/>
            <rFont val="Tahoma"/>
            <family val="2"/>
          </rPr>
          <t>Spring</t>
        </r>
        <r>
          <rPr>
            <sz val="8"/>
            <color indexed="81"/>
            <rFont val="Tahoma"/>
            <family val="2"/>
          </rPr>
          <t xml:space="preserve"> this should be the lower of that determined by snow depth measurements AND b** from the previous year.
In the </t>
        </r>
        <r>
          <rPr>
            <b/>
            <sz val="8"/>
            <color indexed="81"/>
            <rFont val="Tahoma"/>
            <family val="2"/>
          </rPr>
          <t xml:space="preserve">Fall </t>
        </r>
        <r>
          <rPr>
            <sz val="8"/>
            <color indexed="81"/>
            <rFont val="Tahoma"/>
            <family val="2"/>
          </rPr>
          <t xml:space="preserve">this should be the stake reading minus the remaining snow pack or superimposed ice.  It should be close to the Spring measurement.  If it is less than the spring measurement then there was loss.  If it is more than the spring measurement then there is likely an error and the spring measurment should be used. </t>
        </r>
      </text>
    </comment>
    <comment ref="M3" authorId="0" shapeId="0" xr:uid="{B9D390E3-098D-4280-8C86-CCBC5359C4C8}">
      <text>
        <r>
          <rPr>
            <b/>
            <sz val="8"/>
            <color indexed="81"/>
            <rFont val="Tahoma"/>
            <family val="2"/>
          </rPr>
          <t>GAAdmin:</t>
        </r>
        <r>
          <rPr>
            <sz val="8"/>
            <color indexed="81"/>
            <rFont val="Tahoma"/>
            <family val="2"/>
          </rPr>
          <t xml:space="preserve">
This density is estimated and is based on the surface strata of the previous survey.</t>
        </r>
      </text>
    </comment>
    <comment ref="N3" authorId="0" shapeId="0" xr:uid="{E5DA72C4-A06A-47DA-8182-799BE904CD02}">
      <text>
        <r>
          <rPr>
            <b/>
            <sz val="8"/>
            <color indexed="81"/>
            <rFont val="Tahoma"/>
            <family val="2"/>
          </rPr>
          <t>GAAdmin:</t>
        </r>
        <r>
          <rPr>
            <sz val="8"/>
            <color indexed="81"/>
            <rFont val="Tahoma"/>
            <family val="2"/>
          </rPr>
          <t xml:space="preserve">
This is the water equivalent in meters for the snow or ice along the length of the balance pole.  Taking the bottom of the pole to be zero, the the height the surface is on the pole (b'ss) is than converted to a water equivelent for this column using an estimated density.</t>
        </r>
      </text>
    </comment>
    <comment ref="O3" authorId="0" shapeId="0" xr:uid="{C05FEA87-5712-4164-9047-DA17956A8201}">
      <text>
        <r>
          <rPr>
            <b/>
            <sz val="8"/>
            <color indexed="81"/>
            <rFont val="Tahoma"/>
            <family val="2"/>
          </rPr>
          <t>GAAdmin:</t>
        </r>
        <r>
          <rPr>
            <sz val="8"/>
            <color indexed="81"/>
            <rFont val="Tahoma"/>
            <family val="2"/>
          </rPr>
          <t xml:space="preserve">
This is the amount of water equivalent lost from the previous measurement or survey.  It is simply the current survey's m(w) b'(I) minus the previous survey's m(w).</t>
        </r>
      </text>
    </comment>
    <comment ref="P3" authorId="0" shapeId="0" xr:uid="{138F0789-8846-4733-AFFA-478F26E5234C}">
      <text>
        <r>
          <rPr>
            <sz val="8"/>
            <color indexed="81"/>
            <rFont val="Tahoma"/>
            <family val="2"/>
          </rPr>
          <t xml:space="preserve">This is the depth of Snow, New Firn or Superimposed Ice.  The next column "Density" is the average density of the material.  Assume 9.0 for superimposed ice, snow and new firn values should be measured.
When a spring measurment, then use the lower value of either the "current summer surface" or the previous year's "stake reading" to calculate the depth.
For example:
If b' of previous fall measurement is &lt; the current b'ss then:
d = b** - b' (or b** of previous year) </t>
        </r>
      </text>
    </comment>
    <comment ref="Q3" authorId="0" shapeId="0" xr:uid="{2E2A8E28-7930-4D6D-9BF5-767FA153F9A2}">
      <text>
        <r>
          <rPr>
            <sz val="8"/>
            <color indexed="81"/>
            <rFont val="Tahoma"/>
            <family val="2"/>
          </rPr>
          <t>Average density of the material above ss.</t>
        </r>
      </text>
    </comment>
    <comment ref="R3" authorId="0" shapeId="0" xr:uid="{E92F468A-488C-4C6F-AA9E-F23B3A9CBF4F}">
      <text>
        <r>
          <rPr>
            <b/>
            <sz val="8"/>
            <color indexed="81"/>
            <rFont val="Tahoma"/>
            <family val="2"/>
          </rPr>
          <t>GAAdmin:</t>
        </r>
        <r>
          <rPr>
            <sz val="8"/>
            <color indexed="81"/>
            <rFont val="Tahoma"/>
            <family val="2"/>
          </rPr>
          <t xml:space="preserve">
Is the Density Estimated (E) or is it Measured (M) ?</t>
        </r>
      </text>
    </comment>
    <comment ref="S3" authorId="0" shapeId="0" xr:uid="{F38140D0-963A-4FA7-B0F3-BBB6FC2823B6}">
      <text>
        <r>
          <rPr>
            <sz val="8"/>
            <color indexed="81"/>
            <rFont val="Tahoma"/>
            <family val="2"/>
          </rPr>
          <t>This is a balance value based on accumulation of material primarily derived from "Snow".  This of course could also be New Firn, Superimposed Ice or Snow.  Hopefully the title of this column is not decieving.
In the Fall any remaining snow is then called New Firn.  Then in the fall or rather, for New Firn (Nfirn) the amount of water retained in the snow pack by capillary retention is subtracted.  This is 7% of the void space.  See Mayo's book page 40 for more explanation.</t>
        </r>
      </text>
    </comment>
    <comment ref="T3" authorId="0" shapeId="0" xr:uid="{3DFB869D-B50F-4E09-BE20-65661019CE6B}">
      <text>
        <r>
          <rPr>
            <b/>
            <sz val="8"/>
            <color indexed="81"/>
            <rFont val="Tahoma"/>
            <family val="2"/>
          </rPr>
          <t>GAAdmin:</t>
        </r>
        <r>
          <rPr>
            <sz val="8"/>
            <color indexed="81"/>
            <rFont val="Tahoma"/>
            <family val="2"/>
          </rPr>
          <t xml:space="preserve">
This is the seasonal Net balance.  If the observation date is from Fall, this value is a Summer Balance.  If the observation data is from Spring, then it is the Winter Balance.
For </t>
        </r>
        <r>
          <rPr>
            <b/>
            <sz val="8"/>
            <color indexed="81"/>
            <rFont val="Tahoma"/>
            <family val="2"/>
          </rPr>
          <t>Spring</t>
        </r>
        <r>
          <rPr>
            <sz val="8"/>
            <color indexed="81"/>
            <rFont val="Tahoma"/>
            <family val="2"/>
          </rPr>
          <t xml:space="preserve">, this is the volume of water contained in the snow between the surface and the summer surface.
For </t>
        </r>
        <r>
          <rPr>
            <b/>
            <sz val="8"/>
            <color indexed="81"/>
            <rFont val="Tahoma"/>
            <family val="2"/>
          </rPr>
          <t>Fall</t>
        </r>
        <r>
          <rPr>
            <sz val="8"/>
            <color indexed="81"/>
            <rFont val="Tahoma"/>
            <family val="2"/>
          </rPr>
          <t xml:space="preserve">, this is the difference in the volume of water contained in the snow between the Fall and Spring.
Fall - Spring = Summer Balance.
This will be negative.  </t>
        </r>
      </text>
    </comment>
    <comment ref="L4" authorId="0" shapeId="0" xr:uid="{1C316D24-98AA-416E-9D17-9276D92821E1}">
      <text>
        <r>
          <rPr>
            <sz val="8"/>
            <color indexed="81"/>
            <rFont val="Tahoma"/>
            <family val="2"/>
          </rPr>
          <t>This is both calculated and measured.  What goes in this column is an average or the "best value".  This is done so that there is a check on the entered value.  Identifying the summer surface correctly is VERY important!  That is why there is a built in check.</t>
        </r>
      </text>
    </comment>
    <comment ref="S4" authorId="0" shapeId="0" xr:uid="{AE6B95CB-B1C9-42FA-9C34-C551C366BC0D}">
      <text/>
    </comment>
    <comment ref="A10" authorId="0" shapeId="0" xr:uid="{A3602D69-E340-4DB8-8F33-B293A99EB7AF}">
      <text>
        <r>
          <rPr>
            <b/>
            <sz val="8"/>
            <color indexed="81"/>
            <rFont val="Tahoma"/>
            <family val="2"/>
          </rPr>
          <t>GAAdmin:</t>
        </r>
        <r>
          <rPr>
            <sz val="8"/>
            <color indexed="81"/>
            <rFont val="Tahoma"/>
            <family val="2"/>
          </rPr>
          <t xml:space="preserve">
The stake with which the observations were made.</t>
        </r>
      </text>
    </comment>
    <comment ref="B10" authorId="0" shapeId="0" xr:uid="{FBE3FF46-020D-4470-95C1-9ECE10448C0C}">
      <text>
        <r>
          <rPr>
            <b/>
            <sz val="8"/>
            <color indexed="81"/>
            <rFont val="Tahoma"/>
            <family val="2"/>
          </rPr>
          <t>GAAdmin:</t>
        </r>
        <r>
          <rPr>
            <sz val="8"/>
            <color indexed="81"/>
            <rFont val="Tahoma"/>
            <family val="2"/>
          </rPr>
          <t xml:space="preserve">
Date of observations</t>
        </r>
      </text>
    </comment>
    <comment ref="C10" authorId="1" shapeId="0" xr:uid="{5678909A-6DB7-40BB-87A8-0F4360DB6E97}">
      <text>
        <r>
          <rPr>
            <b/>
            <sz val="9"/>
            <color indexed="81"/>
            <rFont val="Tahoma"/>
            <family val="2"/>
          </rPr>
          <t>cmcneil:</t>
        </r>
        <r>
          <rPr>
            <sz val="9"/>
            <color indexed="81"/>
            <rFont val="Tahoma"/>
            <family val="2"/>
          </rPr>
          <t xml:space="preserve">
Total length of stake</t>
        </r>
      </text>
    </comment>
    <comment ref="D10" authorId="1" shapeId="0" xr:uid="{C88B8EFA-7201-47B3-AD9A-21B931DA98B1}">
      <text>
        <r>
          <rPr>
            <b/>
            <sz val="9"/>
            <color indexed="81"/>
            <rFont val="Tahoma"/>
            <family val="2"/>
          </rPr>
          <t>cmcneil:</t>
        </r>
        <r>
          <rPr>
            <sz val="9"/>
            <color indexed="81"/>
            <rFont val="Tahoma"/>
            <family val="2"/>
          </rPr>
          <t xml:space="preserve">
Length of stake above the surface noted in column D</t>
        </r>
      </text>
    </comment>
    <comment ref="E10" authorId="1" shapeId="0" xr:uid="{7D4E767A-4700-464A-97CC-D4E0CB6DBEB2}">
      <text>
        <r>
          <rPr>
            <b/>
            <sz val="9"/>
            <color indexed="81"/>
            <rFont val="Tahoma"/>
            <family val="2"/>
          </rPr>
          <t>cmcneil:</t>
        </r>
        <r>
          <rPr>
            <sz val="9"/>
            <color indexed="81"/>
            <rFont val="Tahoma"/>
            <family val="2"/>
          </rPr>
          <t xml:space="preserve">
Length of stake still below the surface noted in column D</t>
        </r>
      </text>
    </comment>
    <comment ref="F10" authorId="0" shapeId="0" xr:uid="{E9F023A2-1D1A-464B-8C73-AD715DC85008}">
      <text>
        <r>
          <rPr>
            <sz val="8"/>
            <color indexed="81"/>
            <rFont val="Tahoma"/>
            <family val="2"/>
          </rPr>
          <t>Type of surface strata:
Glacier Ice, Snow, Superimposed Ice, Old Firn or New Firn.  For the Fall surveys this should be the surface strata beneath any fresh snow.</t>
        </r>
      </text>
    </comment>
    <comment ref="G10" authorId="0" shapeId="0" xr:uid="{95DBE390-8CFF-4AF7-8DDC-1A148EE2347D}">
      <text>
        <r>
          <rPr>
            <b/>
            <sz val="8"/>
            <color indexed="81"/>
            <rFont val="Tahoma"/>
            <family val="2"/>
          </rPr>
          <t>GAAdmin:</t>
        </r>
        <r>
          <rPr>
            <sz val="8"/>
            <color indexed="81"/>
            <rFont val="Tahoma"/>
            <family val="2"/>
          </rPr>
          <t xml:space="preserve">
Average depth of snow as determined in snow pit.</t>
        </r>
      </text>
    </comment>
    <comment ref="H10" authorId="0" shapeId="0" xr:uid="{AFF8CB75-7C00-45C6-9061-73D323E64CF9}">
      <text>
        <r>
          <rPr>
            <b/>
            <sz val="8"/>
            <color indexed="81"/>
            <rFont val="Tahoma"/>
            <family val="2"/>
          </rPr>
          <t>GAAdmin:</t>
        </r>
        <r>
          <rPr>
            <sz val="8"/>
            <color indexed="81"/>
            <rFont val="Tahoma"/>
            <family val="2"/>
          </rPr>
          <t xml:space="preserve">
Average depth of snow from probing
</t>
        </r>
      </text>
    </comment>
    <comment ref="I10" authorId="0" shapeId="0" xr:uid="{8DBDA5C1-B4EB-470F-ABF5-A637FE6CD0C9}">
      <text>
        <r>
          <rPr>
            <b/>
            <sz val="8"/>
            <color indexed="81"/>
            <rFont val="Tahoma"/>
            <family val="2"/>
          </rPr>
          <t>GAAdmin:</t>
        </r>
        <r>
          <rPr>
            <sz val="8"/>
            <color indexed="81"/>
            <rFont val="Tahoma"/>
            <family val="2"/>
          </rPr>
          <t xml:space="preserve">
Average snow depth of Pit and Probe measurements.  Both the Pit and Probe measurements should already be averaged values.  This column is the Average of Averages.</t>
        </r>
      </text>
    </comment>
    <comment ref="J10" authorId="0" shapeId="0" xr:uid="{6BC76642-5179-47F7-A5A1-EC434C9DDC0D}">
      <text>
        <r>
          <rPr>
            <b/>
            <sz val="8"/>
            <color indexed="81"/>
            <rFont val="Tahoma"/>
            <family val="2"/>
          </rPr>
          <t>GAAdmin:</t>
        </r>
        <r>
          <rPr>
            <sz val="8"/>
            <color indexed="81"/>
            <rFont val="Tahoma"/>
            <family val="2"/>
          </rPr>
          <t xml:space="preserve">
Standard Error</t>
        </r>
      </text>
    </comment>
    <comment ref="K10" authorId="0" shapeId="0" xr:uid="{D9FB32D2-C371-49D5-A969-70D902A68D74}">
      <text>
        <r>
          <rPr>
            <b/>
            <sz val="8"/>
            <color indexed="81"/>
            <rFont val="Tahoma"/>
            <family val="2"/>
          </rPr>
          <t>GAAdmin:</t>
        </r>
        <r>
          <rPr>
            <sz val="8"/>
            <color indexed="81"/>
            <rFont val="Tahoma"/>
            <family val="2"/>
          </rPr>
          <t xml:space="preserve">
number of observations of snow depth</t>
        </r>
      </text>
    </comment>
    <comment ref="M10" authorId="0" shapeId="0" xr:uid="{A14FD55B-CFD5-4FE6-B6E6-D616AC1DFBA0}">
      <text>
        <r>
          <rPr>
            <b/>
            <sz val="8"/>
            <color indexed="81"/>
            <rFont val="Tahoma"/>
            <family val="2"/>
          </rPr>
          <t>GAAdmin:</t>
        </r>
        <r>
          <rPr>
            <sz val="8"/>
            <color indexed="81"/>
            <rFont val="Tahoma"/>
            <family val="2"/>
          </rPr>
          <t xml:space="preserve">
This density is estimated and is based on the surface strata of the previous survey.</t>
        </r>
      </text>
    </comment>
    <comment ref="O10" authorId="0" shapeId="0" xr:uid="{85A550DE-A16D-4B31-A26B-8DAB52423F1F}">
      <text>
        <r>
          <rPr>
            <b/>
            <sz val="8"/>
            <color indexed="81"/>
            <rFont val="Tahoma"/>
            <family val="2"/>
          </rPr>
          <t>GAAdmin:</t>
        </r>
        <r>
          <rPr>
            <sz val="8"/>
            <color indexed="81"/>
            <rFont val="Tahoma"/>
            <family val="2"/>
          </rPr>
          <t xml:space="preserve">
This is the amount of water equivalent lost from the previous measurement or survey.  It is simply the current survey's m(w) b'(I) minus the previous survey's m(w).</t>
        </r>
      </text>
    </comment>
    <comment ref="P10" authorId="0" shapeId="0" xr:uid="{C78DAD99-D588-41B8-B04B-5D40AC9EBACE}">
      <text>
        <r>
          <rPr>
            <sz val="8"/>
            <color indexed="81"/>
            <rFont val="Tahoma"/>
            <family val="2"/>
          </rPr>
          <t xml:space="preserve">This is the depth of Snow, New Firn or Superimposed Ice.  The next column "Density" is the average density of the material.  Assume 9.0 for superimposed ice, snow and new firn values should be measured.
When a spring measurment, then use the lower value of either the "current summer surface" or the previous year's "stake reading" to calculate the depth.
For example:
If b' of previous fall measurement is &lt; the current b'ss then:
d = b** - b' (or b** of previous year) </t>
        </r>
      </text>
    </comment>
    <comment ref="Q10" authorId="0" shapeId="0" xr:uid="{03EC0908-CD8C-4733-8DD2-142E4B3D1EDC}">
      <text>
        <r>
          <rPr>
            <sz val="8"/>
            <color indexed="81"/>
            <rFont val="Tahoma"/>
            <family val="2"/>
          </rPr>
          <t>Average density of the material above ss.</t>
        </r>
      </text>
    </comment>
    <comment ref="T10" authorId="1" shapeId="0" xr:uid="{47B9458B-26C7-4BC1-B321-30AC4509AAFF}">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U10" authorId="1" shapeId="0" xr:uid="{F8B81B85-AA5A-40CF-8B43-8325047F9095}">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V10" authorId="1" shapeId="0" xr:uid="{A5B1E500-0395-46B2-BB1D-D721E160F6D7}">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W10" authorId="1" shapeId="0" xr:uid="{DE0C1995-928F-4DEF-97EC-44127CF0E4E5}">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X10" authorId="1" shapeId="0" xr:uid="{6754909A-49EE-4E79-890F-BA6F12C063FB}">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M13" authorId="2" shapeId="0" xr:uid="{66287076-FA1C-4A67-8721-31AD9A256BFC}">
      <text>
        <r>
          <rPr>
            <b/>
            <sz val="9"/>
            <color indexed="81"/>
            <rFont val="Tahoma"/>
            <charset val="1"/>
          </rPr>
          <t>ehbaker:</t>
        </r>
        <r>
          <rPr>
            <sz val="9"/>
            <color indexed="81"/>
            <rFont val="Tahoma"/>
            <charset val="1"/>
          </rPr>
          <t xml:space="preserve">
losing ice; based on L. Mayo
</t>
        </r>
      </text>
    </comment>
    <comment ref="Q17" authorId="2" shapeId="0" xr:uid="{C03A77AF-FFAF-47B6-A8B5-4437ED04FEE1}">
      <text>
        <r>
          <rPr>
            <b/>
            <sz val="9"/>
            <color indexed="81"/>
            <rFont val="Tahoma"/>
            <family val="2"/>
          </rPr>
          <t>ehbaker:</t>
        </r>
        <r>
          <rPr>
            <sz val="9"/>
            <color indexed="81"/>
            <rFont val="Tahoma"/>
            <family val="2"/>
          </rPr>
          <t xml:space="preserve">
assumed density for spring snow
</t>
        </r>
      </text>
    </comment>
    <comment ref="Q19" authorId="2" shapeId="0" xr:uid="{0EEF86DC-6EC3-4A21-8442-E9AC47977899}">
      <text>
        <r>
          <rPr>
            <b/>
            <sz val="9"/>
            <color indexed="81"/>
            <rFont val="Tahoma"/>
            <charset val="1"/>
          </rPr>
          <t>ehbaker:</t>
        </r>
        <r>
          <rPr>
            <sz val="9"/>
            <color indexed="81"/>
            <rFont val="Tahoma"/>
            <charset val="1"/>
          </rPr>
          <t xml:space="preserve">
assumed density of snow in fall
</t>
        </r>
      </text>
    </comment>
  </commentList>
</comments>
</file>

<file path=xl/sharedStrings.xml><?xml version="1.0" encoding="utf-8"?>
<sst xmlns="http://schemas.openxmlformats.org/spreadsheetml/2006/main" count="297" uniqueCount="95">
  <si>
    <t>Snow</t>
  </si>
  <si>
    <t>Measured</t>
  </si>
  <si>
    <t>NFirn</t>
  </si>
  <si>
    <t>original calculation</t>
  </si>
  <si>
    <t>&lt;-----Stake Reading-------&gt;</t>
  </si>
  <si>
    <t>&lt;-----------Snow or New Firn Depth-------------&gt;</t>
  </si>
  <si>
    <t>Summer Surf.</t>
  </si>
  <si>
    <t xml:space="preserve"> &lt;-----Old Firn and Ice Losses------&gt;</t>
  </si>
  <si>
    <t xml:space="preserve"> &lt;-----------NFirn, SIce or Snow Amounts----------------&gt;</t>
  </si>
  <si>
    <t>Seasonal</t>
  </si>
  <si>
    <t>Annual</t>
  </si>
  <si>
    <t>Stake</t>
  </si>
  <si>
    <t>Date</t>
  </si>
  <si>
    <t>Tape</t>
  </si>
  <si>
    <t>Survey</t>
  </si>
  <si>
    <t>Strata</t>
  </si>
  <si>
    <t>Pit</t>
  </si>
  <si>
    <t>Probe</t>
  </si>
  <si>
    <t>Average</t>
  </si>
  <si>
    <t xml:space="preserve"> s.d.</t>
  </si>
  <si>
    <t>n</t>
  </si>
  <si>
    <t>Obsvd.</t>
  </si>
  <si>
    <t>Density</t>
  </si>
  <si>
    <t>Ice</t>
  </si>
  <si>
    <t>Depth</t>
  </si>
  <si>
    <t xml:space="preserve"> Density</t>
  </si>
  <si>
    <t>Estimated</t>
  </si>
  <si>
    <t xml:space="preserve">"Snow" </t>
  </si>
  <si>
    <t>Balance</t>
  </si>
  <si>
    <t>Name</t>
  </si>
  <si>
    <t>b'</t>
  </si>
  <si>
    <t>b*</t>
  </si>
  <si>
    <t>b**</t>
  </si>
  <si>
    <t>d</t>
  </si>
  <si>
    <t>b'ss</t>
  </si>
  <si>
    <t>r</t>
  </si>
  <si>
    <t>b'(i)</t>
  </si>
  <si>
    <t>ba(i)</t>
  </si>
  <si>
    <t>or</t>
  </si>
  <si>
    <t>bn(f)</t>
  </si>
  <si>
    <t>bw or bs</t>
  </si>
  <si>
    <t>bn</t>
  </si>
  <si>
    <t>m/d/y</t>
  </si>
  <si>
    <t>m</t>
  </si>
  <si>
    <t xml:space="preserve"> m</t>
  </si>
  <si>
    <t>kg/L</t>
  </si>
  <si>
    <t>m(w)</t>
  </si>
  <si>
    <t>new calculation</t>
  </si>
  <si>
    <t>Ablation</t>
  </si>
  <si>
    <t>Accumulation</t>
  </si>
  <si>
    <t>Balances</t>
  </si>
  <si>
    <t>Total</t>
  </si>
  <si>
    <t>Above Surface</t>
  </si>
  <si>
    <t>Below Surface</t>
  </si>
  <si>
    <t>At Stake</t>
  </si>
  <si>
    <t>Previous summer surface</t>
  </si>
  <si>
    <t>Stake Length Change</t>
  </si>
  <si>
    <t>Estimated or Measured</t>
  </si>
  <si>
    <r>
      <t>b</t>
    </r>
    <r>
      <rPr>
        <b/>
        <vertAlign val="subscript"/>
        <sz val="10"/>
        <color rgb="FF000000"/>
        <rFont val="Arial"/>
        <family val="2"/>
      </rPr>
      <t>s</t>
    </r>
  </si>
  <si>
    <r>
      <t>b</t>
    </r>
    <r>
      <rPr>
        <b/>
        <vertAlign val="subscript"/>
        <sz val="10"/>
        <color rgb="FF000000"/>
        <rFont val="Arial"/>
        <family val="2"/>
      </rPr>
      <t>w</t>
    </r>
  </si>
  <si>
    <r>
      <t>b</t>
    </r>
    <r>
      <rPr>
        <b/>
        <vertAlign val="subscript"/>
        <sz val="10"/>
        <color rgb="FF000000"/>
        <rFont val="Arial"/>
        <family val="2"/>
      </rPr>
      <t>a</t>
    </r>
  </si>
  <si>
    <t>Winter Ablation</t>
  </si>
  <si>
    <t>Summer Accumulation</t>
  </si>
  <si>
    <t>Comments</t>
  </si>
  <si>
    <t>(fall to fall)</t>
  </si>
  <si>
    <t>g/cm^3</t>
  </si>
  <si>
    <t>m w.e.</t>
  </si>
  <si>
    <t>91-K17</t>
  </si>
  <si>
    <t>SUMMARY:</t>
  </si>
  <si>
    <t>Time-systems</t>
  </si>
  <si>
    <t>Time 1</t>
  </si>
  <si>
    <t>Time 2</t>
  </si>
  <si>
    <t>Time 3</t>
  </si>
  <si>
    <t>stratigraphic</t>
  </si>
  <si>
    <t xml:space="preserve">Measurement Interval: </t>
  </si>
  <si>
    <t>:</t>
  </si>
  <si>
    <t>Winter Balance =</t>
  </si>
  <si>
    <t>NA</t>
  </si>
  <si>
    <t>Summer Balance =</t>
  </si>
  <si>
    <t>Annual Balance =</t>
  </si>
  <si>
    <t>previous summer accumulation=</t>
  </si>
  <si>
    <t>Winter Ablation=</t>
  </si>
  <si>
    <t>Summer Accumulation=</t>
  </si>
  <si>
    <t>snow</t>
  </si>
  <si>
    <t>new firn</t>
  </si>
  <si>
    <t>new snow</t>
  </si>
  <si>
    <t>OFirn</t>
  </si>
  <si>
    <t xml:space="preserve"> </t>
  </si>
  <si>
    <t>old firn</t>
  </si>
  <si>
    <t>93-K17</t>
  </si>
  <si>
    <t>this is taken from Larry Mayo's 2001 "Manual for monitoring glaciers at Denali National Park'</t>
  </si>
  <si>
    <t>92-K29</t>
  </si>
  <si>
    <t>93-K29</t>
  </si>
  <si>
    <t>Estimate</t>
  </si>
  <si>
    <t>same as new, but in Mayo-y format (and without decimals cutoff in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</si>
</sst>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dd/yy"/>
    <numFmt numFmtId="165" formatCode="0.00_)"/>
    <numFmt numFmtId="166" formatCode="0.000"/>
    <numFmt numFmtId="167" formatCode="??0"/>
    <numFmt numFmtId="168" formatCode="mm/dd/yyyy"/>
    <numFmt numFmtId="169" formatCode="0.000_)"/>
  </numFmts>
  <fonts count="31" x14ac:knownFonts="1">
    <font>
      <sz val="11"/>
      <color theme="1"/>
      <name val="Calibri"/>
      <family val="2"/>
      <scheme val="minor"/>
    </font>
    <font>
      <sz val="11"/>
      <color theme="1"/>
      <name val="Calibri"/>
      <family val="2"/>
      <scheme val="minor"/>
    </font>
    <font>
      <sz val="8"/>
      <color indexed="8"/>
      <name val="Arial"/>
      <family val="2"/>
    </font>
    <font>
      <sz val="8"/>
      <name val="Arial"/>
      <family val="2"/>
    </font>
    <font>
      <b/>
      <sz val="8"/>
      <color indexed="81"/>
      <name val="Tahoma"/>
      <family val="2"/>
    </font>
    <font>
      <b/>
      <sz val="12"/>
      <name val="Arial"/>
      <family val="2"/>
    </font>
    <font>
      <sz val="8"/>
      <color theme="1"/>
      <name val="Calibri"/>
      <family val="2"/>
      <scheme val="minor"/>
    </font>
    <font>
      <sz val="8"/>
      <name val="Calibri"/>
      <family val="2"/>
      <scheme val="minor"/>
    </font>
    <font>
      <sz val="8"/>
      <color indexed="8"/>
      <name val="Calibri"/>
      <family val="2"/>
      <scheme val="minor"/>
    </font>
    <font>
      <b/>
      <sz val="8"/>
      <name val="Calibri"/>
      <family val="2"/>
      <scheme val="minor"/>
    </font>
    <font>
      <b/>
      <sz val="10"/>
      <color rgb="FF000000"/>
      <name val="Arial"/>
      <family val="2"/>
    </font>
    <font>
      <b/>
      <vertAlign val="subscript"/>
      <sz val="10"/>
      <color rgb="FF000000"/>
      <name val="Arial"/>
      <family val="2"/>
    </font>
    <font>
      <b/>
      <sz val="8"/>
      <color theme="1"/>
      <name val="Arial"/>
      <family val="2"/>
    </font>
    <font>
      <b/>
      <sz val="8"/>
      <name val="Arial"/>
      <family val="2"/>
    </font>
    <font>
      <sz val="10"/>
      <color theme="1"/>
      <name val="Arial"/>
      <family val="2"/>
    </font>
    <font>
      <sz val="8"/>
      <color indexed="81"/>
      <name val="Tahoma"/>
      <family val="2"/>
    </font>
    <font>
      <b/>
      <sz val="9"/>
      <color indexed="81"/>
      <name val="Tahoma"/>
      <family val="2"/>
    </font>
    <font>
      <sz val="9"/>
      <color indexed="81"/>
      <name val="Tahoma"/>
      <family val="2"/>
    </font>
    <font>
      <b/>
      <sz val="10"/>
      <name val="Arial"/>
      <family val="2"/>
    </font>
    <font>
      <sz val="8"/>
      <color indexed="12"/>
      <name val="Arial"/>
      <family val="2"/>
    </font>
    <font>
      <sz val="8"/>
      <name val="Helv"/>
    </font>
    <font>
      <sz val="11"/>
      <color rgb="FFFF0000"/>
      <name val="Calibri"/>
      <family val="2"/>
      <scheme val="minor"/>
    </font>
    <font>
      <b/>
      <u/>
      <sz val="18"/>
      <color rgb="FF000000"/>
      <name val="Calibri"/>
      <family val="2"/>
    </font>
    <font>
      <b/>
      <u/>
      <sz val="10"/>
      <name val="Arial"/>
      <family val="2"/>
    </font>
    <font>
      <b/>
      <sz val="10"/>
      <color rgb="FF000000"/>
      <name val="Calibri"/>
      <family val="2"/>
    </font>
    <font>
      <sz val="10"/>
      <color rgb="FF000000"/>
      <name val="Arial"/>
      <family val="2"/>
    </font>
    <font>
      <sz val="8"/>
      <color rgb="FF000000"/>
      <name val="Arial"/>
      <family val="2"/>
    </font>
    <font>
      <sz val="8"/>
      <color theme="1"/>
      <name val="Arial"/>
      <family val="2"/>
    </font>
    <font>
      <sz val="9"/>
      <color indexed="81"/>
      <name val="Tahoma"/>
      <charset val="1"/>
    </font>
    <font>
      <b/>
      <sz val="9"/>
      <color indexed="81"/>
      <name val="Tahoma"/>
      <charset val="1"/>
    </font>
    <font>
      <sz val="11"/>
      <name val="Calibri"/>
      <family val="2"/>
      <scheme val="minor"/>
    </font>
  </fonts>
  <fills count="11">
    <fill>
      <patternFill patternType="none"/>
    </fill>
    <fill>
      <patternFill patternType="gray125"/>
    </fill>
    <fill>
      <patternFill patternType="solid">
        <fgColor indexed="41"/>
        <bgColor indexed="64"/>
      </patternFill>
    </fill>
    <fill>
      <patternFill patternType="solid">
        <fgColor indexed="11"/>
        <bgColor indexed="64"/>
      </patternFill>
    </fill>
    <fill>
      <patternFill patternType="solid">
        <fgColor indexed="46"/>
        <bgColor indexed="64"/>
      </patternFill>
    </fill>
    <fill>
      <patternFill patternType="solid">
        <fgColor indexed="61"/>
        <bgColor indexed="64"/>
      </patternFill>
    </fill>
    <fill>
      <patternFill patternType="solid">
        <fgColor rgb="FFFFFF00"/>
        <bgColor rgb="FFFFFF00"/>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39">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bottom style="medium">
        <color indexed="64"/>
      </bottom>
      <diagonal/>
    </border>
    <border>
      <left style="thin">
        <color rgb="FFFF0000"/>
      </left>
      <right style="thin">
        <color rgb="FFFF0000"/>
      </right>
      <top style="thin">
        <color rgb="FFFF0000"/>
      </top>
      <bottom style="thin">
        <color rgb="FFFF0000"/>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top/>
      <bottom/>
      <diagonal/>
    </border>
  </borders>
  <cellStyleXfs count="9">
    <xf numFmtId="0" fontId="0" fillId="0" borderId="0"/>
    <xf numFmtId="0" fontId="3" fillId="0" borderId="0" applyNumberFormat="0" applyFill="0" applyBorder="0" applyAlignment="0" applyProtection="0">
      <protection locked="0"/>
    </xf>
    <xf numFmtId="0" fontId="13" fillId="0" borderId="0" applyNumberFormat="0" applyFill="0" applyBorder="0" applyAlignment="0" applyProtection="0">
      <alignment horizontal="left"/>
      <protection locked="0"/>
    </xf>
    <xf numFmtId="0" fontId="19" fillId="0" borderId="0" applyNumberFormat="0" applyFill="0" applyBorder="0" applyAlignment="0" applyProtection="0">
      <alignment horizontal="left"/>
      <protection locked="0"/>
    </xf>
    <xf numFmtId="166" fontId="20" fillId="0" borderId="0" applyFont="0" applyFill="0" applyBorder="0" applyAlignment="0" applyProtection="0"/>
    <xf numFmtId="0" fontId="3" fillId="0" borderId="0" applyNumberFormat="0" applyFill="0" applyBorder="0" applyAlignment="0" applyProtection="0">
      <alignment horizontal="left" vertical="top" wrapText="1"/>
      <protection locked="0"/>
    </xf>
    <xf numFmtId="0" fontId="3" fillId="0" borderId="0" applyNumberFormat="0" applyFill="0" applyBorder="0" applyAlignment="0" applyProtection="0">
      <alignment horizontal="left" vertical="top" wrapText="1"/>
      <protection locked="0"/>
    </xf>
    <xf numFmtId="0" fontId="1" fillId="0" borderId="0"/>
    <xf numFmtId="167" fontId="20" fillId="0" borderId="0" applyFont="0" applyFill="0" applyBorder="0" applyAlignment="0" applyProtection="0">
      <alignment horizontal="left"/>
      <protection locked="0"/>
    </xf>
  </cellStyleXfs>
  <cellXfs count="233">
    <xf numFmtId="0" fontId="0" fillId="0" borderId="0" xfId="0"/>
    <xf numFmtId="0" fontId="5" fillId="0" borderId="0" xfId="1" applyFont="1" applyProtection="1"/>
    <xf numFmtId="0" fontId="3" fillId="0" borderId="0" xfId="1" applyProtection="1"/>
    <xf numFmtId="0" fontId="3" fillId="0" borderId="0" xfId="1" applyBorder="1" applyProtection="1"/>
    <xf numFmtId="0" fontId="3" fillId="3" borderId="2" xfId="1" applyFill="1" applyBorder="1" applyProtection="1">
      <protection locked="0"/>
    </xf>
    <xf numFmtId="0" fontId="3" fillId="3" borderId="2" xfId="1" applyFill="1" applyBorder="1" applyProtection="1"/>
    <xf numFmtId="0" fontId="3" fillId="3" borderId="2" xfId="1" applyFill="1" applyBorder="1" applyAlignment="1" applyProtection="1">
      <alignment horizontal="centerContinuous"/>
    </xf>
    <xf numFmtId="0" fontId="3" fillId="0" borderId="2" xfId="1" applyBorder="1" applyAlignment="1" applyProtection="1">
      <alignment horizontal="left"/>
      <protection locked="0"/>
    </xf>
    <xf numFmtId="0" fontId="3" fillId="0" borderId="3" xfId="1" applyFill="1" applyBorder="1" applyAlignment="1" applyProtection="1">
      <alignment horizontal="center"/>
      <protection locked="0"/>
    </xf>
    <xf numFmtId="0" fontId="3" fillId="0" borderId="4" xfId="1" applyFill="1" applyBorder="1" applyAlignment="1" applyProtection="1">
      <alignment horizontal="center"/>
      <protection locked="0"/>
    </xf>
    <xf numFmtId="0" fontId="3" fillId="0" borderId="0" xfId="1" applyFill="1" applyProtection="1"/>
    <xf numFmtId="0" fontId="3" fillId="0" borderId="0" xfId="1" applyFill="1" applyBorder="1" applyProtection="1"/>
    <xf numFmtId="0" fontId="3" fillId="3" borderId="1" xfId="1" applyFill="1" applyBorder="1" applyAlignment="1" applyProtection="1">
      <alignment horizontal="center"/>
      <protection locked="0"/>
    </xf>
    <xf numFmtId="0" fontId="3" fillId="4" borderId="6" xfId="1" applyFill="1" applyBorder="1" applyAlignment="1" applyProtection="1">
      <alignment horizontal="center"/>
      <protection locked="0"/>
    </xf>
    <xf numFmtId="0" fontId="3" fillId="3" borderId="6" xfId="1" applyFill="1" applyBorder="1" applyAlignment="1" applyProtection="1">
      <alignment horizontal="center"/>
      <protection locked="0"/>
    </xf>
    <xf numFmtId="0" fontId="3" fillId="3" borderId="0" xfId="1" applyFill="1" applyBorder="1" applyAlignment="1" applyProtection="1">
      <alignment horizontal="center"/>
      <protection locked="0"/>
    </xf>
    <xf numFmtId="1" fontId="3" fillId="3" borderId="7" xfId="1" applyNumberFormat="1" applyFill="1" applyBorder="1" applyAlignment="1" applyProtection="1">
      <alignment horizontal="center"/>
      <protection locked="0"/>
    </xf>
    <xf numFmtId="0" fontId="3" fillId="0" borderId="1" xfId="1" applyBorder="1" applyAlignment="1" applyProtection="1">
      <alignment horizontal="center"/>
      <protection locked="0"/>
    </xf>
    <xf numFmtId="0" fontId="3" fillId="0" borderId="6" xfId="1" applyBorder="1" applyAlignment="1" applyProtection="1">
      <alignment horizontal="center"/>
      <protection locked="0"/>
    </xf>
    <xf numFmtId="0" fontId="3" fillId="0" borderId="0" xfId="1" applyBorder="1" applyAlignment="1" applyProtection="1">
      <alignment horizontal="center"/>
      <protection locked="0"/>
    </xf>
    <xf numFmtId="0" fontId="3" fillId="0" borderId="7" xfId="1" applyBorder="1" applyAlignment="1" applyProtection="1">
      <alignment horizontal="centerContinuous"/>
      <protection locked="0"/>
    </xf>
    <xf numFmtId="165" fontId="3" fillId="3" borderId="0" xfId="1" applyNumberFormat="1" applyFill="1" applyBorder="1" applyAlignment="1" applyProtection="1">
      <alignment horizontal="left"/>
    </xf>
    <xf numFmtId="0" fontId="3" fillId="0" borderId="7" xfId="1" applyBorder="1" applyAlignment="1" applyProtection="1">
      <alignment horizontal="center"/>
      <protection locked="0"/>
    </xf>
    <xf numFmtId="0" fontId="3" fillId="0" borderId="6" xfId="1" applyFill="1" applyBorder="1" applyAlignment="1" applyProtection="1">
      <alignment horizontal="center"/>
      <protection locked="0"/>
    </xf>
    <xf numFmtId="0" fontId="3" fillId="0" borderId="0" xfId="1" applyFill="1" applyBorder="1" applyAlignment="1" applyProtection="1">
      <alignment horizontal="center"/>
      <protection locked="0"/>
    </xf>
    <xf numFmtId="0" fontId="3" fillId="4" borderId="0" xfId="1" applyFill="1" applyBorder="1" applyAlignment="1" applyProtection="1">
      <alignment horizontal="center"/>
      <protection locked="0"/>
    </xf>
    <xf numFmtId="0" fontId="3" fillId="4" borderId="7" xfId="1" applyFill="1" applyBorder="1" applyAlignment="1" applyProtection="1">
      <alignment horizontal="center"/>
      <protection locked="0"/>
    </xf>
    <xf numFmtId="0" fontId="3" fillId="3" borderId="1" xfId="1" applyFill="1" applyBorder="1" applyAlignment="1" applyProtection="1">
      <alignment horizontal="center"/>
    </xf>
    <xf numFmtId="165" fontId="3" fillId="3" borderId="0" xfId="1" applyNumberFormat="1" applyFill="1" applyBorder="1" applyAlignment="1" applyProtection="1">
      <alignment horizontal="centerContinuous"/>
      <protection locked="0"/>
    </xf>
    <xf numFmtId="0" fontId="3" fillId="5" borderId="6" xfId="1" applyFill="1" applyBorder="1" applyAlignment="1" applyProtection="1">
      <alignment horizontal="center"/>
      <protection locked="0"/>
    </xf>
    <xf numFmtId="0" fontId="3" fillId="3" borderId="8" xfId="1" applyFill="1" applyBorder="1" applyAlignment="1" applyProtection="1">
      <alignment horizontal="center"/>
      <protection locked="0"/>
    </xf>
    <xf numFmtId="0" fontId="3" fillId="4" borderId="9" xfId="1" applyFill="1" applyBorder="1" applyAlignment="1" applyProtection="1">
      <alignment horizontal="center"/>
      <protection locked="0"/>
    </xf>
    <xf numFmtId="0" fontId="3" fillId="4" borderId="10" xfId="1" applyFill="1" applyBorder="1" applyAlignment="1" applyProtection="1">
      <alignment horizontal="center"/>
      <protection locked="0"/>
    </xf>
    <xf numFmtId="0" fontId="3" fillId="4" borderId="11" xfId="1" applyFill="1" applyBorder="1" applyAlignment="1" applyProtection="1">
      <alignment horizontal="center"/>
      <protection locked="0"/>
    </xf>
    <xf numFmtId="0" fontId="3" fillId="3" borderId="8" xfId="1" applyFill="1" applyBorder="1" applyAlignment="1" applyProtection="1">
      <alignment horizontal="center"/>
    </xf>
    <xf numFmtId="0" fontId="3" fillId="3" borderId="9" xfId="1" applyFill="1" applyBorder="1" applyAlignment="1" applyProtection="1">
      <alignment horizontal="center"/>
      <protection locked="0"/>
    </xf>
    <xf numFmtId="0" fontId="3" fillId="3" borderId="10" xfId="1" applyFill="1" applyBorder="1" applyAlignment="1" applyProtection="1">
      <alignment horizontal="center"/>
      <protection locked="0"/>
    </xf>
    <xf numFmtId="1" fontId="3" fillId="3" borderId="11" xfId="1" applyNumberFormat="1" applyFill="1" applyBorder="1" applyAlignment="1" applyProtection="1">
      <alignment horizontal="center"/>
      <protection locked="0"/>
    </xf>
    <xf numFmtId="0" fontId="3" fillId="0" borderId="9" xfId="1" applyBorder="1" applyAlignment="1" applyProtection="1">
      <alignment horizontal="center"/>
      <protection locked="0"/>
    </xf>
    <xf numFmtId="0" fontId="3" fillId="0" borderId="10" xfId="1" applyBorder="1" applyAlignment="1" applyProtection="1">
      <alignment horizontal="center"/>
      <protection locked="0"/>
    </xf>
    <xf numFmtId="0" fontId="3" fillId="0" borderId="11" xfId="1" applyBorder="1" applyAlignment="1" applyProtection="1">
      <alignment horizontal="center"/>
      <protection locked="0"/>
    </xf>
    <xf numFmtId="165" fontId="3" fillId="3" borderId="10" xfId="1" applyNumberFormat="1" applyFill="1" applyBorder="1" applyAlignment="1" applyProtection="1">
      <alignment horizontal="centerContinuous"/>
      <protection locked="0"/>
    </xf>
    <xf numFmtId="0" fontId="3" fillId="5" borderId="9" xfId="1" applyFill="1" applyBorder="1" applyAlignment="1" applyProtection="1">
      <alignment horizontal="center"/>
      <protection locked="0"/>
    </xf>
    <xf numFmtId="0" fontId="3" fillId="0" borderId="10" xfId="1" applyFill="1" applyBorder="1" applyProtection="1"/>
    <xf numFmtId="0" fontId="6" fillId="0" borderId="0" xfId="0" applyFont="1" applyFill="1" applyBorder="1" applyAlignment="1">
      <alignment horizontal="center"/>
    </xf>
    <xf numFmtId="164" fontId="2" fillId="0" borderId="0" xfId="0" applyNumberFormat="1" applyFont="1" applyFill="1" applyBorder="1" applyAlignment="1" applyProtection="1">
      <alignment horizontal="center"/>
    </xf>
    <xf numFmtId="165" fontId="2" fillId="0" borderId="0" xfId="0" applyNumberFormat="1" applyFont="1" applyFill="1" applyBorder="1" applyAlignment="1" applyProtection="1">
      <alignment horizontal="center"/>
    </xf>
    <xf numFmtId="2" fontId="3" fillId="0" borderId="0" xfId="0" applyNumberFormat="1" applyFont="1" applyFill="1" applyBorder="1" applyAlignment="1">
      <alignment horizontal="center"/>
    </xf>
    <xf numFmtId="165" fontId="2" fillId="0" borderId="0" xfId="0" applyNumberFormat="1" applyFont="1" applyFill="1" applyBorder="1" applyAlignment="1">
      <alignment horizontal="center"/>
    </xf>
    <xf numFmtId="1" fontId="2" fillId="0" borderId="0" xfId="0" applyNumberFormat="1" applyFont="1" applyFill="1" applyBorder="1" applyAlignment="1">
      <alignment horizontal="center"/>
    </xf>
    <xf numFmtId="2" fontId="2" fillId="0" borderId="0" xfId="0" applyNumberFormat="1" applyFont="1" applyFill="1" applyBorder="1" applyAlignment="1" applyProtection="1">
      <alignment horizontal="center"/>
    </xf>
    <xf numFmtId="2" fontId="2" fillId="0" borderId="0" xfId="0" applyNumberFormat="1" applyFont="1" applyFill="1" applyBorder="1" applyAlignment="1">
      <alignment horizontal="center"/>
    </xf>
    <xf numFmtId="2" fontId="3" fillId="0" borderId="0" xfId="0" applyNumberFormat="1" applyFont="1" applyFill="1" applyBorder="1" applyAlignment="1" applyProtection="1">
      <alignment horizontal="center" vertical="center"/>
    </xf>
    <xf numFmtId="0" fontId="7" fillId="0" borderId="0" xfId="1" applyFont="1" applyFill="1" applyProtection="1"/>
    <xf numFmtId="0" fontId="5" fillId="0" borderId="10" xfId="1" applyFont="1" applyBorder="1" applyProtection="1"/>
    <xf numFmtId="164" fontId="8" fillId="0" borderId="10" xfId="0" applyNumberFormat="1" applyFont="1" applyFill="1" applyBorder="1" applyAlignment="1" applyProtection="1">
      <alignment horizontal="center"/>
    </xf>
    <xf numFmtId="165" fontId="8" fillId="0" borderId="10" xfId="0" applyNumberFormat="1" applyFont="1" applyFill="1" applyBorder="1" applyAlignment="1" applyProtection="1">
      <alignment horizontal="left"/>
    </xf>
    <xf numFmtId="2" fontId="7" fillId="0" borderId="10" xfId="0" applyNumberFormat="1" applyFont="1" applyFill="1" applyBorder="1" applyAlignment="1">
      <alignment horizontal="center"/>
    </xf>
    <xf numFmtId="165" fontId="8" fillId="0" borderId="10" xfId="0" applyNumberFormat="1" applyFont="1" applyFill="1" applyBorder="1" applyAlignment="1">
      <alignment horizontal="center"/>
    </xf>
    <xf numFmtId="2" fontId="8" fillId="0" borderId="10" xfId="0" applyNumberFormat="1" applyFont="1" applyFill="1" applyBorder="1" applyAlignment="1">
      <alignment horizontal="center"/>
    </xf>
    <xf numFmtId="1" fontId="8" fillId="0" borderId="10" xfId="0" applyNumberFormat="1" applyFont="1" applyFill="1" applyBorder="1" applyAlignment="1">
      <alignment horizontal="center"/>
    </xf>
    <xf numFmtId="2" fontId="8" fillId="0" borderId="10" xfId="0" applyNumberFormat="1" applyFont="1" applyFill="1" applyBorder="1" applyAlignment="1" applyProtection="1">
      <alignment horizontal="center"/>
    </xf>
    <xf numFmtId="0" fontId="6" fillId="0" borderId="10" xfId="0" applyFont="1" applyFill="1" applyBorder="1"/>
    <xf numFmtId="2" fontId="9" fillId="0" borderId="10" xfId="0" applyNumberFormat="1" applyFont="1" applyFill="1" applyBorder="1" applyAlignment="1" applyProtection="1">
      <alignment horizontal="center" vertical="center"/>
    </xf>
    <xf numFmtId="2" fontId="7" fillId="0" borderId="10" xfId="0" applyNumberFormat="1" applyFont="1" applyFill="1" applyBorder="1" applyAlignment="1" applyProtection="1">
      <alignment horizontal="center" vertical="center"/>
    </xf>
    <xf numFmtId="0" fontId="3" fillId="3" borderId="1" xfId="1" applyFill="1" applyBorder="1" applyAlignment="1" applyProtection="1">
      <alignment horizontal="center" vertical="center"/>
      <protection locked="0"/>
    </xf>
    <xf numFmtId="0" fontId="3" fillId="3" borderId="1" xfId="1" applyFill="1" applyBorder="1" applyAlignment="1" applyProtection="1">
      <alignment horizontal="center" vertical="center"/>
    </xf>
    <xf numFmtId="0" fontId="3" fillId="0" borderId="1" xfId="1" applyBorder="1" applyAlignment="1" applyProtection="1">
      <alignment horizontal="center" vertical="center"/>
      <protection locked="0"/>
    </xf>
    <xf numFmtId="0" fontId="3" fillId="0" borderId="6" xfId="1" applyBorder="1" applyAlignment="1" applyProtection="1">
      <alignment horizontal="center" vertical="center"/>
      <protection locked="0"/>
    </xf>
    <xf numFmtId="0" fontId="3" fillId="0" borderId="0" xfId="1" applyBorder="1" applyAlignment="1" applyProtection="1">
      <alignment horizontal="center" vertical="center"/>
    </xf>
    <xf numFmtId="0" fontId="3" fillId="0" borderId="7" xfId="1" applyBorder="1" applyAlignment="1" applyProtection="1">
      <alignment horizontal="center" vertical="center"/>
    </xf>
    <xf numFmtId="165" fontId="3" fillId="0" borderId="6" xfId="1" applyNumberFormat="1" applyBorder="1" applyAlignment="1" applyProtection="1">
      <alignment horizontal="center" vertical="center"/>
      <protection locked="0"/>
    </xf>
    <xf numFmtId="0" fontId="3" fillId="0" borderId="6" xfId="1" applyBorder="1" applyAlignment="1" applyProtection="1">
      <alignment horizontal="center" vertical="center"/>
    </xf>
    <xf numFmtId="0" fontId="3" fillId="0" borderId="4" xfId="1" applyBorder="1" applyAlignment="1" applyProtection="1">
      <alignment horizontal="center" vertical="center"/>
    </xf>
    <xf numFmtId="0" fontId="3" fillId="0" borderId="5" xfId="1" applyBorder="1" applyAlignment="1" applyProtection="1">
      <alignment horizontal="center" vertical="center"/>
    </xf>
    <xf numFmtId="0" fontId="3" fillId="4" borderId="6" xfId="1" applyFill="1" applyBorder="1" applyAlignment="1" applyProtection="1">
      <alignment horizontal="center" vertical="center"/>
      <protection locked="0"/>
    </xf>
    <xf numFmtId="0" fontId="3" fillId="4" borderId="0" xfId="1" applyFill="1" applyBorder="1" applyAlignment="1" applyProtection="1">
      <alignment horizontal="center" vertical="center" wrapText="1"/>
    </xf>
    <xf numFmtId="0" fontId="3" fillId="4" borderId="7" xfId="1" applyFill="1" applyBorder="1" applyAlignment="1" applyProtection="1">
      <alignment horizontal="center" vertical="center" wrapText="1"/>
    </xf>
    <xf numFmtId="0" fontId="3" fillId="3" borderId="6" xfId="1" applyFill="1" applyBorder="1" applyAlignment="1" applyProtection="1">
      <alignment horizontal="center" vertical="center"/>
      <protection locked="0"/>
    </xf>
    <xf numFmtId="0" fontId="3" fillId="3" borderId="0" xfId="1" applyFill="1" applyBorder="1" applyAlignment="1" applyProtection="1">
      <alignment horizontal="center" vertical="center"/>
      <protection locked="0"/>
    </xf>
    <xf numFmtId="1" fontId="3" fillId="3" borderId="7" xfId="1" applyNumberFormat="1" applyFill="1" applyBorder="1" applyAlignment="1" applyProtection="1">
      <alignment horizontal="center" vertical="center"/>
      <protection locked="0"/>
    </xf>
    <xf numFmtId="0" fontId="3" fillId="0" borderId="1" xfId="1" applyBorder="1" applyAlignment="1" applyProtection="1">
      <alignment horizontal="center" vertical="center" wrapText="1"/>
      <protection locked="0"/>
    </xf>
    <xf numFmtId="0" fontId="3" fillId="0" borderId="0" xfId="1" applyBorder="1" applyAlignment="1" applyProtection="1">
      <alignment horizontal="center" vertical="center" wrapText="1"/>
      <protection locked="0"/>
    </xf>
    <xf numFmtId="0" fontId="3" fillId="0" borderId="7" xfId="1" applyBorder="1" applyAlignment="1" applyProtection="1">
      <alignment horizontal="center" vertical="center"/>
      <protection locked="0"/>
    </xf>
    <xf numFmtId="165" fontId="3" fillId="3" borderId="0" xfId="1" applyNumberFormat="1" applyFill="1" applyBorder="1" applyAlignment="1" applyProtection="1">
      <alignment horizontal="center" vertical="center"/>
    </xf>
    <xf numFmtId="4" fontId="10" fillId="0" borderId="6" xfId="0" applyNumberFormat="1" applyFont="1" applyBorder="1" applyAlignment="1">
      <alignment horizontal="center" vertical="center"/>
    </xf>
    <xf numFmtId="4" fontId="10" fillId="0" borderId="0" xfId="0" applyNumberFormat="1" applyFont="1" applyBorder="1" applyAlignment="1">
      <alignment horizontal="center" vertical="center"/>
    </xf>
    <xf numFmtId="4" fontId="12" fillId="0" borderId="0" xfId="0" applyNumberFormat="1" applyFont="1" applyBorder="1" applyAlignment="1">
      <alignment horizontal="center" vertical="center" wrapText="1"/>
    </xf>
    <xf numFmtId="0" fontId="13" fillId="0" borderId="7" xfId="1" applyFont="1" applyBorder="1" applyAlignment="1" applyProtection="1">
      <alignment horizontal="center" vertical="center"/>
    </xf>
    <xf numFmtId="0" fontId="3" fillId="0" borderId="0" xfId="1" applyBorder="1" applyAlignment="1" applyProtection="1">
      <alignment horizontal="center" vertical="center"/>
      <protection locked="0"/>
    </xf>
    <xf numFmtId="165" fontId="3" fillId="3" borderId="0" xfId="1" applyNumberFormat="1" applyFill="1" applyBorder="1" applyAlignment="1" applyProtection="1">
      <alignment horizontal="center" vertical="center"/>
      <protection locked="0"/>
    </xf>
    <xf numFmtId="4" fontId="14" fillId="0" borderId="0" xfId="0" applyNumberFormat="1" applyFont="1" applyBorder="1" applyAlignment="1">
      <alignment horizontal="center"/>
    </xf>
    <xf numFmtId="0" fontId="3" fillId="3" borderId="8" xfId="1" applyFill="1" applyBorder="1" applyAlignment="1" applyProtection="1">
      <alignment horizontal="center" vertical="center"/>
      <protection locked="0"/>
    </xf>
    <xf numFmtId="0" fontId="3" fillId="4" borderId="9" xfId="1" applyFill="1" applyBorder="1" applyAlignment="1" applyProtection="1">
      <alignment horizontal="center" vertical="center"/>
      <protection locked="0"/>
    </xf>
    <xf numFmtId="0" fontId="3" fillId="4" borderId="10" xfId="1" applyFill="1" applyBorder="1" applyAlignment="1" applyProtection="1">
      <alignment horizontal="center" vertical="center"/>
      <protection locked="0"/>
    </xf>
    <xf numFmtId="0" fontId="3" fillId="4" borderId="11" xfId="1" applyFill="1" applyBorder="1" applyAlignment="1" applyProtection="1">
      <alignment horizontal="center" vertical="center"/>
      <protection locked="0"/>
    </xf>
    <xf numFmtId="0" fontId="3" fillId="3" borderId="8" xfId="1" applyFill="1" applyBorder="1" applyAlignment="1" applyProtection="1">
      <alignment horizontal="center" vertical="center"/>
    </xf>
    <xf numFmtId="0" fontId="3" fillId="3" borderId="9" xfId="1" applyFill="1" applyBorder="1" applyAlignment="1" applyProtection="1">
      <alignment horizontal="center" vertical="center"/>
      <protection locked="0"/>
    </xf>
    <xf numFmtId="0" fontId="3" fillId="3" borderId="10" xfId="1" applyFill="1" applyBorder="1" applyAlignment="1" applyProtection="1">
      <alignment horizontal="center" vertical="center"/>
      <protection locked="0"/>
    </xf>
    <xf numFmtId="1" fontId="3" fillId="3" borderId="11" xfId="1" applyNumberFormat="1" applyFill="1" applyBorder="1" applyAlignment="1" applyProtection="1">
      <alignment horizontal="center" vertical="center"/>
      <protection locked="0"/>
    </xf>
    <xf numFmtId="0" fontId="3" fillId="0" borderId="9" xfId="1" applyBorder="1" applyAlignment="1" applyProtection="1">
      <alignment horizontal="center" vertical="center"/>
      <protection locked="0"/>
    </xf>
    <xf numFmtId="0" fontId="3" fillId="0" borderId="10" xfId="1" applyBorder="1" applyAlignment="1" applyProtection="1">
      <alignment horizontal="center" vertical="center"/>
      <protection locked="0"/>
    </xf>
    <xf numFmtId="0" fontId="3" fillId="0" borderId="11" xfId="1" applyBorder="1" applyAlignment="1" applyProtection="1">
      <alignment horizontal="center" vertical="center"/>
      <protection locked="0"/>
    </xf>
    <xf numFmtId="0" fontId="3" fillId="0" borderId="9" xfId="1" applyBorder="1" applyAlignment="1" applyProtection="1">
      <alignment horizontal="center" vertical="center"/>
    </xf>
    <xf numFmtId="0" fontId="3" fillId="0" borderId="10" xfId="1" applyBorder="1" applyAlignment="1" applyProtection="1">
      <alignment horizontal="center" vertical="center"/>
    </xf>
    <xf numFmtId="0" fontId="3" fillId="0" borderId="11" xfId="1" applyBorder="1" applyAlignment="1" applyProtection="1">
      <alignment horizontal="center" vertical="center"/>
    </xf>
    <xf numFmtId="0" fontId="3" fillId="0" borderId="0" xfId="1" applyFont="1" applyFill="1" applyBorder="1" applyAlignment="1" applyProtection="1">
      <alignment horizontal="center" vertical="center"/>
      <protection locked="0"/>
    </xf>
    <xf numFmtId="14" fontId="6" fillId="0" borderId="0" xfId="0" applyNumberFormat="1" applyFont="1" applyFill="1"/>
    <xf numFmtId="0" fontId="6" fillId="0" borderId="0" xfId="0" applyFont="1" applyFill="1"/>
    <xf numFmtId="2" fontId="6" fillId="0" borderId="0" xfId="0" applyNumberFormat="1" applyFont="1" applyFill="1"/>
    <xf numFmtId="0" fontId="6" fillId="0" borderId="0" xfId="0" applyFont="1"/>
    <xf numFmtId="0" fontId="0" fillId="0" borderId="12" xfId="0" applyFill="1" applyBorder="1" applyAlignment="1">
      <alignment horizontal="center"/>
    </xf>
    <xf numFmtId="164" fontId="2" fillId="0" borderId="13" xfId="0" applyNumberFormat="1" applyFont="1" applyBorder="1" applyAlignment="1" applyProtection="1">
      <alignment horizontal="center"/>
    </xf>
    <xf numFmtId="165" fontId="2" fillId="0" borderId="15" xfId="0" applyNumberFormat="1" applyFont="1" applyBorder="1" applyAlignment="1" applyProtection="1">
      <alignment horizontal="center"/>
    </xf>
    <xf numFmtId="165" fontId="2" fillId="0" borderId="16" xfId="0" applyNumberFormat="1" applyFont="1" applyBorder="1" applyAlignment="1" applyProtection="1">
      <alignment horizontal="center"/>
    </xf>
    <xf numFmtId="165" fontId="2" fillId="0" borderId="12" xfId="0" applyNumberFormat="1" applyFont="1" applyBorder="1" applyAlignment="1" applyProtection="1">
      <alignment horizontal="center"/>
    </xf>
    <xf numFmtId="165" fontId="2" fillId="0" borderId="17" xfId="0" applyNumberFormat="1" applyFont="1" applyBorder="1" applyAlignment="1">
      <alignment horizontal="center"/>
    </xf>
    <xf numFmtId="2" fontId="2" fillId="0" borderId="15" xfId="0" applyNumberFormat="1" applyFont="1" applyBorder="1" applyAlignment="1" applyProtection="1">
      <alignment horizontal="center"/>
    </xf>
    <xf numFmtId="1" fontId="2" fillId="0" borderId="16" xfId="0" applyNumberFormat="1" applyFont="1" applyBorder="1" applyAlignment="1" applyProtection="1">
      <alignment horizontal="center"/>
    </xf>
    <xf numFmtId="2" fontId="2" fillId="0" borderId="12" xfId="0" applyNumberFormat="1" applyFont="1" applyBorder="1" applyAlignment="1" applyProtection="1">
      <alignment horizontal="center"/>
    </xf>
    <xf numFmtId="2" fontId="2" fillId="0" borderId="17" xfId="0" applyNumberFormat="1" applyFont="1" applyBorder="1" applyAlignment="1">
      <alignment horizontal="center"/>
    </xf>
    <xf numFmtId="2" fontId="2" fillId="0" borderId="18" xfId="0" applyNumberFormat="1" applyFont="1" applyFill="1" applyBorder="1" applyAlignment="1">
      <alignment horizontal="center"/>
    </xf>
    <xf numFmtId="0" fontId="0" fillId="2" borderId="12" xfId="0" applyFill="1" applyBorder="1" applyAlignment="1">
      <alignment horizontal="center"/>
    </xf>
    <xf numFmtId="164" fontId="2" fillId="2" borderId="13" xfId="0" applyNumberFormat="1" applyFont="1" applyFill="1" applyBorder="1" applyAlignment="1" applyProtection="1">
      <alignment horizontal="center"/>
    </xf>
    <xf numFmtId="165" fontId="2" fillId="2" borderId="15" xfId="0" applyNumberFormat="1" applyFont="1" applyFill="1" applyBorder="1" applyAlignment="1" applyProtection="1">
      <alignment horizontal="center"/>
    </xf>
    <xf numFmtId="165" fontId="2" fillId="2" borderId="16" xfId="0" applyNumberFormat="1" applyFont="1" applyFill="1" applyBorder="1" applyAlignment="1" applyProtection="1">
      <alignment horizontal="center"/>
    </xf>
    <xf numFmtId="165" fontId="2" fillId="2" borderId="17" xfId="0" applyNumberFormat="1" applyFont="1" applyFill="1" applyBorder="1" applyAlignment="1">
      <alignment horizontal="center"/>
    </xf>
    <xf numFmtId="165" fontId="2" fillId="2" borderId="15" xfId="0" applyNumberFormat="1" applyFont="1" applyFill="1" applyBorder="1" applyAlignment="1">
      <alignment horizontal="center"/>
    </xf>
    <xf numFmtId="2" fontId="2" fillId="2" borderId="15" xfId="0" applyNumberFormat="1" applyFont="1" applyFill="1" applyBorder="1" applyAlignment="1">
      <alignment horizontal="center"/>
    </xf>
    <xf numFmtId="1" fontId="2" fillId="2" borderId="16" xfId="0" applyNumberFormat="1" applyFont="1" applyFill="1" applyBorder="1" applyAlignment="1">
      <alignment horizontal="center"/>
    </xf>
    <xf numFmtId="2" fontId="2" fillId="2" borderId="15" xfId="0" applyNumberFormat="1" applyFont="1" applyFill="1" applyBorder="1" applyAlignment="1" applyProtection="1">
      <alignment horizontal="center"/>
    </xf>
    <xf numFmtId="2" fontId="2" fillId="2" borderId="16" xfId="0" applyNumberFormat="1" applyFont="1" applyFill="1" applyBorder="1" applyAlignment="1">
      <alignment horizontal="center"/>
    </xf>
    <xf numFmtId="4" fontId="18" fillId="7" borderId="4" xfId="0" applyNumberFormat="1" applyFont="1" applyFill="1" applyBorder="1" applyAlignment="1">
      <alignment horizontal="center"/>
    </xf>
    <xf numFmtId="0" fontId="18" fillId="7" borderId="4" xfId="0" applyFont="1" applyFill="1" applyBorder="1"/>
    <xf numFmtId="4" fontId="18" fillId="7" borderId="5" xfId="0" applyNumberFormat="1" applyFont="1" applyFill="1" applyBorder="1" applyAlignment="1">
      <alignment horizontal="center"/>
    </xf>
    <xf numFmtId="0" fontId="24" fillId="6" borderId="24" xfId="0" applyFont="1" applyFill="1" applyBorder="1"/>
    <xf numFmtId="168" fontId="24" fillId="6" borderId="24" xfId="0" applyNumberFormat="1" applyFont="1" applyFill="1" applyBorder="1"/>
    <xf numFmtId="0" fontId="24" fillId="6" borderId="24" xfId="0" applyFont="1" applyFill="1" applyBorder="1" applyAlignment="1">
      <alignment horizontal="center"/>
    </xf>
    <xf numFmtId="168" fontId="18" fillId="7" borderId="24" xfId="0" applyNumberFormat="1" applyFont="1" applyFill="1" applyBorder="1"/>
    <xf numFmtId="14" fontId="24" fillId="6" borderId="25" xfId="0" applyNumberFormat="1" applyFont="1" applyFill="1" applyBorder="1"/>
    <xf numFmtId="0" fontId="25" fillId="6" borderId="6" xfId="0" applyFont="1" applyFill="1" applyBorder="1"/>
    <xf numFmtId="0" fontId="26" fillId="6" borderId="26" xfId="0" applyFont="1" applyFill="1" applyBorder="1" applyAlignment="1">
      <alignment horizontal="right"/>
    </xf>
    <xf numFmtId="2" fontId="25" fillId="6" borderId="0" xfId="0" applyNumberFormat="1" applyFont="1" applyFill="1" applyBorder="1"/>
    <xf numFmtId="0" fontId="25" fillId="6" borderId="0" xfId="0" applyFont="1" applyFill="1" applyBorder="1"/>
    <xf numFmtId="0" fontId="0" fillId="7" borderId="0" xfId="0" applyFill="1" applyBorder="1"/>
    <xf numFmtId="0" fontId="25" fillId="6" borderId="7" xfId="0" applyFont="1" applyFill="1" applyBorder="1"/>
    <xf numFmtId="0" fontId="27" fillId="7" borderId="26" xfId="0" applyFont="1" applyFill="1" applyBorder="1" applyAlignment="1">
      <alignment horizontal="right"/>
    </xf>
    <xf numFmtId="0" fontId="6" fillId="7" borderId="26" xfId="0" applyFont="1" applyFill="1" applyBorder="1" applyAlignment="1">
      <alignment horizontal="right"/>
    </xf>
    <xf numFmtId="0" fontId="25" fillId="6" borderId="9" xfId="0" applyFont="1" applyFill="1" applyBorder="1"/>
    <xf numFmtId="0" fontId="6" fillId="7" borderId="27" xfId="0" applyFont="1" applyFill="1" applyBorder="1" applyAlignment="1">
      <alignment horizontal="right"/>
    </xf>
    <xf numFmtId="2" fontId="25" fillId="6" borderId="10" xfId="0" applyNumberFormat="1" applyFont="1" applyFill="1" applyBorder="1"/>
    <xf numFmtId="0" fontId="25" fillId="6" borderId="10" xfId="0" applyFont="1" applyFill="1" applyBorder="1"/>
    <xf numFmtId="4" fontId="25" fillId="6" borderId="10" xfId="0" applyNumberFormat="1" applyFont="1" applyFill="1" applyBorder="1"/>
    <xf numFmtId="0" fontId="25" fillId="6" borderId="11" xfId="0" applyFont="1" applyFill="1" applyBorder="1"/>
    <xf numFmtId="0" fontId="24" fillId="6" borderId="24" xfId="0" applyFont="1" applyFill="1" applyBorder="1" applyAlignment="1">
      <alignment wrapText="1"/>
    </xf>
    <xf numFmtId="0" fontId="0" fillId="8" borderId="0" xfId="0" applyFill="1"/>
    <xf numFmtId="14" fontId="0" fillId="8" borderId="0" xfId="0" applyNumberFormat="1" applyFill="1"/>
    <xf numFmtId="0" fontId="0" fillId="9" borderId="0" xfId="0" applyFill="1"/>
    <xf numFmtId="14" fontId="0" fillId="9" borderId="0" xfId="0" applyNumberFormat="1" applyFill="1"/>
    <xf numFmtId="2" fontId="0" fillId="8" borderId="0" xfId="0" applyNumberFormat="1" applyFill="1"/>
    <xf numFmtId="2" fontId="0" fillId="9" borderId="0" xfId="0" applyNumberFormat="1" applyFill="1"/>
    <xf numFmtId="0" fontId="21" fillId="8" borderId="28" xfId="0" applyFont="1" applyFill="1" applyBorder="1"/>
    <xf numFmtId="0" fontId="21" fillId="9" borderId="28" xfId="0" applyFont="1" applyFill="1" applyBorder="1"/>
    <xf numFmtId="2" fontId="3" fillId="2" borderId="16" xfId="0" applyNumberFormat="1" applyFont="1" applyFill="1" applyBorder="1" applyAlignment="1">
      <alignment horizontal="center"/>
    </xf>
    <xf numFmtId="165" fontId="2" fillId="0" borderId="14" xfId="0" applyNumberFormat="1" applyFont="1" applyBorder="1" applyAlignment="1">
      <alignment horizontal="center"/>
    </xf>
    <xf numFmtId="165" fontId="2" fillId="0" borderId="17" xfId="0" applyNumberFormat="1" applyFont="1" applyBorder="1" applyAlignment="1" applyProtection="1">
      <alignment horizontal="center"/>
    </xf>
    <xf numFmtId="165" fontId="2" fillId="0" borderId="15" xfId="0" applyNumberFormat="1" applyFont="1" applyBorder="1" applyAlignment="1">
      <alignment horizontal="center"/>
    </xf>
    <xf numFmtId="2" fontId="2" fillId="0" borderId="15" xfId="0" applyNumberFormat="1" applyFont="1" applyBorder="1" applyAlignment="1">
      <alignment horizontal="center"/>
    </xf>
    <xf numFmtId="169" fontId="2" fillId="0" borderId="15" xfId="0" applyNumberFormat="1" applyFont="1" applyBorder="1" applyAlignment="1" applyProtection="1">
      <alignment horizontal="center"/>
    </xf>
    <xf numFmtId="2" fontId="2" fillId="0" borderId="16" xfId="0" applyNumberFormat="1" applyFont="1" applyFill="1" applyBorder="1" applyAlignment="1">
      <alignment horizontal="center"/>
    </xf>
    <xf numFmtId="0" fontId="0" fillId="0" borderId="0" xfId="0" applyFill="1"/>
    <xf numFmtId="0" fontId="3" fillId="9" borderId="0" xfId="1" applyFill="1" applyBorder="1" applyAlignment="1" applyProtection="1">
      <alignment horizontal="center" vertical="center"/>
      <protection locked="0"/>
    </xf>
    <xf numFmtId="165" fontId="2" fillId="2" borderId="14" xfId="0" applyNumberFormat="1" applyFont="1" applyFill="1" applyBorder="1" applyAlignment="1" applyProtection="1">
      <alignment horizontal="center"/>
    </xf>
    <xf numFmtId="165" fontId="2" fillId="2" borderId="12" xfId="0" applyNumberFormat="1" applyFont="1" applyFill="1" applyBorder="1" applyAlignment="1">
      <alignment horizontal="center"/>
    </xf>
    <xf numFmtId="2" fontId="2" fillId="2" borderId="12" xfId="0" applyNumberFormat="1" applyFont="1" applyFill="1" applyBorder="1" applyAlignment="1" applyProtection="1">
      <alignment horizontal="center"/>
    </xf>
    <xf numFmtId="2" fontId="2" fillId="2" borderId="17" xfId="0" applyNumberFormat="1" applyFont="1" applyFill="1" applyBorder="1" applyAlignment="1">
      <alignment horizontal="center"/>
    </xf>
    <xf numFmtId="2" fontId="2" fillId="2" borderId="18" xfId="0" applyNumberFormat="1" applyFont="1" applyFill="1" applyBorder="1" applyAlignment="1" applyProtection="1">
      <alignment horizontal="center"/>
    </xf>
    <xf numFmtId="2" fontId="2" fillId="2" borderId="14" xfId="0" applyNumberFormat="1" applyFont="1" applyFill="1" applyBorder="1" applyAlignment="1" applyProtection="1">
      <alignment horizontal="center"/>
    </xf>
    <xf numFmtId="2" fontId="2" fillId="2" borderId="19" xfId="0" applyNumberFormat="1" applyFont="1" applyFill="1" applyBorder="1" applyAlignment="1" applyProtection="1">
      <alignment horizontal="center"/>
    </xf>
    <xf numFmtId="2" fontId="0" fillId="2" borderId="13" xfId="0" applyNumberFormat="1" applyFill="1" applyBorder="1" applyAlignment="1">
      <alignment horizontal="center"/>
    </xf>
    <xf numFmtId="2" fontId="0" fillId="2" borderId="12" xfId="0" applyNumberFormat="1" applyFill="1" applyBorder="1" applyAlignment="1">
      <alignment horizontal="center"/>
    </xf>
    <xf numFmtId="2" fontId="0" fillId="2" borderId="29" xfId="0" applyNumberFormat="1" applyFill="1" applyBorder="1" applyAlignment="1">
      <alignment horizontal="center"/>
    </xf>
    <xf numFmtId="2" fontId="2" fillId="0" borderId="31" xfId="0" applyNumberFormat="1" applyFont="1" applyBorder="1" applyAlignment="1" applyProtection="1">
      <alignment horizontal="center" vertical="center"/>
    </xf>
    <xf numFmtId="2" fontId="0" fillId="0" borderId="24" xfId="0" applyNumberFormat="1" applyBorder="1" applyAlignment="1">
      <alignment horizontal="center" vertical="center"/>
    </xf>
    <xf numFmtId="0" fontId="0" fillId="0" borderId="34" xfId="0" applyBorder="1" applyAlignment="1">
      <alignment horizontal="center" vertical="center"/>
    </xf>
    <xf numFmtId="2" fontId="3" fillId="0" borderId="35" xfId="0" applyNumberFormat="1" applyFont="1" applyBorder="1" applyAlignment="1">
      <alignment horizontal="center" vertical="center"/>
    </xf>
    <xf numFmtId="2" fontId="0" fillId="0" borderId="36" xfId="0" applyNumberFormat="1" applyBorder="1" applyAlignment="1">
      <alignment horizontal="center" vertical="center"/>
    </xf>
    <xf numFmtId="2" fontId="2" fillId="0" borderId="30" xfId="0" applyNumberFormat="1" applyFont="1" applyBorder="1" applyAlignment="1" applyProtection="1">
      <alignment vertical="center"/>
    </xf>
    <xf numFmtId="2" fontId="2" fillId="0" borderId="37" xfId="0" applyNumberFormat="1" applyFont="1" applyBorder="1" applyAlignment="1" applyProtection="1">
      <alignment vertical="center"/>
    </xf>
    <xf numFmtId="0" fontId="6" fillId="8" borderId="0" xfId="0" applyFont="1" applyFill="1"/>
    <xf numFmtId="0" fontId="6" fillId="9" borderId="0" xfId="0" applyFont="1" applyFill="1"/>
    <xf numFmtId="0" fontId="22" fillId="6" borderId="3" xfId="0" applyFont="1" applyFill="1" applyBorder="1" applyAlignment="1">
      <alignment vertical="center"/>
    </xf>
    <xf numFmtId="0" fontId="22" fillId="6" borderId="20" xfId="0" applyFont="1" applyFill="1" applyBorder="1" applyAlignment="1">
      <alignment vertical="center"/>
    </xf>
    <xf numFmtId="0" fontId="22" fillId="6" borderId="22" xfId="0" applyFont="1" applyFill="1" applyBorder="1" applyAlignment="1">
      <alignment vertical="center"/>
    </xf>
    <xf numFmtId="0" fontId="22" fillId="6" borderId="23" xfId="0" applyFont="1" applyFill="1" applyBorder="1" applyAlignment="1">
      <alignment vertical="center"/>
    </xf>
    <xf numFmtId="0" fontId="23" fillId="7" borderId="21" xfId="0" applyFont="1" applyFill="1" applyBorder="1" applyAlignment="1">
      <alignment horizontal="center"/>
    </xf>
    <xf numFmtId="0" fontId="23" fillId="7" borderId="4" xfId="0" applyFont="1" applyFill="1" applyBorder="1" applyAlignment="1">
      <alignment horizontal="center"/>
    </xf>
    <xf numFmtId="2" fontId="0" fillId="0" borderId="33" xfId="0" applyNumberFormat="1" applyBorder="1" applyAlignment="1">
      <alignment horizontal="center" vertical="center"/>
    </xf>
    <xf numFmtId="2" fontId="0" fillId="0" borderId="1" xfId="0" applyNumberFormat="1" applyBorder="1" applyAlignment="1">
      <alignment horizontal="center" vertical="center"/>
    </xf>
    <xf numFmtId="0" fontId="3" fillId="4" borderId="3" xfId="1" applyFill="1" applyBorder="1" applyAlignment="1" applyProtection="1">
      <alignment horizontal="left"/>
      <protection locked="0"/>
    </xf>
    <xf numFmtId="0" fontId="3" fillId="4" borderId="4" xfId="1" applyFill="1" applyBorder="1" applyAlignment="1" applyProtection="1"/>
    <xf numFmtId="0" fontId="3" fillId="4" borderId="5" xfId="1" applyFill="1" applyBorder="1" applyAlignment="1" applyProtection="1"/>
    <xf numFmtId="0" fontId="3" fillId="3" borderId="3" xfId="1" applyFill="1" applyBorder="1" applyAlignment="1" applyProtection="1">
      <protection locked="0"/>
    </xf>
    <xf numFmtId="0" fontId="3" fillId="3" borderId="4" xfId="1" applyFill="1" applyBorder="1" applyAlignment="1" applyProtection="1"/>
    <xf numFmtId="0" fontId="3" fillId="3" borderId="5" xfId="1" applyFill="1" applyBorder="1" applyAlignment="1" applyProtection="1"/>
    <xf numFmtId="0" fontId="3" fillId="4" borderId="0" xfId="1" applyFill="1" applyBorder="1" applyAlignment="1" applyProtection="1">
      <alignment horizontal="center"/>
    </xf>
    <xf numFmtId="0" fontId="3" fillId="4" borderId="7" xfId="1" applyFill="1" applyBorder="1" applyAlignment="1" applyProtection="1">
      <alignment horizontal="center"/>
    </xf>
    <xf numFmtId="2" fontId="3" fillId="0" borderId="32" xfId="0" applyNumberFormat="1" applyFont="1" applyBorder="1" applyAlignment="1">
      <alignment horizontal="center" vertical="center"/>
    </xf>
    <xf numFmtId="2" fontId="3" fillId="0" borderId="38" xfId="0" applyNumberFormat="1" applyFont="1" applyBorder="1" applyAlignment="1">
      <alignment horizontal="center" vertical="center"/>
    </xf>
    <xf numFmtId="0" fontId="3" fillId="4" borderId="3" xfId="1" applyFill="1" applyBorder="1" applyAlignment="1" applyProtection="1">
      <alignment horizontal="center" vertical="center"/>
      <protection locked="0"/>
    </xf>
    <xf numFmtId="0" fontId="3" fillId="4" borderId="4" xfId="1" applyFill="1" applyBorder="1" applyAlignment="1" applyProtection="1">
      <alignment horizontal="center" vertical="center"/>
      <protection locked="0"/>
    </xf>
    <xf numFmtId="0" fontId="3" fillId="4" borderId="5" xfId="1" applyFill="1" applyBorder="1" applyAlignment="1" applyProtection="1">
      <alignment horizontal="center" vertical="center"/>
      <protection locked="0"/>
    </xf>
    <xf numFmtId="0" fontId="3" fillId="3" borderId="3" xfId="1" applyFill="1" applyBorder="1" applyAlignment="1" applyProtection="1">
      <alignment horizontal="center" vertical="center"/>
      <protection locked="0"/>
    </xf>
    <xf numFmtId="0" fontId="3" fillId="3" borderId="4" xfId="1" applyFill="1" applyBorder="1" applyAlignment="1" applyProtection="1">
      <alignment horizontal="center" vertical="center"/>
      <protection locked="0"/>
    </xf>
    <xf numFmtId="0" fontId="3" fillId="3" borderId="5" xfId="1" applyFill="1" applyBorder="1" applyAlignment="1" applyProtection="1">
      <alignment horizontal="center" vertical="center"/>
      <protection locked="0"/>
    </xf>
    <xf numFmtId="0" fontId="3" fillId="0" borderId="3" xfId="1" applyBorder="1" applyAlignment="1" applyProtection="1">
      <alignment horizontal="center"/>
      <protection locked="0"/>
    </xf>
    <xf numFmtId="0" fontId="3" fillId="0" borderId="4" xfId="1" applyBorder="1" applyAlignment="1" applyProtection="1">
      <alignment horizontal="center"/>
    </xf>
    <xf numFmtId="0" fontId="3" fillId="0" borderId="5" xfId="1" applyBorder="1" applyAlignment="1" applyProtection="1">
      <alignment horizontal="center"/>
    </xf>
    <xf numFmtId="165" fontId="3" fillId="0" borderId="3" xfId="1" applyNumberFormat="1" applyBorder="1" applyAlignment="1" applyProtection="1">
      <alignment horizontal="left"/>
      <protection locked="0"/>
    </xf>
    <xf numFmtId="0" fontId="3" fillId="0" borderId="4" xfId="1" applyBorder="1" applyAlignment="1" applyProtection="1"/>
    <xf numFmtId="0" fontId="3" fillId="0" borderId="5" xfId="1" applyBorder="1" applyAlignment="1" applyProtection="1"/>
    <xf numFmtId="0" fontId="13" fillId="0" borderId="0" xfId="1" applyFont="1" applyProtection="1"/>
    <xf numFmtId="0" fontId="22" fillId="6" borderId="3" xfId="0" applyFont="1" applyFill="1" applyBorder="1" applyAlignment="1">
      <alignment horizontal="center" vertical="center"/>
    </xf>
    <xf numFmtId="0" fontId="22" fillId="6" borderId="20" xfId="0" applyFont="1" applyFill="1" applyBorder="1" applyAlignment="1">
      <alignment horizontal="center" vertical="center"/>
    </xf>
    <xf numFmtId="0" fontId="22" fillId="6" borderId="22" xfId="0" applyFont="1" applyFill="1" applyBorder="1" applyAlignment="1">
      <alignment horizontal="center" vertical="center"/>
    </xf>
    <xf numFmtId="0" fontId="22" fillId="6" borderId="23" xfId="0" applyFont="1" applyFill="1" applyBorder="1" applyAlignment="1">
      <alignment horizontal="center" vertical="center"/>
    </xf>
    <xf numFmtId="0" fontId="30" fillId="9" borderId="0" xfId="0" applyFont="1" applyFill="1"/>
    <xf numFmtId="14" fontId="30" fillId="9" borderId="0" xfId="0" applyNumberFormat="1" applyFont="1" applyFill="1"/>
    <xf numFmtId="2" fontId="30" fillId="9" borderId="0" xfId="0" applyNumberFormat="1" applyFont="1" applyFill="1"/>
    <xf numFmtId="0" fontId="0" fillId="10" borderId="0" xfId="0" applyFill="1"/>
    <xf numFmtId="14" fontId="0" fillId="10" borderId="0" xfId="0" applyNumberFormat="1" applyFill="1"/>
    <xf numFmtId="2" fontId="0" fillId="10" borderId="0" xfId="0" applyNumberFormat="1" applyFill="1"/>
    <xf numFmtId="0" fontId="21" fillId="10" borderId="28" xfId="0" applyFont="1" applyFill="1" applyBorder="1"/>
  </cellXfs>
  <cellStyles count="9">
    <cellStyle name="??0" xfId="8" xr:uid="{2FFBA235-E752-4C63-8412-DE4E330477EF}"/>
    <cellStyle name="0.000" xfId="4" xr:uid="{B2C4FE03-AC6B-430C-A6EB-B05D3CAB6C4F}"/>
    <cellStyle name="hel8" xfId="5" xr:uid="{EEC94890-7D1C-4F51-AD1F-F64B134DDC2E}"/>
    <cellStyle name="hel8 2" xfId="6" xr:uid="{6631AFD5-7710-4AE2-914E-F2D558A7D147}"/>
    <cellStyle name="hel8 blue" xfId="3" xr:uid="{30C78915-16CF-4D8A-87A7-B841BDE1DE6B}"/>
    <cellStyle name="hel8b_Snow Pit1" xfId="2" xr:uid="{2E51DAC6-A6FA-4D62-B0CB-699221D36CB1}"/>
    <cellStyle name="Normal" xfId="0" builtinId="0"/>
    <cellStyle name="Normal 2 3" xfId="1" xr:uid="{B7599B25-6128-4409-9B61-946DAA9E6520}"/>
    <cellStyle name="Normal 4" xfId="7" xr:uid="{26786AD3-A470-4F63-A691-6316C7BBF6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17</xdr:col>
      <xdr:colOff>428626</xdr:colOff>
      <xdr:row>25</xdr:row>
      <xdr:rowOff>9525</xdr:rowOff>
    </xdr:from>
    <xdr:to>
      <xdr:col>24</xdr:col>
      <xdr:colOff>123826</xdr:colOff>
      <xdr:row>42</xdr:row>
      <xdr:rowOff>19050</xdr:rowOff>
    </xdr:to>
    <xdr:sp macro="" textlink="">
      <xdr:nvSpPr>
        <xdr:cNvPr id="2" name="TextBox 1">
          <a:extLst>
            <a:ext uri="{FF2B5EF4-FFF2-40B4-BE49-F238E27FC236}">
              <a16:creationId xmlns:a16="http://schemas.microsoft.com/office/drawing/2014/main" id="{437D1200-39E8-45AB-B951-C43D3CA45397}"/>
            </a:ext>
          </a:extLst>
        </xdr:cNvPr>
        <xdr:cNvSpPr txBox="1"/>
      </xdr:nvSpPr>
      <xdr:spPr>
        <a:xfrm>
          <a:off x="11811001" y="5191125"/>
          <a:ext cx="419100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91-K17</a:t>
          </a:r>
        </a:p>
        <a:p>
          <a:r>
            <a:rPr lang="en-US" sz="1200" b="1"/>
            <a:t>Old calculation:</a:t>
          </a:r>
        </a:p>
        <a:p>
          <a:r>
            <a:rPr lang="en-US" sz="1200" b="0"/>
            <a:t>We</a:t>
          </a:r>
          <a:r>
            <a:rPr lang="en-US" sz="1200" b="0" baseline="0"/>
            <a:t> use the raw stake measurement, unaffected by the attempt to account for bending that was used early in the project. We do not use this in more recent data.</a:t>
          </a:r>
          <a:endParaRPr lang="en-US" sz="1200" b="0"/>
        </a:p>
        <a:p>
          <a:endParaRPr lang="en-US" sz="1100" b="1"/>
        </a:p>
        <a:p>
          <a:r>
            <a:rPr lang="en-US" sz="1100" b="1"/>
            <a:t>bw</a:t>
          </a:r>
          <a:r>
            <a:rPr lang="en-US" sz="1100"/>
            <a:t> - snow depth of 2.30 m, density of 0.50 (estimated,</a:t>
          </a:r>
          <a:r>
            <a:rPr lang="en-US" sz="1100" baseline="0"/>
            <a:t> possibly from snow depth)</a:t>
          </a:r>
          <a:endParaRPr lang="en-US" sz="1100"/>
        </a:p>
        <a:p>
          <a:r>
            <a:rPr lang="en-US" sz="1100" b="1"/>
            <a:t>ba </a:t>
          </a:r>
          <a:r>
            <a:rPr lang="en-US" sz="1100" b="0"/>
            <a:t>- </a:t>
          </a:r>
          <a:r>
            <a:rPr lang="en-US" sz="1100" b="1" baseline="0"/>
            <a:t> </a:t>
          </a:r>
          <a:r>
            <a:rPr lang="en-US" sz="1100" b="0" baseline="0"/>
            <a:t>stake not measured in fall</a:t>
          </a:r>
        </a:p>
        <a:p>
          <a:endParaRPr lang="en-US" sz="1100" b="0" baseline="0"/>
        </a:p>
        <a:p>
          <a:r>
            <a:rPr lang="en-US" sz="1100" b="1" baseline="0"/>
            <a:t>bs</a:t>
          </a:r>
          <a:r>
            <a:rPr lang="en-US" sz="1100" b="0" baseline="0"/>
            <a:t> - stake not measured in fall</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New calculation:</a:t>
          </a:r>
          <a:endParaRPr lang="en-US">
            <a:effectLst/>
          </a:endParaRPr>
        </a:p>
        <a:p>
          <a:r>
            <a:rPr lang="en-US" sz="1100" b="1" baseline="0"/>
            <a:t>bw:  </a:t>
          </a:r>
          <a:r>
            <a:rPr lang="en-US" sz="1100" b="0" baseline="0"/>
            <a:t>same snow depth, using bulk density of 0.4 for spring snowpack (assumed)</a:t>
          </a:r>
        </a:p>
        <a:p>
          <a:r>
            <a:rPr lang="en-US" sz="1100" b="1" baseline="0"/>
            <a:t>winter ablation: </a:t>
          </a:r>
          <a:r>
            <a:rPr lang="en-US" sz="1100" b="0" baseline="0"/>
            <a:t>change in depth of summer surface from 4.91 to 4.79, indicating 12 cm of melt. Assuming density of old firn, as this is what was present on surface at 1992 fall field visit</a:t>
          </a:r>
        </a:p>
        <a:p>
          <a:endParaRPr lang="en-US" sz="1100" b="0" baseline="0"/>
        </a:p>
      </xdr:txBody>
    </xdr:sp>
    <xdr:clientData/>
  </xdr:twoCellAnchor>
  <xdr:twoCellAnchor>
    <xdr:from>
      <xdr:col>9</xdr:col>
      <xdr:colOff>409576</xdr:colOff>
      <xdr:row>24</xdr:row>
      <xdr:rowOff>47624</xdr:rowOff>
    </xdr:from>
    <xdr:to>
      <xdr:col>16</xdr:col>
      <xdr:colOff>180976</xdr:colOff>
      <xdr:row>48</xdr:row>
      <xdr:rowOff>0</xdr:rowOff>
    </xdr:to>
    <xdr:sp macro="" textlink="">
      <xdr:nvSpPr>
        <xdr:cNvPr id="4" name="TextBox 3">
          <a:extLst>
            <a:ext uri="{FF2B5EF4-FFF2-40B4-BE49-F238E27FC236}">
              <a16:creationId xmlns:a16="http://schemas.microsoft.com/office/drawing/2014/main" id="{4E7FBAA6-82C5-4C09-A5EC-C5D9F7C53578}"/>
            </a:ext>
          </a:extLst>
        </xdr:cNvPr>
        <xdr:cNvSpPr txBox="1"/>
      </xdr:nvSpPr>
      <xdr:spPr>
        <a:xfrm>
          <a:off x="6762751" y="5067299"/>
          <a:ext cx="4191000" cy="463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93-K17</a:t>
          </a:r>
        </a:p>
        <a:p>
          <a:r>
            <a:rPr lang="en-US" sz="1200" b="0"/>
            <a:t>Old</a:t>
          </a:r>
          <a:r>
            <a:rPr lang="en-US" sz="1200" b="0" baseline="0"/>
            <a:t> calculations of stake measurements are 2-3cm off from new, as they try to account for stake bend. </a:t>
          </a:r>
        </a:p>
        <a:p>
          <a:endParaRPr lang="en-US" sz="1200" b="0"/>
        </a:p>
        <a:p>
          <a:r>
            <a:rPr lang="en-US" sz="1200" b="1"/>
            <a:t>Old calculation:</a:t>
          </a:r>
          <a:endParaRPr lang="en-US" sz="1100" b="1"/>
        </a:p>
        <a:p>
          <a:r>
            <a:rPr lang="en-US" sz="1100" b="1"/>
            <a:t>bw</a:t>
          </a:r>
          <a:r>
            <a:rPr lang="en-US" sz="1100"/>
            <a:t> - 2.30 probe depth multiplied by 0.5. Same calculation</a:t>
          </a:r>
          <a:r>
            <a:rPr lang="en-US" sz="1100" baseline="0"/>
            <a:t> (and same probe that is probably not specifically at either stake exactly) used for this.</a:t>
          </a:r>
          <a:endParaRPr lang="en-US" sz="1100"/>
        </a:p>
        <a:p>
          <a:r>
            <a:rPr lang="en-US" sz="1100"/>
            <a:t> </a:t>
          </a:r>
        </a:p>
        <a:p>
          <a:r>
            <a:rPr lang="en-US" sz="1100" b="1"/>
            <a:t>ba </a:t>
          </a:r>
          <a:r>
            <a:rPr lang="en-US" sz="1100" b="0"/>
            <a:t>- Summer surface 1992 infered from probe depth in spring.</a:t>
          </a:r>
          <a:r>
            <a:rPr lang="en-US" sz="1100" b="0" baseline="0"/>
            <a:t> Depth of new firn in spring of 0.79, density of 0.55 (estimated via unknown function from depth).  Also uses a 7% capilary retention of liquid water in new firn complicated assumption, (see formula in cell S10).</a:t>
          </a:r>
        </a:p>
        <a:p>
          <a:endParaRPr lang="en-US" sz="1100" b="0" baseline="0"/>
        </a:p>
        <a:p>
          <a:r>
            <a:rPr lang="en-US" sz="1100" b="1" baseline="0"/>
            <a:t>bs</a:t>
          </a:r>
          <a:r>
            <a:rPr lang="en-US" sz="1100" b="0" baseline="0"/>
            <a:t> - residual</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New calculation:</a:t>
          </a:r>
          <a:endParaRPr lang="en-US">
            <a:effectLst/>
          </a:endParaRPr>
        </a:p>
        <a:p>
          <a:endParaRPr lang="en-US" sz="1100" b="1" baseline="0"/>
        </a:p>
        <a:p>
          <a:r>
            <a:rPr lang="en-US" sz="1100" b="1" baseline="0"/>
            <a:t>bw:  </a:t>
          </a:r>
          <a:r>
            <a:rPr lang="en-US" sz="1100" b="0" baseline="0"/>
            <a:t>depth of 2.30 m, assumed density of 0.4 for spring bulk density</a:t>
          </a:r>
        </a:p>
        <a:p>
          <a:endParaRPr lang="en-US" sz="1100" b="0" baseline="0"/>
        </a:p>
        <a:p>
          <a:r>
            <a:rPr lang="en-US" sz="1100" b="1" baseline="0"/>
            <a:t>ba: </a:t>
          </a:r>
          <a:r>
            <a:rPr lang="en-US" sz="1100" b="0" baseline="0"/>
            <a:t>Change from 5.86 surface height (as probed on spring visit) to 6.64 in fall; assumed density of 0.5 for new firn</a:t>
          </a:r>
        </a:p>
        <a:p>
          <a:endParaRPr lang="en-US" sz="1100" b="0" baseline="0"/>
        </a:p>
        <a:p>
          <a:r>
            <a:rPr lang="en-US" sz="1100" b="1" baseline="0"/>
            <a:t>bs: </a:t>
          </a:r>
          <a:r>
            <a:rPr lang="en-US" sz="1100" b="0" baseline="0"/>
            <a:t>residual</a:t>
          </a:r>
        </a:p>
        <a:p>
          <a:endParaRPr lang="en-US"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BE7BA-35BC-4FE9-85C8-1A19F0AA0E62}">
  <dimension ref="A1:Z32"/>
  <sheetViews>
    <sheetView tabSelected="1" zoomScaleNormal="100" workbookViewId="0">
      <selection activeCell="A11" sqref="A11:XFD11"/>
    </sheetView>
  </sheetViews>
  <sheetFormatPr defaultRowHeight="15" x14ac:dyDescent="0.25"/>
  <cols>
    <col min="1" max="1" width="10.28515625" bestFit="1" customWidth="1"/>
    <col min="2" max="2" width="12.85546875" customWidth="1"/>
    <col min="3" max="3" width="11.28515625" customWidth="1"/>
    <col min="4" max="4" width="13.42578125" customWidth="1"/>
    <col min="5" max="5" width="10.7109375" bestFit="1" customWidth="1"/>
    <col min="6" max="6" width="10.42578125" bestFit="1" customWidth="1"/>
    <col min="7" max="7" width="10.140625" bestFit="1" customWidth="1"/>
    <col min="8" max="8" width="6.42578125" customWidth="1"/>
    <col min="9" max="9" width="9.7109375" bestFit="1" customWidth="1"/>
    <col min="12" max="12" width="11.42578125" customWidth="1"/>
    <col min="20" max="20" width="13.140625" bestFit="1" customWidth="1"/>
    <col min="21" max="21" width="9" customWidth="1"/>
    <col min="24" max="24" width="8.7109375" customWidth="1"/>
    <col min="25" max="25" width="39.28515625" customWidth="1"/>
    <col min="26" max="26" width="9.140625" style="170"/>
  </cols>
  <sheetData>
    <row r="1" spans="1:26" ht="16.5" thickBot="1" x14ac:dyDescent="0.3">
      <c r="A1" s="1" t="s">
        <v>3</v>
      </c>
      <c r="B1" s="2"/>
      <c r="C1" s="2"/>
      <c r="D1" s="2"/>
      <c r="E1" s="2"/>
      <c r="F1" s="2"/>
      <c r="G1" s="2"/>
      <c r="H1" s="2"/>
      <c r="I1" s="2"/>
      <c r="J1" s="2"/>
      <c r="K1" s="2"/>
      <c r="L1" s="2"/>
      <c r="M1" s="2"/>
      <c r="N1" s="2"/>
      <c r="O1" s="2"/>
      <c r="P1" s="2"/>
      <c r="Q1" s="2"/>
      <c r="R1" s="2"/>
      <c r="S1" s="2"/>
      <c r="T1" s="2"/>
      <c r="U1" s="2"/>
      <c r="V1" s="2"/>
      <c r="W1" s="2"/>
      <c r="X1" s="3"/>
      <c r="Y1" s="2"/>
    </row>
    <row r="2" spans="1:26" x14ac:dyDescent="0.25">
      <c r="A2" s="4"/>
      <c r="B2" s="5"/>
      <c r="C2" s="199" t="s">
        <v>4</v>
      </c>
      <c r="D2" s="200"/>
      <c r="E2" s="201"/>
      <c r="F2" s="6"/>
      <c r="G2" s="202" t="s">
        <v>5</v>
      </c>
      <c r="H2" s="203"/>
      <c r="I2" s="203"/>
      <c r="J2" s="203"/>
      <c r="K2" s="204"/>
      <c r="L2" s="7" t="s">
        <v>6</v>
      </c>
      <c r="M2" s="215" t="s">
        <v>7</v>
      </c>
      <c r="N2" s="216"/>
      <c r="O2" s="217"/>
      <c r="P2" s="218" t="s">
        <v>8</v>
      </c>
      <c r="Q2" s="219"/>
      <c r="R2" s="219"/>
      <c r="S2" s="220"/>
      <c r="T2" s="8" t="s">
        <v>9</v>
      </c>
      <c r="U2" s="9" t="s">
        <v>10</v>
      </c>
      <c r="V2" s="10"/>
      <c r="W2" s="10"/>
      <c r="X2" s="11"/>
      <c r="Y2" s="10"/>
    </row>
    <row r="3" spans="1:26" x14ac:dyDescent="0.25">
      <c r="A3" s="12" t="s">
        <v>11</v>
      </c>
      <c r="B3" s="12" t="s">
        <v>12</v>
      </c>
      <c r="C3" s="13" t="s">
        <v>13</v>
      </c>
      <c r="D3" s="205" t="s">
        <v>14</v>
      </c>
      <c r="E3" s="206"/>
      <c r="F3" s="12" t="s">
        <v>15</v>
      </c>
      <c r="G3" s="14" t="s">
        <v>16</v>
      </c>
      <c r="H3" s="15" t="s">
        <v>17</v>
      </c>
      <c r="I3" s="15" t="s">
        <v>18</v>
      </c>
      <c r="J3" s="15" t="s">
        <v>19</v>
      </c>
      <c r="K3" s="16" t="s">
        <v>20</v>
      </c>
      <c r="L3" s="17" t="s">
        <v>21</v>
      </c>
      <c r="M3" s="18" t="s">
        <v>22</v>
      </c>
      <c r="N3" s="19" t="s">
        <v>11</v>
      </c>
      <c r="O3" s="20" t="s">
        <v>23</v>
      </c>
      <c r="P3" s="18" t="s">
        <v>24</v>
      </c>
      <c r="Q3" s="21" t="s">
        <v>25</v>
      </c>
      <c r="R3" s="19" t="s">
        <v>26</v>
      </c>
      <c r="S3" s="22" t="s">
        <v>27</v>
      </c>
      <c r="T3" s="23" t="s">
        <v>28</v>
      </c>
      <c r="U3" s="24" t="s">
        <v>28</v>
      </c>
      <c r="V3" s="10"/>
      <c r="W3" s="10"/>
      <c r="X3" s="11"/>
      <c r="Y3" s="10"/>
    </row>
    <row r="4" spans="1:26" x14ac:dyDescent="0.25">
      <c r="A4" s="12" t="s">
        <v>29</v>
      </c>
      <c r="B4" s="12"/>
      <c r="C4" s="13" t="s">
        <v>30</v>
      </c>
      <c r="D4" s="25" t="s">
        <v>31</v>
      </c>
      <c r="E4" s="26" t="s">
        <v>32</v>
      </c>
      <c r="F4" s="27"/>
      <c r="G4" s="14" t="s">
        <v>33</v>
      </c>
      <c r="H4" s="15" t="s">
        <v>33</v>
      </c>
      <c r="I4" s="15" t="s">
        <v>33</v>
      </c>
      <c r="J4" s="15"/>
      <c r="K4" s="16"/>
      <c r="L4" s="12" t="s">
        <v>34</v>
      </c>
      <c r="M4" s="18" t="s">
        <v>35</v>
      </c>
      <c r="N4" s="19" t="s">
        <v>36</v>
      </c>
      <c r="O4" s="22" t="s">
        <v>37</v>
      </c>
      <c r="P4" s="18" t="s">
        <v>33</v>
      </c>
      <c r="Q4" s="28" t="s">
        <v>35</v>
      </c>
      <c r="R4" s="19" t="s">
        <v>38</v>
      </c>
      <c r="S4" s="22" t="s">
        <v>39</v>
      </c>
      <c r="T4" s="29" t="s">
        <v>40</v>
      </c>
      <c r="U4" s="29" t="s">
        <v>41</v>
      </c>
      <c r="V4" s="10"/>
      <c r="W4" s="10"/>
      <c r="X4" s="11"/>
      <c r="Y4" s="10"/>
    </row>
    <row r="5" spans="1:26" ht="15.75" thickBot="1" x14ac:dyDescent="0.3">
      <c r="A5" s="30"/>
      <c r="B5" s="30" t="s">
        <v>42</v>
      </c>
      <c r="C5" s="31" t="s">
        <v>43</v>
      </c>
      <c r="D5" s="32" t="s">
        <v>43</v>
      </c>
      <c r="E5" s="33" t="s">
        <v>43</v>
      </c>
      <c r="F5" s="34"/>
      <c r="G5" s="35" t="s">
        <v>43</v>
      </c>
      <c r="H5" s="36" t="s">
        <v>43</v>
      </c>
      <c r="I5" s="36" t="s">
        <v>44</v>
      </c>
      <c r="J5" s="36" t="s">
        <v>43</v>
      </c>
      <c r="K5" s="37"/>
      <c r="L5" s="30" t="s">
        <v>43</v>
      </c>
      <c r="M5" s="38" t="s">
        <v>45</v>
      </c>
      <c r="N5" s="39" t="s">
        <v>46</v>
      </c>
      <c r="O5" s="40" t="s">
        <v>46</v>
      </c>
      <c r="P5" s="38" t="s">
        <v>43</v>
      </c>
      <c r="Q5" s="41" t="s">
        <v>45</v>
      </c>
      <c r="R5" s="39" t="s">
        <v>1</v>
      </c>
      <c r="S5" s="40" t="s">
        <v>46</v>
      </c>
      <c r="T5" s="42" t="s">
        <v>46</v>
      </c>
      <c r="U5" s="42" t="s">
        <v>46</v>
      </c>
      <c r="V5" s="43"/>
      <c r="W5" s="43"/>
      <c r="X5" s="43"/>
      <c r="Y5" s="43"/>
    </row>
    <row r="6" spans="1:26" x14ac:dyDescent="0.25">
      <c r="A6" s="122" t="s">
        <v>67</v>
      </c>
      <c r="B6" s="123">
        <v>33842</v>
      </c>
      <c r="C6" s="172">
        <v>4.91</v>
      </c>
      <c r="D6" s="124">
        <v>4.9000000000000004</v>
      </c>
      <c r="E6" s="125">
        <v>4.8899999999999997</v>
      </c>
      <c r="F6" s="173" t="s">
        <v>86</v>
      </c>
      <c r="G6" s="126"/>
      <c r="H6" s="127"/>
      <c r="I6" s="127"/>
      <c r="J6" s="128"/>
      <c r="K6" s="129">
        <v>1</v>
      </c>
      <c r="L6" s="174">
        <v>4.7700000000000005</v>
      </c>
      <c r="M6" s="175">
        <v>0.6</v>
      </c>
      <c r="N6" s="130">
        <v>2.8620000000000001</v>
      </c>
      <c r="O6" s="176">
        <v>-0.58799999999999963</v>
      </c>
      <c r="P6" s="175">
        <v>0</v>
      </c>
      <c r="Q6" s="128" t="s">
        <v>87</v>
      </c>
      <c r="R6" s="127"/>
      <c r="S6" s="131">
        <v>0</v>
      </c>
      <c r="T6" s="177">
        <v>-1.7351999999999999</v>
      </c>
      <c r="U6" s="178">
        <v>-0.58799999999999963</v>
      </c>
      <c r="V6" s="163"/>
      <c r="W6" s="179"/>
      <c r="X6" s="180"/>
      <c r="Y6" s="181"/>
    </row>
    <row r="7" spans="1:26" x14ac:dyDescent="0.25">
      <c r="A7" s="111" t="s">
        <v>67</v>
      </c>
      <c r="B7" s="112">
        <v>34122</v>
      </c>
      <c r="C7" s="164">
        <v>7.09</v>
      </c>
      <c r="D7" s="113">
        <v>7.09</v>
      </c>
      <c r="E7" s="114">
        <v>7.08</v>
      </c>
      <c r="F7" s="115" t="s">
        <v>0</v>
      </c>
      <c r="G7" s="165"/>
      <c r="H7" s="166">
        <v>2.2999999999999998</v>
      </c>
      <c r="I7" s="113">
        <v>2.2999999999999998</v>
      </c>
      <c r="J7" s="167">
        <v>0.03</v>
      </c>
      <c r="K7" s="118">
        <v>1</v>
      </c>
      <c r="L7" s="119">
        <v>4.78</v>
      </c>
      <c r="M7" s="120">
        <v>0.6</v>
      </c>
      <c r="N7" s="117">
        <f t="shared" ref="N7:N9" si="0">M7*L7</f>
        <v>2.8679999999999999</v>
      </c>
      <c r="O7" s="121">
        <v>0</v>
      </c>
      <c r="P7" s="120">
        <f>E7-L7</f>
        <v>2.2999999999999998</v>
      </c>
      <c r="Q7" s="117">
        <v>0.5</v>
      </c>
      <c r="R7" s="168" t="s">
        <v>26</v>
      </c>
      <c r="S7" s="169">
        <f>Q7*P7</f>
        <v>1.1499999999999999</v>
      </c>
      <c r="T7" s="187">
        <f>AVERAGE(S7:S8)</f>
        <v>1.1499999999999999</v>
      </c>
      <c r="U7" s="182"/>
      <c r="V7" s="207"/>
      <c r="W7" s="197"/>
      <c r="X7" s="197"/>
      <c r="Y7" s="197"/>
    </row>
    <row r="8" spans="1:26" s="108" customFormat="1" x14ac:dyDescent="0.25">
      <c r="A8"/>
      <c r="B8"/>
      <c r="C8"/>
      <c r="D8"/>
      <c r="E8"/>
      <c r="F8"/>
      <c r="G8"/>
      <c r="H8"/>
      <c r="I8"/>
      <c r="J8"/>
      <c r="K8"/>
      <c r="L8"/>
      <c r="M8"/>
      <c r="N8"/>
      <c r="O8"/>
      <c r="P8"/>
      <c r="Q8"/>
      <c r="R8"/>
      <c r="S8"/>
      <c r="T8" s="188"/>
      <c r="U8"/>
      <c r="V8" s="208"/>
      <c r="W8" s="198"/>
      <c r="X8" s="198"/>
      <c r="Y8" s="198"/>
    </row>
    <row r="9" spans="1:26" x14ac:dyDescent="0.25">
      <c r="A9" s="111" t="s">
        <v>89</v>
      </c>
      <c r="B9" s="112">
        <v>34122</v>
      </c>
      <c r="C9" s="164">
        <v>8.16</v>
      </c>
      <c r="D9" s="113">
        <v>8.17</v>
      </c>
      <c r="E9" s="114">
        <v>8.15</v>
      </c>
      <c r="F9" s="115" t="s">
        <v>0</v>
      </c>
      <c r="G9" s="116"/>
      <c r="H9" s="113">
        <v>2.2999999999999998</v>
      </c>
      <c r="I9" s="113">
        <v>2.2999999999999998</v>
      </c>
      <c r="J9" s="167">
        <v>0.03</v>
      </c>
      <c r="K9" s="118">
        <v>1</v>
      </c>
      <c r="L9" s="119">
        <v>5.85</v>
      </c>
      <c r="M9" s="120">
        <v>0.6</v>
      </c>
      <c r="N9" s="117">
        <f t="shared" si="0"/>
        <v>3.51</v>
      </c>
      <c r="O9" s="121">
        <v>0</v>
      </c>
      <c r="P9" s="120">
        <f>I9</f>
        <v>2.2999999999999998</v>
      </c>
      <c r="Q9" s="117">
        <v>0.5</v>
      </c>
      <c r="R9" s="113" t="s">
        <v>26</v>
      </c>
      <c r="S9" s="169">
        <f>Q9*P9</f>
        <v>1.1499999999999999</v>
      </c>
      <c r="T9" s="184"/>
      <c r="U9" s="183"/>
      <c r="V9" s="185"/>
      <c r="W9" s="186"/>
      <c r="X9" s="186"/>
      <c r="Y9" s="186"/>
      <c r="Z9"/>
    </row>
    <row r="10" spans="1:26" s="170" customFormat="1" x14ac:dyDescent="0.25">
      <c r="A10" s="122" t="s">
        <v>89</v>
      </c>
      <c r="B10" s="123">
        <v>34206</v>
      </c>
      <c r="C10" s="172">
        <v>6.64</v>
      </c>
      <c r="D10" s="124">
        <f>7.02-0.37</f>
        <v>6.6499999999999995</v>
      </c>
      <c r="E10" s="125">
        <f>7.01-0.37</f>
        <v>6.64</v>
      </c>
      <c r="F10" s="173" t="s">
        <v>2</v>
      </c>
      <c r="G10" s="126"/>
      <c r="H10" s="127"/>
      <c r="I10" s="127"/>
      <c r="J10" s="128"/>
      <c r="K10" s="129"/>
      <c r="L10" s="174">
        <f>L9</f>
        <v>5.85</v>
      </c>
      <c r="M10" s="175">
        <v>0.6</v>
      </c>
      <c r="N10" s="130">
        <v>3.51</v>
      </c>
      <c r="O10" s="176">
        <f>N10-N9</f>
        <v>0</v>
      </c>
      <c r="P10" s="175">
        <f>E10-L10</f>
        <v>0.79</v>
      </c>
      <c r="Q10" s="128">
        <v>0.55000000000000004</v>
      </c>
      <c r="R10" s="127" t="s">
        <v>26</v>
      </c>
      <c r="S10" s="131">
        <f>((P10*Q10) - (P10*(1-(Q10/0.9))*0.07))</f>
        <v>0.4129944444444445</v>
      </c>
      <c r="T10" s="177">
        <f>S10-S9</f>
        <v>-0.73700555555555547</v>
      </c>
      <c r="U10" s="178">
        <f>S10</f>
        <v>0.4129944444444445</v>
      </c>
      <c r="V10" s="163"/>
      <c r="W10" s="179"/>
      <c r="X10" s="180"/>
      <c r="Y10" s="181"/>
    </row>
    <row r="11" spans="1:26" s="155" customFormat="1" x14ac:dyDescent="0.25">
      <c r="A11" s="44"/>
      <c r="B11" s="45"/>
      <c r="C11" s="46"/>
      <c r="D11" s="47"/>
      <c r="E11" s="47"/>
      <c r="F11" s="48"/>
      <c r="G11" s="48"/>
      <c r="H11" s="48"/>
      <c r="I11" s="48"/>
      <c r="J11" s="48"/>
      <c r="K11" s="49"/>
      <c r="L11" s="50"/>
      <c r="M11" s="51"/>
      <c r="N11" s="50"/>
      <c r="O11" s="50"/>
      <c r="P11" s="51"/>
      <c r="Q11" s="51"/>
      <c r="R11" s="48"/>
      <c r="S11" s="51"/>
      <c r="T11" s="52"/>
      <c r="U11" s="52"/>
      <c r="V11" s="53"/>
      <c r="W11"/>
      <c r="X11"/>
      <c r="Y11"/>
      <c r="Z11" s="170"/>
    </row>
    <row r="12" spans="1:26" ht="16.5" thickBot="1" x14ac:dyDescent="0.3">
      <c r="A12" s="54" t="s">
        <v>47</v>
      </c>
      <c r="B12" s="55"/>
      <c r="C12" s="56"/>
      <c r="D12" s="57"/>
      <c r="E12" s="57"/>
      <c r="F12" s="58"/>
      <c r="G12" s="58"/>
      <c r="H12" s="58"/>
      <c r="I12" s="58"/>
      <c r="J12" s="59"/>
      <c r="K12" s="60"/>
      <c r="L12" s="61"/>
      <c r="M12" s="62"/>
      <c r="N12" s="61"/>
      <c r="O12" s="61"/>
      <c r="P12" s="59"/>
      <c r="Q12" s="59"/>
      <c r="R12" s="58"/>
      <c r="S12" s="59"/>
      <c r="T12" s="63"/>
      <c r="U12" s="64"/>
      <c r="V12" s="53"/>
    </row>
    <row r="13" spans="1:26" s="157" customFormat="1" x14ac:dyDescent="0.25">
      <c r="A13" s="65"/>
      <c r="B13" s="66"/>
      <c r="C13" s="209" t="s">
        <v>4</v>
      </c>
      <c r="D13" s="210"/>
      <c r="E13" s="211"/>
      <c r="F13" s="66"/>
      <c r="G13" s="212" t="s">
        <v>5</v>
      </c>
      <c r="H13" s="213"/>
      <c r="I13" s="213"/>
      <c r="J13" s="213"/>
      <c r="K13" s="214"/>
      <c r="L13" s="67"/>
      <c r="M13" s="68"/>
      <c r="N13" s="69" t="s">
        <v>48</v>
      </c>
      <c r="O13" s="70"/>
      <c r="P13" s="71"/>
      <c r="Q13" s="69" t="s">
        <v>49</v>
      </c>
      <c r="R13" s="69"/>
      <c r="S13" s="70"/>
      <c r="T13" s="72" t="s">
        <v>50</v>
      </c>
      <c r="U13" s="69"/>
      <c r="V13" s="73"/>
      <c r="W13" s="73"/>
      <c r="X13" s="73"/>
      <c r="Y13" s="74"/>
      <c r="Z13" s="170"/>
    </row>
    <row r="14" spans="1:26" s="157" customFormat="1" ht="33.75" x14ac:dyDescent="0.25">
      <c r="A14" s="65" t="s">
        <v>11</v>
      </c>
      <c r="B14" s="65" t="s">
        <v>12</v>
      </c>
      <c r="C14" s="75" t="s">
        <v>51</v>
      </c>
      <c r="D14" s="76" t="s">
        <v>52</v>
      </c>
      <c r="E14" s="77" t="s">
        <v>53</v>
      </c>
      <c r="F14" s="65" t="s">
        <v>15</v>
      </c>
      <c r="G14" s="78" t="s">
        <v>54</v>
      </c>
      <c r="H14" s="79"/>
      <c r="I14" s="79" t="s">
        <v>18</v>
      </c>
      <c r="J14" s="79"/>
      <c r="K14" s="80"/>
      <c r="L14" s="81" t="s">
        <v>55</v>
      </c>
      <c r="M14" s="68" t="s">
        <v>22</v>
      </c>
      <c r="N14" s="82" t="s">
        <v>56</v>
      </c>
      <c r="O14" s="83"/>
      <c r="P14" s="68" t="s">
        <v>24</v>
      </c>
      <c r="Q14" s="84" t="s">
        <v>25</v>
      </c>
      <c r="R14" s="82" t="s">
        <v>57</v>
      </c>
      <c r="S14" s="83"/>
      <c r="T14" s="85" t="s">
        <v>58</v>
      </c>
      <c r="U14" s="86" t="s">
        <v>59</v>
      </c>
      <c r="V14" s="86" t="s">
        <v>60</v>
      </c>
      <c r="W14" s="87" t="s">
        <v>61</v>
      </c>
      <c r="X14" s="87" t="s">
        <v>62</v>
      </c>
      <c r="Y14" s="88" t="s">
        <v>63</v>
      </c>
    </row>
    <row r="15" spans="1:26" s="157" customFormat="1" x14ac:dyDescent="0.25">
      <c r="A15" s="65" t="s">
        <v>29</v>
      </c>
      <c r="B15" s="65"/>
      <c r="C15" s="75"/>
      <c r="D15" s="76"/>
      <c r="E15" s="77"/>
      <c r="F15" s="66"/>
      <c r="G15" s="78"/>
      <c r="H15" s="79"/>
      <c r="I15" s="79"/>
      <c r="J15" s="79"/>
      <c r="K15" s="80"/>
      <c r="L15" s="65"/>
      <c r="M15" s="68"/>
      <c r="N15" s="89" t="s">
        <v>64</v>
      </c>
      <c r="O15" s="83"/>
      <c r="P15" s="68" t="s">
        <v>33</v>
      </c>
      <c r="Q15" s="90" t="s">
        <v>35</v>
      </c>
      <c r="R15" s="89"/>
      <c r="S15" s="83"/>
      <c r="T15" s="72"/>
      <c r="U15" s="69"/>
      <c r="V15" s="69"/>
      <c r="W15" s="91"/>
      <c r="X15" s="91"/>
      <c r="Y15" s="70"/>
    </row>
    <row r="16" spans="1:26" s="170" customFormat="1" ht="15.75" thickBot="1" x14ac:dyDescent="0.3">
      <c r="A16" s="92"/>
      <c r="B16" s="92" t="s">
        <v>42</v>
      </c>
      <c r="C16" s="93" t="s">
        <v>43</v>
      </c>
      <c r="D16" s="94" t="s">
        <v>43</v>
      </c>
      <c r="E16" s="95" t="s">
        <v>43</v>
      </c>
      <c r="F16" s="96"/>
      <c r="G16" s="97" t="s">
        <v>43</v>
      </c>
      <c r="H16" s="98"/>
      <c r="I16" s="98" t="s">
        <v>44</v>
      </c>
      <c r="J16" s="98"/>
      <c r="K16" s="99"/>
      <c r="L16" s="92" t="s">
        <v>43</v>
      </c>
      <c r="M16" s="100" t="s">
        <v>65</v>
      </c>
      <c r="N16" s="101" t="s">
        <v>43</v>
      </c>
      <c r="O16" s="102"/>
      <c r="P16" s="100" t="s">
        <v>43</v>
      </c>
      <c r="Q16" s="90" t="s">
        <v>45</v>
      </c>
      <c r="R16" s="101"/>
      <c r="S16" s="102"/>
      <c r="T16" s="103" t="s">
        <v>66</v>
      </c>
      <c r="U16" s="104" t="s">
        <v>66</v>
      </c>
      <c r="V16" s="104" t="s">
        <v>66</v>
      </c>
      <c r="W16" s="104" t="s">
        <v>66</v>
      </c>
      <c r="X16" s="104" t="s">
        <v>66</v>
      </c>
      <c r="Y16" s="105"/>
    </row>
    <row r="17" spans="1:26" s="170" customFormat="1" x14ac:dyDescent="0.25">
      <c r="A17" s="171" t="s">
        <v>67</v>
      </c>
      <c r="B17" s="158">
        <v>33842</v>
      </c>
      <c r="C17" s="157"/>
      <c r="D17" s="157"/>
      <c r="E17" s="157">
        <v>4.91</v>
      </c>
      <c r="F17" s="157" t="s">
        <v>88</v>
      </c>
      <c r="G17" s="157"/>
      <c r="H17" s="157"/>
      <c r="I17" s="157"/>
      <c r="J17" s="157"/>
      <c r="K17" s="157"/>
      <c r="L17" s="157">
        <v>5.67</v>
      </c>
      <c r="M17" s="157"/>
      <c r="N17" s="157">
        <v>-0.75999999999999979</v>
      </c>
      <c r="O17" s="157"/>
      <c r="P17" s="157">
        <v>-0.75999999999999979</v>
      </c>
      <c r="Q17" s="161">
        <v>0.6</v>
      </c>
      <c r="R17" s="157" t="s">
        <v>26</v>
      </c>
      <c r="S17" s="157"/>
      <c r="T17" s="160">
        <v>-1.38</v>
      </c>
      <c r="U17" s="157"/>
      <c r="V17" s="160"/>
      <c r="W17" s="157"/>
      <c r="X17" s="157"/>
      <c r="Y17" s="157"/>
    </row>
    <row r="18" spans="1:26" s="170" customFormat="1" x14ac:dyDescent="0.25">
      <c r="A18" s="157" t="s">
        <v>67</v>
      </c>
      <c r="B18" s="158">
        <v>33842</v>
      </c>
      <c r="C18" s="157"/>
      <c r="D18" s="157"/>
      <c r="E18" s="157"/>
      <c r="F18" s="157" t="s">
        <v>85</v>
      </c>
      <c r="G18" s="157">
        <v>0.06</v>
      </c>
      <c r="H18" s="157"/>
      <c r="I18" s="157"/>
      <c r="J18" s="157"/>
      <c r="K18" s="157"/>
      <c r="L18" s="157"/>
      <c r="M18" s="157"/>
      <c r="N18" s="157"/>
      <c r="O18" s="157"/>
      <c r="P18" s="157"/>
      <c r="Q18" s="162">
        <v>0.25</v>
      </c>
      <c r="R18" s="157" t="s">
        <v>26</v>
      </c>
      <c r="S18" s="157"/>
      <c r="T18" s="157"/>
      <c r="U18" s="157"/>
      <c r="V18" s="157"/>
      <c r="W18" s="157"/>
      <c r="X18" s="160">
        <v>1.4999999999999999E-2</v>
      </c>
      <c r="Y18" s="157"/>
    </row>
    <row r="19" spans="1:26" s="155" customFormat="1" x14ac:dyDescent="0.25">
      <c r="A19" s="155" t="s">
        <v>67</v>
      </c>
      <c r="B19" s="156">
        <v>34122</v>
      </c>
      <c r="E19" s="155">
        <v>7.09</v>
      </c>
      <c r="F19" s="155" t="s">
        <v>0</v>
      </c>
      <c r="G19" s="159">
        <v>2.2999999999999998</v>
      </c>
      <c r="L19" s="159">
        <f>E19-G19</f>
        <v>4.79</v>
      </c>
      <c r="M19" s="161">
        <v>0.6</v>
      </c>
      <c r="N19" s="159">
        <f>L19-E17</f>
        <v>-0.12000000000000011</v>
      </c>
      <c r="P19" s="159">
        <f>G19</f>
        <v>2.2999999999999998</v>
      </c>
      <c r="Q19" s="161">
        <v>0.4</v>
      </c>
      <c r="R19" s="155" t="s">
        <v>26</v>
      </c>
      <c r="U19" s="155">
        <f>G19*Q19</f>
        <v>0.91999999999999993</v>
      </c>
      <c r="W19" s="159">
        <f>N19*M19</f>
        <v>-7.2000000000000064E-2</v>
      </c>
    </row>
    <row r="20" spans="1:26" x14ac:dyDescent="0.25">
      <c r="A20" s="170"/>
      <c r="B20" s="170"/>
      <c r="C20" s="170"/>
      <c r="D20" s="170"/>
      <c r="E20" s="170"/>
      <c r="F20" s="170"/>
      <c r="G20" s="170"/>
      <c r="H20" s="170"/>
      <c r="I20" s="170"/>
      <c r="J20" s="170"/>
      <c r="K20" s="170"/>
      <c r="L20" s="170"/>
      <c r="M20" s="170"/>
      <c r="N20" s="170"/>
      <c r="O20" s="170"/>
      <c r="P20" s="170"/>
      <c r="Q20" s="170"/>
      <c r="R20" s="170"/>
      <c r="S20" s="170"/>
      <c r="T20" s="170"/>
      <c r="U20" s="170"/>
      <c r="V20" s="170"/>
      <c r="W20" s="170"/>
      <c r="X20" s="170"/>
      <c r="Y20" s="170"/>
    </row>
    <row r="21" spans="1:26" s="189" customFormat="1" x14ac:dyDescent="0.25">
      <c r="A21" s="155" t="s">
        <v>89</v>
      </c>
      <c r="B21" s="156">
        <v>34122</v>
      </c>
      <c r="C21" s="155"/>
      <c r="D21" s="155"/>
      <c r="E21" s="155">
        <v>8.16</v>
      </c>
      <c r="F21" s="155" t="s">
        <v>83</v>
      </c>
      <c r="G21" s="159">
        <v>2.2999999999999998</v>
      </c>
      <c r="H21" s="155"/>
      <c r="I21" s="155"/>
      <c r="J21" s="155"/>
      <c r="K21" s="155"/>
      <c r="L21" s="159">
        <f>E21-G21</f>
        <v>5.86</v>
      </c>
      <c r="M21" s="155"/>
      <c r="N21" s="155"/>
      <c r="O21" s="155"/>
      <c r="P21" s="159">
        <f>G21</f>
        <v>2.2999999999999998</v>
      </c>
      <c r="Q21" s="161">
        <v>0.4</v>
      </c>
      <c r="R21" s="155" t="s">
        <v>26</v>
      </c>
      <c r="S21" s="155"/>
      <c r="T21" s="155"/>
      <c r="U21" s="155">
        <f>P21*Q21</f>
        <v>0.91999999999999993</v>
      </c>
      <c r="V21" s="155"/>
      <c r="W21" s="155" t="s">
        <v>77</v>
      </c>
      <c r="X21" s="155"/>
      <c r="Y21" s="155"/>
    </row>
    <row r="22" spans="1:26" s="190" customFormat="1" x14ac:dyDescent="0.25">
      <c r="A22" s="157" t="s">
        <v>89</v>
      </c>
      <c r="B22" s="158">
        <v>34206</v>
      </c>
      <c r="C22" s="157"/>
      <c r="D22" s="157"/>
      <c r="E22" s="157">
        <v>6.64</v>
      </c>
      <c r="F22" s="157" t="s">
        <v>84</v>
      </c>
      <c r="G22" s="157"/>
      <c r="H22" s="157"/>
      <c r="I22" s="157"/>
      <c r="J22" s="157"/>
      <c r="K22" s="157"/>
      <c r="L22" s="157"/>
      <c r="M22" s="157"/>
      <c r="N22" s="157"/>
      <c r="O22" s="157"/>
      <c r="P22" s="160">
        <f>E22-L21</f>
        <v>0.77999999999999936</v>
      </c>
      <c r="Q22" s="162">
        <v>0.5</v>
      </c>
      <c r="R22" s="157" t="s">
        <v>26</v>
      </c>
      <c r="S22" s="157"/>
      <c r="T22" s="160">
        <f>V22-U21</f>
        <v>-0.53000000000000025</v>
      </c>
      <c r="U22" s="157"/>
      <c r="V22" s="160">
        <f>P22*Q22</f>
        <v>0.38999999999999968</v>
      </c>
      <c r="W22" s="157"/>
      <c r="X22" s="157"/>
      <c r="Y22" s="157"/>
    </row>
    <row r="23" spans="1:26" s="190" customFormat="1" x14ac:dyDescent="0.25">
      <c r="A23" s="157" t="s">
        <v>89</v>
      </c>
      <c r="B23" s="158">
        <v>34206</v>
      </c>
      <c r="C23" s="157"/>
      <c r="D23" s="157"/>
      <c r="E23" s="157"/>
      <c r="F23" s="157" t="s">
        <v>85</v>
      </c>
      <c r="G23" s="157">
        <v>0.37</v>
      </c>
      <c r="H23" s="157"/>
      <c r="I23" s="157"/>
      <c r="J23" s="157"/>
      <c r="K23" s="157"/>
      <c r="L23" s="157"/>
      <c r="M23" s="157"/>
      <c r="N23" s="157"/>
      <c r="O23" s="157"/>
      <c r="P23" s="157">
        <f>G23</f>
        <v>0.37</v>
      </c>
      <c r="Q23" s="162">
        <v>0.25</v>
      </c>
      <c r="R23" s="157" t="s">
        <v>26</v>
      </c>
      <c r="S23" s="157"/>
      <c r="T23" s="157"/>
      <c r="U23" s="157"/>
      <c r="V23" s="157"/>
      <c r="W23" s="157"/>
      <c r="X23" s="160">
        <f>P23*Q23</f>
        <v>9.2499999999999999E-2</v>
      </c>
      <c r="Y23" s="157"/>
    </row>
    <row r="24" spans="1:26" s="108" customFormat="1" ht="12" thickBot="1" x14ac:dyDescent="0.25">
      <c r="A24" s="106"/>
      <c r="B24" s="107"/>
      <c r="E24" s="109"/>
      <c r="G24" s="109"/>
      <c r="L24" s="109"/>
      <c r="P24" s="109"/>
      <c r="Q24" s="109"/>
      <c r="U24" s="109"/>
    </row>
    <row r="25" spans="1:26" s="108" customFormat="1" ht="12.75" customHeight="1" x14ac:dyDescent="0.2">
      <c r="A25" s="191" t="s">
        <v>68</v>
      </c>
      <c r="B25" s="192"/>
      <c r="C25" s="195" t="s">
        <v>69</v>
      </c>
      <c r="D25" s="196"/>
      <c r="E25" s="132" t="s">
        <v>70</v>
      </c>
      <c r="F25" s="133"/>
      <c r="G25" s="132" t="s">
        <v>71</v>
      </c>
      <c r="H25" s="133"/>
      <c r="I25" s="134" t="s">
        <v>72</v>
      </c>
      <c r="L25" s="109"/>
      <c r="P25" s="109"/>
      <c r="Q25" s="109"/>
      <c r="T25" s="109"/>
      <c r="V25" s="109"/>
    </row>
    <row r="26" spans="1:26" s="110" customFormat="1" ht="25.5" x14ac:dyDescent="0.2">
      <c r="A26" s="193"/>
      <c r="B26" s="194"/>
      <c r="C26" s="135" t="s">
        <v>73</v>
      </c>
      <c r="D26" s="154" t="s">
        <v>74</v>
      </c>
      <c r="E26" s="136">
        <f>B18</f>
        <v>33842</v>
      </c>
      <c r="F26" s="137"/>
      <c r="G26" s="138">
        <f>B21</f>
        <v>34122</v>
      </c>
      <c r="H26" s="137" t="s">
        <v>75</v>
      </c>
      <c r="I26" s="139">
        <f>B23</f>
        <v>34206</v>
      </c>
      <c r="J26" s="108"/>
      <c r="K26" s="108"/>
      <c r="L26" s="108"/>
      <c r="M26" s="108"/>
      <c r="N26" s="108"/>
      <c r="O26" s="108"/>
      <c r="P26" s="108"/>
      <c r="Q26" s="108"/>
      <c r="R26" s="108"/>
      <c r="S26" s="108"/>
      <c r="T26" s="108"/>
      <c r="U26" s="108"/>
      <c r="V26" s="108"/>
      <c r="Y26" s="108"/>
      <c r="Z26" s="108"/>
    </row>
    <row r="27" spans="1:26" s="110" customFormat="1" x14ac:dyDescent="0.25">
      <c r="A27" s="140"/>
      <c r="B27" s="141" t="s">
        <v>76</v>
      </c>
      <c r="C27" s="142">
        <f>AVERAGE(U19,U21)</f>
        <v>0.91999999999999993</v>
      </c>
      <c r="D27" s="142"/>
      <c r="E27" s="143"/>
      <c r="F27" s="143"/>
      <c r="G27" s="144"/>
      <c r="H27" s="142"/>
      <c r="I27" s="145"/>
      <c r="J27" s="108"/>
      <c r="K27" s="108"/>
      <c r="L27" s="108"/>
      <c r="M27" s="108"/>
      <c r="N27" s="108"/>
      <c r="O27" s="108"/>
      <c r="P27" s="108"/>
      <c r="Q27" s="108"/>
      <c r="R27" s="108"/>
      <c r="S27" s="108"/>
      <c r="T27" s="108"/>
      <c r="U27" s="108"/>
      <c r="V27" s="108"/>
      <c r="Y27" s="108"/>
      <c r="Z27" s="108"/>
    </row>
    <row r="28" spans="1:26" x14ac:dyDescent="0.25">
      <c r="A28" s="140"/>
      <c r="B28" s="141" t="s">
        <v>78</v>
      </c>
      <c r="C28" s="142">
        <f>T22</f>
        <v>-0.53000000000000025</v>
      </c>
      <c r="D28" s="142"/>
      <c r="E28" s="143"/>
      <c r="F28" s="143"/>
      <c r="G28" s="144"/>
      <c r="H28" s="142"/>
      <c r="I28" s="145"/>
      <c r="J28" s="108"/>
      <c r="K28" s="108"/>
      <c r="L28" s="108"/>
      <c r="M28" s="108"/>
      <c r="N28" s="108"/>
      <c r="O28" s="108"/>
      <c r="P28" s="108"/>
      <c r="Q28" s="108"/>
      <c r="R28" s="108"/>
      <c r="S28" s="108"/>
      <c r="T28" s="108"/>
      <c r="U28" s="108"/>
      <c r="V28" s="108"/>
      <c r="Y28" s="108"/>
    </row>
    <row r="29" spans="1:26" x14ac:dyDescent="0.25">
      <c r="A29" s="140"/>
      <c r="B29" s="141" t="s">
        <v>79</v>
      </c>
      <c r="C29" s="142">
        <f>V22</f>
        <v>0.38999999999999968</v>
      </c>
      <c r="D29" s="142"/>
      <c r="E29" s="143"/>
      <c r="F29" s="143"/>
      <c r="G29" s="144"/>
      <c r="H29" s="142"/>
      <c r="I29" s="145"/>
      <c r="J29" s="110"/>
      <c r="K29" s="110"/>
      <c r="L29" s="110"/>
      <c r="M29" s="110"/>
      <c r="N29" s="110"/>
      <c r="O29" s="110"/>
      <c r="P29" s="110"/>
      <c r="Q29" s="110"/>
      <c r="R29" s="110"/>
      <c r="S29" s="110"/>
      <c r="T29" s="110"/>
      <c r="U29" s="110"/>
      <c r="V29" s="110"/>
      <c r="Y29" s="110"/>
    </row>
    <row r="30" spans="1:26" x14ac:dyDescent="0.25">
      <c r="A30" s="140"/>
      <c r="B30" s="146" t="s">
        <v>80</v>
      </c>
      <c r="C30" s="142">
        <f>X18</f>
        <v>1.4999999999999999E-2</v>
      </c>
      <c r="D30" s="142"/>
      <c r="E30" s="143"/>
      <c r="F30" s="143"/>
      <c r="G30" s="142"/>
      <c r="H30" s="142"/>
      <c r="I30" s="145"/>
      <c r="J30" s="110"/>
      <c r="K30" s="110"/>
      <c r="L30" s="110"/>
      <c r="M30" s="110"/>
      <c r="N30" s="110"/>
      <c r="O30" s="110"/>
      <c r="P30" s="110"/>
      <c r="Q30" s="110"/>
      <c r="R30" s="110"/>
      <c r="S30" s="110"/>
      <c r="T30" s="110"/>
      <c r="U30" s="110"/>
      <c r="V30" s="110"/>
      <c r="Y30" s="110"/>
    </row>
    <row r="31" spans="1:26" x14ac:dyDescent="0.25">
      <c r="A31" s="140"/>
      <c r="B31" s="147" t="s">
        <v>81</v>
      </c>
      <c r="C31" s="142" t="s">
        <v>77</v>
      </c>
      <c r="D31" s="142"/>
      <c r="E31" s="143"/>
      <c r="F31" s="143"/>
      <c r="G31" s="142"/>
      <c r="H31" s="142"/>
      <c r="I31" s="145"/>
    </row>
    <row r="32" spans="1:26" ht="15.75" thickBot="1" x14ac:dyDescent="0.3">
      <c r="A32" s="148"/>
      <c r="B32" s="149" t="s">
        <v>82</v>
      </c>
      <c r="C32" s="150">
        <f>X23</f>
        <v>9.2499999999999999E-2</v>
      </c>
      <c r="D32" s="150"/>
      <c r="E32" s="151"/>
      <c r="F32" s="151"/>
      <c r="G32" s="152"/>
      <c r="H32" s="152"/>
      <c r="I32" s="153"/>
    </row>
  </sheetData>
  <mergeCells count="12">
    <mergeCell ref="C25:D25"/>
    <mergeCell ref="W7:W8"/>
    <mergeCell ref="X7:X8"/>
    <mergeCell ref="Y7:Y8"/>
    <mergeCell ref="C2:E2"/>
    <mergeCell ref="G2:K2"/>
    <mergeCell ref="D3:E3"/>
    <mergeCell ref="V7:V8"/>
    <mergeCell ref="C13:E13"/>
    <mergeCell ref="G13:K13"/>
    <mergeCell ref="M2:O2"/>
    <mergeCell ref="P2:S2"/>
  </mergeCells>
  <pageMargins left="0.7" right="0.7" top="0.75" bottom="0.75" header="0.3" footer="0.3"/>
  <pageSetup orientation="portrait"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FE79F-B388-49D4-87D9-F27B047317F7}">
  <dimension ref="A1:Y28"/>
  <sheetViews>
    <sheetView workbookViewId="0">
      <selection activeCell="C32" sqref="C32"/>
    </sheetView>
  </sheetViews>
  <sheetFormatPr defaultRowHeight="15" x14ac:dyDescent="0.25"/>
  <cols>
    <col min="1" max="1" width="13.7109375" customWidth="1"/>
    <col min="2" max="2" width="9.7109375" bestFit="1" customWidth="1"/>
    <col min="3" max="3" width="12.5703125" customWidth="1"/>
    <col min="4" max="4" width="12.7109375" customWidth="1"/>
    <col min="5" max="5" width="10.7109375" bestFit="1" customWidth="1"/>
    <col min="7" max="7" width="10.140625" bestFit="1" customWidth="1"/>
    <col min="8" max="8" width="6.42578125" customWidth="1"/>
    <col min="9" max="9" width="9.7109375" bestFit="1" customWidth="1"/>
    <col min="11" max="11" width="3.85546875" customWidth="1"/>
  </cols>
  <sheetData>
    <row r="1" spans="1:25" ht="16.5" thickBot="1" x14ac:dyDescent="0.3">
      <c r="A1" s="1" t="s">
        <v>3</v>
      </c>
      <c r="B1" s="2"/>
      <c r="C1" s="2"/>
      <c r="D1" s="221" t="s">
        <v>90</v>
      </c>
      <c r="E1" s="2"/>
      <c r="F1" s="2"/>
      <c r="G1" s="2"/>
      <c r="H1" s="2"/>
      <c r="I1" s="2"/>
      <c r="J1" s="2"/>
      <c r="K1" s="2"/>
      <c r="L1" s="2"/>
      <c r="M1" s="2"/>
      <c r="N1" s="2"/>
      <c r="O1" s="2"/>
      <c r="P1" s="2"/>
      <c r="Q1" s="2"/>
      <c r="R1" s="2"/>
      <c r="S1" s="2"/>
      <c r="T1" s="2"/>
      <c r="U1" s="2"/>
    </row>
    <row r="2" spans="1:25" x14ac:dyDescent="0.25">
      <c r="A2" s="4"/>
      <c r="B2" s="5"/>
      <c r="C2" s="199" t="s">
        <v>4</v>
      </c>
      <c r="D2" s="200"/>
      <c r="E2" s="201"/>
      <c r="F2" s="6"/>
      <c r="G2" s="202" t="s">
        <v>5</v>
      </c>
      <c r="H2" s="203"/>
      <c r="I2" s="203"/>
      <c r="J2" s="203"/>
      <c r="K2" s="204"/>
      <c r="L2" s="7" t="s">
        <v>6</v>
      </c>
      <c r="M2" s="215" t="s">
        <v>7</v>
      </c>
      <c r="N2" s="216"/>
      <c r="O2" s="217"/>
      <c r="P2" s="218" t="s">
        <v>8</v>
      </c>
      <c r="Q2" s="219"/>
      <c r="R2" s="219"/>
      <c r="S2" s="220"/>
      <c r="T2" s="8" t="s">
        <v>9</v>
      </c>
      <c r="U2" s="9" t="s">
        <v>10</v>
      </c>
    </row>
    <row r="3" spans="1:25" x14ac:dyDescent="0.25">
      <c r="A3" s="12" t="s">
        <v>11</v>
      </c>
      <c r="B3" s="12" t="s">
        <v>12</v>
      </c>
      <c r="C3" s="13" t="s">
        <v>13</v>
      </c>
      <c r="D3" s="205" t="s">
        <v>14</v>
      </c>
      <c r="E3" s="206"/>
      <c r="F3" s="12" t="s">
        <v>15</v>
      </c>
      <c r="G3" s="14" t="s">
        <v>16</v>
      </c>
      <c r="H3" s="15" t="s">
        <v>17</v>
      </c>
      <c r="I3" s="15" t="s">
        <v>18</v>
      </c>
      <c r="J3" s="15" t="s">
        <v>19</v>
      </c>
      <c r="K3" s="16" t="s">
        <v>20</v>
      </c>
      <c r="L3" s="17" t="s">
        <v>21</v>
      </c>
      <c r="M3" s="18" t="s">
        <v>22</v>
      </c>
      <c r="N3" s="19" t="s">
        <v>11</v>
      </c>
      <c r="O3" s="20" t="s">
        <v>23</v>
      </c>
      <c r="P3" s="18" t="s">
        <v>24</v>
      </c>
      <c r="Q3" s="21" t="s">
        <v>25</v>
      </c>
      <c r="R3" s="19" t="s">
        <v>26</v>
      </c>
      <c r="S3" s="22" t="s">
        <v>27</v>
      </c>
      <c r="T3" s="23" t="s">
        <v>28</v>
      </c>
      <c r="U3" s="24" t="s">
        <v>28</v>
      </c>
    </row>
    <row r="4" spans="1:25" x14ac:dyDescent="0.25">
      <c r="A4" s="12" t="s">
        <v>29</v>
      </c>
      <c r="B4" s="12"/>
      <c r="C4" s="13" t="s">
        <v>30</v>
      </c>
      <c r="D4" s="25" t="s">
        <v>31</v>
      </c>
      <c r="E4" s="26" t="s">
        <v>32</v>
      </c>
      <c r="F4" s="27"/>
      <c r="G4" s="14" t="s">
        <v>33</v>
      </c>
      <c r="H4" s="15" t="s">
        <v>33</v>
      </c>
      <c r="I4" s="15" t="s">
        <v>33</v>
      </c>
      <c r="J4" s="15"/>
      <c r="K4" s="16"/>
      <c r="L4" s="12" t="s">
        <v>34</v>
      </c>
      <c r="M4" s="18" t="s">
        <v>35</v>
      </c>
      <c r="N4" s="19" t="s">
        <v>36</v>
      </c>
      <c r="O4" s="22" t="s">
        <v>37</v>
      </c>
      <c r="P4" s="18" t="s">
        <v>33</v>
      </c>
      <c r="Q4" s="28" t="s">
        <v>35</v>
      </c>
      <c r="R4" s="19" t="s">
        <v>38</v>
      </c>
      <c r="S4" s="22" t="s">
        <v>39</v>
      </c>
      <c r="T4" s="29" t="s">
        <v>40</v>
      </c>
      <c r="U4" s="29" t="s">
        <v>41</v>
      </c>
    </row>
    <row r="5" spans="1:25" ht="15.75" thickBot="1" x14ac:dyDescent="0.3">
      <c r="A5" s="30"/>
      <c r="B5" s="30" t="s">
        <v>42</v>
      </c>
      <c r="C5" s="31" t="s">
        <v>43</v>
      </c>
      <c r="D5" s="32" t="s">
        <v>43</v>
      </c>
      <c r="E5" s="33" t="s">
        <v>43</v>
      </c>
      <c r="F5" s="34"/>
      <c r="G5" s="35" t="s">
        <v>43</v>
      </c>
      <c r="H5" s="36" t="s">
        <v>43</v>
      </c>
      <c r="I5" s="36" t="s">
        <v>44</v>
      </c>
      <c r="J5" s="36" t="s">
        <v>43</v>
      </c>
      <c r="K5" s="37"/>
      <c r="L5" s="30" t="s">
        <v>43</v>
      </c>
      <c r="M5" s="38" t="s">
        <v>45</v>
      </c>
      <c r="N5" s="39" t="s">
        <v>46</v>
      </c>
      <c r="O5" s="40" t="s">
        <v>46</v>
      </c>
      <c r="P5" s="38" t="s">
        <v>43</v>
      </c>
      <c r="Q5" s="41" t="s">
        <v>45</v>
      </c>
      <c r="R5" s="39" t="s">
        <v>1</v>
      </c>
      <c r="S5" s="40" t="s">
        <v>46</v>
      </c>
      <c r="T5" s="42" t="s">
        <v>46</v>
      </c>
      <c r="U5" s="42" t="s">
        <v>46</v>
      </c>
    </row>
    <row r="6" spans="1:25" x14ac:dyDescent="0.25">
      <c r="A6" t="s">
        <v>94</v>
      </c>
    </row>
    <row r="8" spans="1:25" ht="16.5" thickBot="1" x14ac:dyDescent="0.3">
      <c r="A8" s="54" t="s">
        <v>47</v>
      </c>
      <c r="B8" s="55"/>
      <c r="C8" s="56"/>
      <c r="D8" s="57"/>
      <c r="E8" s="57"/>
      <c r="F8" s="58"/>
      <c r="G8" s="58"/>
      <c r="H8" s="58"/>
      <c r="I8" s="58"/>
      <c r="J8" s="59"/>
      <c r="K8" s="60"/>
      <c r="L8" s="61"/>
      <c r="M8" s="62"/>
      <c r="N8" s="61"/>
      <c r="O8" s="61"/>
      <c r="P8" s="59"/>
      <c r="Q8" s="59"/>
      <c r="R8" s="58"/>
      <c r="S8" s="59"/>
      <c r="T8" s="63"/>
      <c r="U8" s="64"/>
      <c r="V8" s="53"/>
    </row>
    <row r="9" spans="1:25" x14ac:dyDescent="0.25">
      <c r="A9" s="65"/>
      <c r="B9" s="66"/>
      <c r="C9" s="209" t="s">
        <v>4</v>
      </c>
      <c r="D9" s="210"/>
      <c r="E9" s="211"/>
      <c r="F9" s="66"/>
      <c r="G9" s="212" t="s">
        <v>5</v>
      </c>
      <c r="H9" s="213"/>
      <c r="I9" s="213"/>
      <c r="J9" s="213"/>
      <c r="K9" s="214"/>
      <c r="L9" s="67"/>
      <c r="M9" s="68"/>
      <c r="N9" s="69" t="s">
        <v>48</v>
      </c>
      <c r="O9" s="70"/>
      <c r="P9" s="71"/>
      <c r="Q9" s="69" t="s">
        <v>49</v>
      </c>
      <c r="R9" s="69"/>
      <c r="S9" s="70"/>
      <c r="T9" s="72" t="s">
        <v>50</v>
      </c>
      <c r="U9" s="69"/>
      <c r="V9" s="73"/>
      <c r="W9" s="73"/>
      <c r="X9" s="73"/>
      <c r="Y9" s="74"/>
    </row>
    <row r="10" spans="1:25" ht="33.75" x14ac:dyDescent="0.25">
      <c r="A10" s="65" t="s">
        <v>11</v>
      </c>
      <c r="B10" s="65" t="s">
        <v>12</v>
      </c>
      <c r="C10" s="75" t="s">
        <v>51</v>
      </c>
      <c r="D10" s="76" t="s">
        <v>52</v>
      </c>
      <c r="E10" s="77" t="s">
        <v>53</v>
      </c>
      <c r="F10" s="65" t="s">
        <v>15</v>
      </c>
      <c r="G10" s="78" t="s">
        <v>54</v>
      </c>
      <c r="H10" s="79"/>
      <c r="I10" s="79" t="s">
        <v>18</v>
      </c>
      <c r="J10" s="79"/>
      <c r="K10" s="80"/>
      <c r="L10" s="81" t="s">
        <v>55</v>
      </c>
      <c r="M10" s="68" t="s">
        <v>22</v>
      </c>
      <c r="N10" s="82" t="s">
        <v>56</v>
      </c>
      <c r="O10" s="83"/>
      <c r="P10" s="68" t="s">
        <v>24</v>
      </c>
      <c r="Q10" s="84" t="s">
        <v>25</v>
      </c>
      <c r="R10" s="82" t="s">
        <v>57</v>
      </c>
      <c r="S10" s="83"/>
      <c r="T10" s="85" t="s">
        <v>58</v>
      </c>
      <c r="U10" s="86" t="s">
        <v>59</v>
      </c>
      <c r="V10" s="86" t="s">
        <v>60</v>
      </c>
      <c r="W10" s="87" t="s">
        <v>61</v>
      </c>
      <c r="X10" s="87" t="s">
        <v>62</v>
      </c>
      <c r="Y10" s="88" t="s">
        <v>63</v>
      </c>
    </row>
    <row r="11" spans="1:25" x14ac:dyDescent="0.25">
      <c r="A11" s="65" t="s">
        <v>29</v>
      </c>
      <c r="B11" s="65"/>
      <c r="C11" s="75"/>
      <c r="D11" s="76"/>
      <c r="E11" s="77"/>
      <c r="F11" s="66"/>
      <c r="G11" s="78"/>
      <c r="H11" s="79"/>
      <c r="I11" s="79"/>
      <c r="J11" s="79"/>
      <c r="K11" s="80"/>
      <c r="L11" s="65"/>
      <c r="M11" s="68"/>
      <c r="N11" s="89" t="s">
        <v>64</v>
      </c>
      <c r="O11" s="83"/>
      <c r="P11" s="68" t="s">
        <v>33</v>
      </c>
      <c r="Q11" s="90" t="s">
        <v>35</v>
      </c>
      <c r="R11" s="89"/>
      <c r="S11" s="83"/>
      <c r="T11" s="72"/>
      <c r="U11" s="69"/>
      <c r="V11" s="69"/>
      <c r="W11" s="91"/>
      <c r="X11" s="91"/>
      <c r="Y11" s="70"/>
    </row>
    <row r="12" spans="1:25" ht="15.75" thickBot="1" x14ac:dyDescent="0.3">
      <c r="A12" s="92"/>
      <c r="B12" s="92" t="s">
        <v>42</v>
      </c>
      <c r="C12" s="93" t="s">
        <v>43</v>
      </c>
      <c r="D12" s="94" t="s">
        <v>43</v>
      </c>
      <c r="E12" s="95" t="s">
        <v>43</v>
      </c>
      <c r="F12" s="96"/>
      <c r="G12" s="97" t="s">
        <v>43</v>
      </c>
      <c r="H12" s="98"/>
      <c r="I12" s="98" t="s">
        <v>44</v>
      </c>
      <c r="J12" s="98"/>
      <c r="K12" s="99"/>
      <c r="L12" s="92" t="s">
        <v>43</v>
      </c>
      <c r="M12" s="100" t="s">
        <v>65</v>
      </c>
      <c r="N12" s="101" t="s">
        <v>43</v>
      </c>
      <c r="O12" s="102"/>
      <c r="P12" s="100" t="s">
        <v>43</v>
      </c>
      <c r="Q12" s="90" t="s">
        <v>45</v>
      </c>
      <c r="R12" s="101"/>
      <c r="S12" s="102"/>
      <c r="T12" s="103" t="s">
        <v>66</v>
      </c>
      <c r="U12" s="104" t="s">
        <v>66</v>
      </c>
      <c r="V12" s="104" t="s">
        <v>66</v>
      </c>
      <c r="W12" s="104" t="s">
        <v>66</v>
      </c>
      <c r="X12" s="104" t="s">
        <v>66</v>
      </c>
      <c r="Y12" s="105"/>
    </row>
    <row r="13" spans="1:25" s="226" customFormat="1" x14ac:dyDescent="0.25">
      <c r="A13" s="226" t="s">
        <v>91</v>
      </c>
      <c r="B13" s="227">
        <v>33842</v>
      </c>
      <c r="E13" s="226">
        <v>2.46</v>
      </c>
      <c r="F13" s="226" t="s">
        <v>23</v>
      </c>
      <c r="L13" s="228">
        <v>3.8140000000000001</v>
      </c>
      <c r="M13" s="226">
        <v>0.9</v>
      </c>
      <c r="N13" s="228">
        <v>-1.3540000000000001</v>
      </c>
      <c r="T13" s="228">
        <v>-2.0449999999999999</v>
      </c>
      <c r="V13" s="228"/>
    </row>
    <row r="14" spans="1:25" s="157" customFormat="1" x14ac:dyDescent="0.25">
      <c r="A14" s="157" t="s">
        <v>91</v>
      </c>
      <c r="B14" s="158">
        <v>34206</v>
      </c>
      <c r="E14" s="157">
        <v>1.48</v>
      </c>
      <c r="F14" s="157" t="s">
        <v>83</v>
      </c>
      <c r="G14" s="157">
        <v>0.1</v>
      </c>
    </row>
    <row r="15" spans="1:25" s="157" customFormat="1" x14ac:dyDescent="0.25">
      <c r="A15" s="171" t="s">
        <v>91</v>
      </c>
      <c r="B15" s="158">
        <v>34206</v>
      </c>
      <c r="E15" s="157">
        <f>E14-G14</f>
        <v>1.38</v>
      </c>
      <c r="F15" s="157" t="s">
        <v>23</v>
      </c>
      <c r="L15" s="157">
        <f>E13</f>
        <v>2.46</v>
      </c>
      <c r="M15" s="157">
        <v>0.9</v>
      </c>
      <c r="N15" s="157">
        <f>E15-L15</f>
        <v>-1.08</v>
      </c>
      <c r="T15" s="157" t="s">
        <v>77</v>
      </c>
      <c r="U15" s="157" t="s">
        <v>77</v>
      </c>
      <c r="V15" s="160">
        <f>N15*M15</f>
        <v>-0.97200000000000009</v>
      </c>
    </row>
    <row r="17" spans="1:24" s="155" customFormat="1" x14ac:dyDescent="0.25">
      <c r="A17" s="155" t="s">
        <v>92</v>
      </c>
      <c r="B17" s="156">
        <v>34121</v>
      </c>
      <c r="E17" s="159">
        <v>9.6999999999999993</v>
      </c>
      <c r="F17" s="155" t="s">
        <v>0</v>
      </c>
      <c r="G17" s="155">
        <v>1.74</v>
      </c>
      <c r="L17" s="159">
        <f>E17-G17</f>
        <v>7.9599999999999991</v>
      </c>
      <c r="P17" s="155">
        <f>G17</f>
        <v>1.74</v>
      </c>
      <c r="Q17" s="161">
        <v>0.4</v>
      </c>
      <c r="R17" s="155" t="s">
        <v>93</v>
      </c>
      <c r="U17" s="159">
        <f>P17*Q17</f>
        <v>0.69600000000000006</v>
      </c>
    </row>
    <row r="18" spans="1:24" s="229" customFormat="1" x14ac:dyDescent="0.25">
      <c r="A18" s="229" t="s">
        <v>92</v>
      </c>
      <c r="B18" s="230">
        <v>34206</v>
      </c>
      <c r="E18" s="229">
        <f>E19-G19</f>
        <v>6.51</v>
      </c>
      <c r="F18" s="229" t="s">
        <v>23</v>
      </c>
      <c r="L18" s="231">
        <f>L17</f>
        <v>7.9599999999999991</v>
      </c>
      <c r="M18" s="229">
        <v>0.9</v>
      </c>
      <c r="N18" s="231">
        <f>E18-L18</f>
        <v>-1.4499999999999993</v>
      </c>
      <c r="T18" s="231">
        <f>V18-U17</f>
        <v>-2.0009999999999994</v>
      </c>
      <c r="V18" s="231">
        <f>M18*N18</f>
        <v>-1.3049999999999995</v>
      </c>
    </row>
    <row r="19" spans="1:24" s="229" customFormat="1" x14ac:dyDescent="0.25">
      <c r="A19" s="229" t="s">
        <v>92</v>
      </c>
      <c r="B19" s="230">
        <v>34206</v>
      </c>
      <c r="E19" s="229">
        <v>6.66</v>
      </c>
      <c r="F19" s="229" t="s">
        <v>0</v>
      </c>
      <c r="G19" s="229">
        <v>0.15</v>
      </c>
      <c r="P19" s="229">
        <f>G19</f>
        <v>0.15</v>
      </c>
      <c r="Q19" s="232">
        <v>0.25</v>
      </c>
      <c r="X19" s="231">
        <f>P19*Q19</f>
        <v>3.7499999999999999E-2</v>
      </c>
    </row>
    <row r="20" spans="1:24" ht="15.75" thickBot="1" x14ac:dyDescent="0.3"/>
    <row r="21" spans="1:24" x14ac:dyDescent="0.25">
      <c r="A21" s="222" t="s">
        <v>68</v>
      </c>
      <c r="B21" s="223"/>
      <c r="C21" s="195" t="s">
        <v>69</v>
      </c>
      <c r="D21" s="196"/>
      <c r="E21" s="132" t="s">
        <v>70</v>
      </c>
      <c r="F21" s="133"/>
      <c r="G21" s="132" t="s">
        <v>71</v>
      </c>
      <c r="H21" s="133"/>
      <c r="I21" s="134" t="s">
        <v>72</v>
      </c>
    </row>
    <row r="22" spans="1:24" ht="26.25" x14ac:dyDescent="0.25">
      <c r="A22" s="224"/>
      <c r="B22" s="225"/>
      <c r="C22" s="135" t="s">
        <v>73</v>
      </c>
      <c r="D22" s="154" t="s">
        <v>74</v>
      </c>
      <c r="E22" s="136">
        <f>B13</f>
        <v>33842</v>
      </c>
      <c r="F22" s="137"/>
      <c r="G22" s="138">
        <f>B17</f>
        <v>34121</v>
      </c>
      <c r="H22" s="137" t="s">
        <v>75</v>
      </c>
      <c r="I22" s="139">
        <f>B15</f>
        <v>34206</v>
      </c>
    </row>
    <row r="23" spans="1:24" x14ac:dyDescent="0.25">
      <c r="A23" s="140"/>
      <c r="B23" s="141" t="s">
        <v>76</v>
      </c>
      <c r="C23" s="142">
        <f>U17</f>
        <v>0.69600000000000006</v>
      </c>
      <c r="D23" s="142"/>
      <c r="E23" s="143"/>
      <c r="F23" s="143"/>
      <c r="G23" s="144"/>
      <c r="H23" s="142"/>
      <c r="I23" s="145"/>
    </row>
    <row r="24" spans="1:24" x14ac:dyDescent="0.25">
      <c r="A24" s="140"/>
      <c r="B24" s="141" t="s">
        <v>78</v>
      </c>
      <c r="C24" s="142">
        <f>AVERAGE(T18,T13)</f>
        <v>-2.0229999999999997</v>
      </c>
      <c r="D24" s="142"/>
      <c r="E24" s="143"/>
      <c r="F24" s="143"/>
      <c r="G24" s="144"/>
      <c r="H24" s="142"/>
      <c r="I24" s="145"/>
    </row>
    <row r="25" spans="1:24" x14ac:dyDescent="0.25">
      <c r="A25" s="140"/>
      <c r="B25" s="141" t="s">
        <v>79</v>
      </c>
      <c r="C25" s="142">
        <f>AVERAGE(V18,V15)</f>
        <v>-1.1384999999999998</v>
      </c>
      <c r="D25" s="142"/>
      <c r="E25" s="143"/>
      <c r="F25" s="143"/>
      <c r="G25" s="144"/>
      <c r="H25" s="142"/>
      <c r="I25" s="145"/>
    </row>
    <row r="26" spans="1:24" x14ac:dyDescent="0.25">
      <c r="A26" s="140"/>
      <c r="B26" s="146" t="s">
        <v>80</v>
      </c>
      <c r="C26" s="142" t="s">
        <v>77</v>
      </c>
      <c r="D26" s="142"/>
      <c r="E26" s="143"/>
      <c r="F26" s="143"/>
      <c r="G26" s="142"/>
      <c r="H26" s="142"/>
      <c r="I26" s="145"/>
    </row>
    <row r="27" spans="1:24" x14ac:dyDescent="0.25">
      <c r="A27" s="140"/>
      <c r="B27" s="147" t="s">
        <v>81</v>
      </c>
      <c r="C27" s="142" t="s">
        <v>77</v>
      </c>
      <c r="D27" s="142"/>
      <c r="E27" s="143"/>
      <c r="F27" s="143"/>
      <c r="G27" s="142"/>
      <c r="H27" s="142"/>
      <c r="I27" s="145"/>
    </row>
    <row r="28" spans="1:24" ht="15.75" thickBot="1" x14ac:dyDescent="0.3">
      <c r="A28" s="148"/>
      <c r="B28" s="149" t="s">
        <v>82</v>
      </c>
      <c r="C28" s="150">
        <f>X19</f>
        <v>3.7499999999999999E-2</v>
      </c>
      <c r="D28" s="150"/>
      <c r="E28" s="151"/>
      <c r="F28" s="151"/>
      <c r="G28" s="152"/>
      <c r="H28" s="152"/>
      <c r="I28" s="153"/>
    </row>
  </sheetData>
  <mergeCells count="9">
    <mergeCell ref="C2:E2"/>
    <mergeCell ref="G2:K2"/>
    <mergeCell ref="M2:O2"/>
    <mergeCell ref="P2:S2"/>
    <mergeCell ref="D3:E3"/>
    <mergeCell ref="A21:B22"/>
    <mergeCell ref="C21:D21"/>
    <mergeCell ref="C9:E9"/>
    <mergeCell ref="G9:K9"/>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K17</vt:lpstr>
      <vt:lpstr>K29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ehbaker</dc:creator>
  <cp:lastModifiedBy>ehbaker</cp:lastModifiedBy>
  <dcterms:created xsi:type="dcterms:W3CDTF">2019-06-20T22:23:13Z</dcterms:created>
  <dcterms:modified xsi:type="dcterms:W3CDTF">2019-10-30T02:14:27Z</dcterms:modified>
</cp:coreProperties>
</file>