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CAC09712-8AF0-421A-A93F-176EB2FAB2EB}" xr6:coauthVersionLast="36" xr6:coauthVersionMax="36" xr10:uidLastSave="{00000000-0000-0000-0000-000000000000}"/>
  <bookViews>
    <workbookView xWindow="0" yWindow="0" windowWidth="25200" windowHeight="11775" xr2:uid="{62E40685-8569-48A2-98E8-A504D3602E9A}"/>
  </bookViews>
  <sheets>
    <sheet name="K17"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U9" i="1" l="1"/>
  <c r="X20" i="1"/>
  <c r="I33" i="1"/>
  <c r="G33" i="1"/>
  <c r="E33" i="1"/>
  <c r="N23" i="1"/>
  <c r="C35" i="1"/>
  <c r="C34" i="1"/>
  <c r="C36" i="1"/>
  <c r="C39" i="1"/>
  <c r="T23" i="1"/>
  <c r="U22" i="1"/>
  <c r="V23" i="1"/>
  <c r="L23" i="1"/>
  <c r="L10" i="1"/>
  <c r="E19" i="1"/>
  <c r="E23" i="1"/>
  <c r="P22" i="1"/>
  <c r="L22" i="1"/>
  <c r="P20" i="1"/>
  <c r="U18" i="1"/>
  <c r="N19" i="1"/>
  <c r="V19" i="1"/>
  <c r="T19" i="1"/>
  <c r="C38" i="1"/>
  <c r="C37" i="1"/>
  <c r="O9" i="1"/>
  <c r="N9" i="1"/>
  <c r="P18" i="1"/>
  <c r="G18" i="1"/>
  <c r="S10" i="1"/>
  <c r="E10" i="1"/>
  <c r="N10" i="1"/>
  <c r="O10" i="1"/>
  <c r="D10" i="1"/>
  <c r="C10" i="1"/>
  <c r="E9" i="1"/>
  <c r="L9" i="1"/>
  <c r="N7" i="1"/>
  <c r="S9" i="1"/>
  <c r="T9" i="1"/>
  <c r="D9" i="1"/>
  <c r="C9" i="1"/>
  <c r="P7" i="1"/>
  <c r="S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cmcneil</author>
    <author>ehbaker</author>
  </authors>
  <commentList>
    <comment ref="M2" authorId="0" shapeId="0" xr:uid="{218D5950-F29B-49C2-A700-CFFC93D4B349}">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1E0D3577-1BBF-40FB-8752-93958E5E6565}">
      <text>
        <r>
          <rPr>
            <sz val="8"/>
            <color indexed="81"/>
            <rFont val="Tahoma"/>
            <family val="2"/>
          </rPr>
          <t>This is the amount of snow that is above the summer surface.  The value should always be positive or zero.</t>
        </r>
      </text>
    </comment>
    <comment ref="A3" authorId="0" shapeId="0" xr:uid="{977218EB-27BD-4359-81FB-42A6295F4D6C}">
      <text>
        <r>
          <rPr>
            <b/>
            <sz val="8"/>
            <color indexed="81"/>
            <rFont val="Tahoma"/>
            <family val="2"/>
          </rPr>
          <t>GAAdmin:</t>
        </r>
        <r>
          <rPr>
            <sz val="8"/>
            <color indexed="81"/>
            <rFont val="Tahoma"/>
            <family val="2"/>
          </rPr>
          <t xml:space="preserve">
The stake with which the observations were made.</t>
        </r>
      </text>
    </comment>
    <comment ref="B3" authorId="0" shapeId="0" xr:uid="{2C1A1B70-5732-414E-9974-5C5B4CE10286}">
      <text>
        <r>
          <rPr>
            <b/>
            <sz val="8"/>
            <color indexed="81"/>
            <rFont val="Tahoma"/>
            <family val="2"/>
          </rPr>
          <t>GAAdmin:</t>
        </r>
        <r>
          <rPr>
            <sz val="8"/>
            <color indexed="81"/>
            <rFont val="Tahoma"/>
            <family val="2"/>
          </rPr>
          <t xml:space="preserve">
Date of observations</t>
        </r>
      </text>
    </comment>
    <comment ref="C3" authorId="0" shapeId="0" xr:uid="{80B8CB8B-D7C5-4147-8B92-964F1FA26AD9}">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725D2A8E-0EC7-4069-B709-87CA41527722}">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E45CC1F9-5620-4DB5-A3DB-495DFDAD4DDD}">
      <text>
        <r>
          <rPr>
            <sz val="8"/>
            <color indexed="81"/>
            <rFont val="Tahoma"/>
            <family val="2"/>
          </rPr>
          <t>Type of surface strata:
Glacier Ice, Snow, Superimposed Ice, Old Firn or New Firn.  For the Fall surveys this should be the surface strata beneath any fresh snow.</t>
        </r>
      </text>
    </comment>
    <comment ref="G3" authorId="0" shapeId="0" xr:uid="{581FBF7E-5DAE-4DAF-B91B-1D0564F958F0}">
      <text>
        <r>
          <rPr>
            <b/>
            <sz val="8"/>
            <color indexed="81"/>
            <rFont val="Tahoma"/>
            <family val="2"/>
          </rPr>
          <t>GAAdmin:</t>
        </r>
        <r>
          <rPr>
            <sz val="8"/>
            <color indexed="81"/>
            <rFont val="Tahoma"/>
            <family val="2"/>
          </rPr>
          <t xml:space="preserve">
Average depth of snow as determined in snow pit.</t>
        </r>
      </text>
    </comment>
    <comment ref="H3" authorId="0" shapeId="0" xr:uid="{8775BD83-5533-4712-BD00-BB34DA280B5B}">
      <text>
        <r>
          <rPr>
            <b/>
            <sz val="8"/>
            <color indexed="81"/>
            <rFont val="Tahoma"/>
            <family val="2"/>
          </rPr>
          <t>GAAdmin:</t>
        </r>
        <r>
          <rPr>
            <sz val="8"/>
            <color indexed="81"/>
            <rFont val="Tahoma"/>
            <family val="2"/>
          </rPr>
          <t xml:space="preserve">
Average depth of snow from probing
</t>
        </r>
      </text>
    </comment>
    <comment ref="I3" authorId="0" shapeId="0" xr:uid="{0CDD21BF-89D9-40D6-BD82-8D2AE0ECEACD}">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3" authorId="0" shapeId="0" xr:uid="{BAEC970D-AB61-460C-804F-C696485EE9F0}">
      <text>
        <r>
          <rPr>
            <b/>
            <sz val="8"/>
            <color indexed="81"/>
            <rFont val="Tahoma"/>
            <family val="2"/>
          </rPr>
          <t>GAAdmin:</t>
        </r>
        <r>
          <rPr>
            <sz val="8"/>
            <color indexed="81"/>
            <rFont val="Tahoma"/>
            <family val="2"/>
          </rPr>
          <t xml:space="preserve">
Standard Error</t>
        </r>
      </text>
    </comment>
    <comment ref="K3" authorId="0" shapeId="0" xr:uid="{AA063807-F0EA-4861-87C4-30D3792D10FA}">
      <text>
        <r>
          <rPr>
            <b/>
            <sz val="8"/>
            <color indexed="81"/>
            <rFont val="Tahoma"/>
            <family val="2"/>
          </rPr>
          <t>GAAdmin:</t>
        </r>
        <r>
          <rPr>
            <sz val="8"/>
            <color indexed="81"/>
            <rFont val="Tahoma"/>
            <family val="2"/>
          </rPr>
          <t xml:space="preserve">
number of observations of snow depth</t>
        </r>
      </text>
    </comment>
    <comment ref="L3" authorId="0" shapeId="0" xr:uid="{71ACE928-2916-4213-8555-35FFC325432A}">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EB5044B7-3D14-40B3-950D-569D58F45B7F}">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E7B59CF6-6FCC-40A1-9983-BFE33B523108}">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CD80A9E3-6AC9-4B63-898C-22FE6D54AFE3}">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0BECDC5C-CE56-4339-A4B7-EBC8DAE2CEA4}">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08015FB5-3EDD-4AAE-B040-889242DECED5}">
      <text>
        <r>
          <rPr>
            <sz val="8"/>
            <color indexed="81"/>
            <rFont val="Tahoma"/>
            <family val="2"/>
          </rPr>
          <t>Average density of the material above ss.</t>
        </r>
      </text>
    </comment>
    <comment ref="R3" authorId="0" shapeId="0" xr:uid="{6FDA5723-4B66-4D81-88E3-C52892AE6888}">
      <text>
        <r>
          <rPr>
            <b/>
            <sz val="8"/>
            <color indexed="81"/>
            <rFont val="Tahoma"/>
            <family val="2"/>
          </rPr>
          <t>GAAdmin:</t>
        </r>
        <r>
          <rPr>
            <sz val="8"/>
            <color indexed="81"/>
            <rFont val="Tahoma"/>
            <family val="2"/>
          </rPr>
          <t xml:space="preserve">
Is the Density Estimated (E) or is it Measured (M) ?</t>
        </r>
      </text>
    </comment>
    <comment ref="S3" authorId="0" shapeId="0" xr:uid="{1D974147-B800-41DF-8A07-35B4FDB2DD51}">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EEFD1BE6-C274-4D06-B52C-6F9B80B56012}">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B7D93BFF-1736-48AF-9F3C-33D742299FAE}">
      <text>
        <r>
          <rPr>
            <sz val="8"/>
            <color indexed="81"/>
            <rFont val="Tahoma"/>
            <family val="2"/>
          </rPr>
          <t>This is both calculated and measured.  What goes in this column is an average or the "best value".  This is done so that there is a check on the entered value.  Identifying the summer surface correctly is VERY important!  That is why there is a built in check.</t>
        </r>
      </text>
    </comment>
    <comment ref="S4" authorId="0" shapeId="0" xr:uid="{E96AF6B3-4B6A-47FD-97F0-94C1A69361A1}">
      <text/>
    </comment>
    <comment ref="A6" authorId="0" shapeId="0" xr:uid="{290A7280-2064-426E-80A2-10516B974A6C}">
      <text>
        <r>
          <rPr>
            <sz val="8"/>
            <color indexed="81"/>
            <rFont val="Tahoma"/>
            <family val="2"/>
          </rPr>
          <t>New snow on this date.  This snow is considered to be part of the following year's balance.</t>
        </r>
      </text>
    </comment>
    <comment ref="A9" authorId="0" shapeId="0" xr:uid="{D2CEBEB5-5D00-4B9B-BDFB-80BAE679AD0F}">
      <text>
        <r>
          <rPr>
            <sz val="8"/>
            <color indexed="81"/>
            <rFont val="Tahoma"/>
            <family val="2"/>
          </rPr>
          <t>0.53 meters of snow on this day.  We assume that this new snow is for the following year's balance.</t>
        </r>
      </text>
    </comment>
    <comment ref="P9" authorId="0" shapeId="0" xr:uid="{7E769226-D233-45CE-8DC6-D7E7B28E1F76}">
      <text>
        <r>
          <rPr>
            <sz val="8"/>
            <color indexed="81"/>
            <rFont val="Tahoma"/>
            <family val="2"/>
          </rPr>
          <t>Superimposed Ice</t>
        </r>
      </text>
    </comment>
    <comment ref="A14" authorId="0" shapeId="0" xr:uid="{F4616D8E-C547-42C4-802E-8C0C401A56EA}">
      <text>
        <r>
          <rPr>
            <b/>
            <sz val="8"/>
            <color indexed="81"/>
            <rFont val="Tahoma"/>
            <family val="2"/>
          </rPr>
          <t>GAAdmin:</t>
        </r>
        <r>
          <rPr>
            <sz val="8"/>
            <color indexed="81"/>
            <rFont val="Tahoma"/>
            <family val="2"/>
          </rPr>
          <t xml:space="preserve">
The stake with which the observations were made.</t>
        </r>
      </text>
    </comment>
    <comment ref="B14" authorId="0" shapeId="0" xr:uid="{4212CB71-B37F-4F35-A7F5-89E446744129}">
      <text>
        <r>
          <rPr>
            <b/>
            <sz val="8"/>
            <color indexed="81"/>
            <rFont val="Tahoma"/>
            <family val="2"/>
          </rPr>
          <t>GAAdmin:</t>
        </r>
        <r>
          <rPr>
            <sz val="8"/>
            <color indexed="81"/>
            <rFont val="Tahoma"/>
            <family val="2"/>
          </rPr>
          <t xml:space="preserve">
Date of observations</t>
        </r>
      </text>
    </comment>
    <comment ref="C14" authorId="1" shapeId="0" xr:uid="{4562BC12-2417-4815-B730-142DF6FE11ED}">
      <text>
        <r>
          <rPr>
            <b/>
            <sz val="9"/>
            <color indexed="81"/>
            <rFont val="Tahoma"/>
            <family val="2"/>
          </rPr>
          <t>cmcneil:</t>
        </r>
        <r>
          <rPr>
            <sz val="9"/>
            <color indexed="81"/>
            <rFont val="Tahoma"/>
            <family val="2"/>
          </rPr>
          <t xml:space="preserve">
Total length of stake</t>
        </r>
      </text>
    </comment>
    <comment ref="D14" authorId="1" shapeId="0" xr:uid="{6B00F6F7-B323-45F1-A7B8-E9A056A32769}">
      <text>
        <r>
          <rPr>
            <b/>
            <sz val="9"/>
            <color indexed="81"/>
            <rFont val="Tahoma"/>
            <family val="2"/>
          </rPr>
          <t>cmcneil:</t>
        </r>
        <r>
          <rPr>
            <sz val="9"/>
            <color indexed="81"/>
            <rFont val="Tahoma"/>
            <family val="2"/>
          </rPr>
          <t xml:space="preserve">
Length of stake above the surface noted in column D</t>
        </r>
      </text>
    </comment>
    <comment ref="E14" authorId="1" shapeId="0" xr:uid="{C8DFA631-E91B-41B6-A737-8D110D162DA7}">
      <text>
        <r>
          <rPr>
            <b/>
            <sz val="9"/>
            <color indexed="81"/>
            <rFont val="Tahoma"/>
            <family val="2"/>
          </rPr>
          <t>cmcneil:</t>
        </r>
        <r>
          <rPr>
            <sz val="9"/>
            <color indexed="81"/>
            <rFont val="Tahoma"/>
            <family val="2"/>
          </rPr>
          <t xml:space="preserve">
Length of stake still below the surface noted in column D</t>
        </r>
      </text>
    </comment>
    <comment ref="F14" authorId="0" shapeId="0" xr:uid="{4B59C527-76A6-4B6A-9C45-A3FC7F6CD6C2}">
      <text>
        <r>
          <rPr>
            <sz val="8"/>
            <color indexed="81"/>
            <rFont val="Tahoma"/>
            <family val="2"/>
          </rPr>
          <t>Type of surface strata:
Glacier Ice, Snow, Superimposed Ice, Old Firn or New Firn.  For the Fall surveys this should be the surface strata beneath any fresh snow.</t>
        </r>
      </text>
    </comment>
    <comment ref="G14" authorId="0" shapeId="0" xr:uid="{43FD6771-B593-412E-A954-B43D89201ACD}">
      <text>
        <r>
          <rPr>
            <b/>
            <sz val="8"/>
            <color indexed="81"/>
            <rFont val="Tahoma"/>
            <family val="2"/>
          </rPr>
          <t>GAAdmin:</t>
        </r>
        <r>
          <rPr>
            <sz val="8"/>
            <color indexed="81"/>
            <rFont val="Tahoma"/>
            <family val="2"/>
          </rPr>
          <t xml:space="preserve">
Average depth of snow as determined in snow pit.</t>
        </r>
      </text>
    </comment>
    <comment ref="H14" authorId="0" shapeId="0" xr:uid="{CE4A0228-40ED-4DDB-8EC3-253B36BB0C27}">
      <text>
        <r>
          <rPr>
            <b/>
            <sz val="8"/>
            <color indexed="81"/>
            <rFont val="Tahoma"/>
            <family val="2"/>
          </rPr>
          <t>GAAdmin:</t>
        </r>
        <r>
          <rPr>
            <sz val="8"/>
            <color indexed="81"/>
            <rFont val="Tahoma"/>
            <family val="2"/>
          </rPr>
          <t xml:space="preserve">
Average depth of snow from probing
</t>
        </r>
      </text>
    </comment>
    <comment ref="I14" authorId="0" shapeId="0" xr:uid="{CA9CEA66-239E-49BF-BCC5-7206C76CB1B6}">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4" authorId="0" shapeId="0" xr:uid="{332D1906-543B-46BF-AEFE-BD9A73664AF6}">
      <text>
        <r>
          <rPr>
            <b/>
            <sz val="8"/>
            <color indexed="81"/>
            <rFont val="Tahoma"/>
            <family val="2"/>
          </rPr>
          <t>GAAdmin:</t>
        </r>
        <r>
          <rPr>
            <sz val="8"/>
            <color indexed="81"/>
            <rFont val="Tahoma"/>
            <family val="2"/>
          </rPr>
          <t xml:space="preserve">
Standard Error</t>
        </r>
      </text>
    </comment>
    <comment ref="K14" authorId="0" shapeId="0" xr:uid="{A4A418DC-9690-4C4E-AB70-768566BDDFC4}">
      <text>
        <r>
          <rPr>
            <b/>
            <sz val="8"/>
            <color indexed="81"/>
            <rFont val="Tahoma"/>
            <family val="2"/>
          </rPr>
          <t>GAAdmin:</t>
        </r>
        <r>
          <rPr>
            <sz val="8"/>
            <color indexed="81"/>
            <rFont val="Tahoma"/>
            <family val="2"/>
          </rPr>
          <t xml:space="preserve">
number of observations of snow depth</t>
        </r>
      </text>
    </comment>
    <comment ref="M14" authorId="0" shapeId="0" xr:uid="{0B4E34BE-EC34-4822-8275-577D11BDDD97}">
      <text>
        <r>
          <rPr>
            <b/>
            <sz val="8"/>
            <color indexed="81"/>
            <rFont val="Tahoma"/>
            <family val="2"/>
          </rPr>
          <t>GAAdmin:</t>
        </r>
        <r>
          <rPr>
            <sz val="8"/>
            <color indexed="81"/>
            <rFont val="Tahoma"/>
            <family val="2"/>
          </rPr>
          <t xml:space="preserve">
This density is estimated and is based on the surface strata of the previous survey.</t>
        </r>
      </text>
    </comment>
    <comment ref="O14" authorId="0" shapeId="0" xr:uid="{979F651E-68B0-418F-A612-056BC4906B5F}">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4" authorId="0" shapeId="0" xr:uid="{AE857DFC-0009-4451-854D-9AECC3B955D2}">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4" authorId="0" shapeId="0" xr:uid="{5AAF69A0-4C8A-48BA-A8CA-ED937C3C2317}">
      <text>
        <r>
          <rPr>
            <sz val="8"/>
            <color indexed="81"/>
            <rFont val="Tahoma"/>
            <family val="2"/>
          </rPr>
          <t>Average density of the material above ss.</t>
        </r>
      </text>
    </comment>
    <comment ref="T14" authorId="1" shapeId="0" xr:uid="{68D36330-4952-4FEA-BC70-80F9888A11BF}">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4" authorId="1" shapeId="0" xr:uid="{EEBDB6DC-CB63-4F37-AF69-C3CF08A3DF4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4" authorId="1" shapeId="0" xr:uid="{87FE1DB5-613B-4AD5-8E61-E3BF943C367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4" authorId="1" shapeId="0" xr:uid="{551E7DD5-F7F5-4D78-82CE-F83ECC22DB39}">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4" authorId="1" shapeId="0" xr:uid="{05ECAEC7-9815-438D-9711-928935A1DA5E}">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G17" authorId="2" shapeId="0" xr:uid="{B29F82AB-E7D8-4D8F-AFAA-C08E4F2C7FBB}">
      <text>
        <r>
          <rPr>
            <b/>
            <sz val="9"/>
            <color indexed="81"/>
            <rFont val="Tahoma"/>
            <charset val="1"/>
          </rPr>
          <t>ehbaker:</t>
        </r>
        <r>
          <rPr>
            <sz val="9"/>
            <color indexed="81"/>
            <rFont val="Tahoma"/>
            <charset val="1"/>
          </rPr>
          <t xml:space="preserve">
Taken ONLY from measurement of surface at stake, these are not probe depths
</t>
        </r>
      </text>
    </comment>
    <comment ref="Q17" authorId="2" shapeId="0" xr:uid="{938E93E4-F428-4A61-839E-2640B96D92F8}">
      <text>
        <r>
          <rPr>
            <b/>
            <sz val="9"/>
            <color indexed="81"/>
            <rFont val="Tahoma"/>
            <family val="2"/>
          </rPr>
          <t>ehbaker:</t>
        </r>
        <r>
          <rPr>
            <sz val="9"/>
            <color indexed="81"/>
            <rFont val="Tahoma"/>
            <family val="2"/>
          </rPr>
          <t xml:space="preserve">
assumed density for new firn
</t>
        </r>
      </text>
    </comment>
    <comment ref="G18" authorId="2" shapeId="0" xr:uid="{F30CBF25-335F-49C7-B049-7DF7A8633CB0}">
      <text>
        <r>
          <rPr>
            <b/>
            <sz val="9"/>
            <color indexed="81"/>
            <rFont val="Tahoma"/>
            <charset val="1"/>
          </rPr>
          <t>ehbaker:</t>
        </r>
        <r>
          <rPr>
            <sz val="9"/>
            <color indexed="81"/>
            <rFont val="Tahoma"/>
            <charset val="1"/>
          </rPr>
          <t xml:space="preserve">
Depth derived from stake measurements</t>
        </r>
      </text>
    </comment>
    <comment ref="Q18" authorId="2" shapeId="0" xr:uid="{C6ABBE87-7865-45F3-A19A-FAF754DE8FB0}">
      <text>
        <r>
          <rPr>
            <b/>
            <sz val="9"/>
            <color indexed="81"/>
            <rFont val="Tahoma"/>
            <family val="2"/>
          </rPr>
          <t>ehbaker:</t>
        </r>
        <r>
          <rPr>
            <sz val="9"/>
            <color indexed="81"/>
            <rFont val="Tahoma"/>
            <family val="2"/>
          </rPr>
          <t xml:space="preserve">
assumed density for spring snow
</t>
        </r>
      </text>
    </comment>
    <comment ref="M19" authorId="2" shapeId="0" xr:uid="{2C6B505B-2AC8-4E5B-98F1-E1D66DFD8708}">
      <text>
        <r>
          <rPr>
            <b/>
            <sz val="9"/>
            <color indexed="81"/>
            <rFont val="Tahoma"/>
            <family val="2"/>
          </rPr>
          <t>ehbaker:</t>
        </r>
        <r>
          <rPr>
            <sz val="9"/>
            <color indexed="81"/>
            <rFont val="Tahoma"/>
            <family val="2"/>
          </rPr>
          <t xml:space="preserve">
assumed density for old firn
</t>
        </r>
      </text>
    </comment>
    <comment ref="G20" authorId="2" shapeId="0" xr:uid="{848BEA57-9B87-4A35-98AA-DACDF316932F}">
      <text>
        <r>
          <rPr>
            <b/>
            <sz val="9"/>
            <color indexed="81"/>
            <rFont val="Tahoma"/>
            <charset val="1"/>
          </rPr>
          <t>ehbaker:</t>
        </r>
        <r>
          <rPr>
            <sz val="9"/>
            <color indexed="81"/>
            <rFont val="Tahoma"/>
            <charset val="1"/>
          </rPr>
          <t xml:space="preserve">
Presence of snow not noted (either present or not present). HOWEVER, in column C, the stake reading is calculated by subtracting 53 cm from both initial readings. Since these don't seem to be section breaks (even-ish numbers). I infer that this is snow depth. So, 53 cm of new snow that they've ignored in stake readings on the fall visit. Going with that assumption to calculate summer accumulation.</t>
        </r>
      </text>
    </comment>
    <comment ref="Q20" authorId="2" shapeId="0" xr:uid="{474F1E4D-E525-4851-B2DE-6D4AA56F2BC3}">
      <text>
        <r>
          <rPr>
            <b/>
            <sz val="9"/>
            <color indexed="81"/>
            <rFont val="Tahoma"/>
            <family val="2"/>
          </rPr>
          <t>ehbaker:</t>
        </r>
        <r>
          <rPr>
            <sz val="9"/>
            <color indexed="81"/>
            <rFont val="Tahoma"/>
            <family val="2"/>
          </rPr>
          <t xml:space="preserve">
assumed density for new snow in fall
</t>
        </r>
      </text>
    </comment>
    <comment ref="E22" authorId="2" shapeId="0" xr:uid="{86F2D443-0670-4E12-85DA-0D987E8DFAC2}">
      <text>
        <r>
          <rPr>
            <b/>
            <sz val="9"/>
            <color indexed="81"/>
            <rFont val="Tahoma"/>
            <charset val="1"/>
          </rPr>
          <t>ehbaker:</t>
        </r>
        <r>
          <rPr>
            <sz val="9"/>
            <color indexed="81"/>
            <rFont val="Tahoma"/>
            <charset val="1"/>
          </rPr>
          <t xml:space="preserve">
Mayo field notes say 8.15… keeping as-is, since Mayo notes are extremely minimal</t>
        </r>
      </text>
    </comment>
    <comment ref="Q22" authorId="2" shapeId="0" xr:uid="{6FA47A03-A50B-45CF-A473-F6B0C38066A6}">
      <text>
        <r>
          <rPr>
            <b/>
            <sz val="9"/>
            <color indexed="81"/>
            <rFont val="Tahoma"/>
            <family val="2"/>
          </rPr>
          <t>ehbaker:</t>
        </r>
        <r>
          <rPr>
            <sz val="9"/>
            <color indexed="81"/>
            <rFont val="Tahoma"/>
            <family val="2"/>
          </rPr>
          <t xml:space="preserve">
assumed density for spring snow
</t>
        </r>
      </text>
    </comment>
    <comment ref="M23" authorId="2" shapeId="0" xr:uid="{9FA88672-6C9E-440E-A36F-35AEE4AF2FEC}">
      <text>
        <r>
          <rPr>
            <b/>
            <sz val="9"/>
            <color indexed="81"/>
            <rFont val="Tahoma"/>
            <family val="2"/>
          </rPr>
          <t>ehbaker:</t>
        </r>
        <r>
          <rPr>
            <sz val="9"/>
            <color indexed="81"/>
            <rFont val="Tahoma"/>
            <family val="2"/>
          </rPr>
          <t xml:space="preserve">
assumed density for old firn
</t>
        </r>
      </text>
    </comment>
  </commentList>
</comments>
</file>

<file path=xl/sharedStrings.xml><?xml version="1.0" encoding="utf-8"?>
<sst xmlns="http://schemas.openxmlformats.org/spreadsheetml/2006/main" count="163" uniqueCount="97">
  <si>
    <t>Snow</t>
  </si>
  <si>
    <t>Measured</t>
  </si>
  <si>
    <t>NFirn</t>
  </si>
  <si>
    <t>original calculation</t>
  </si>
  <si>
    <t>&lt;-----Stake Reading-------&gt;</t>
  </si>
  <si>
    <t>&lt;-----------Snow or New Firn Depth-------------&gt;</t>
  </si>
  <si>
    <t>Summer Surf.</t>
  </si>
  <si>
    <t xml:space="preserve"> &lt;-----Old Firn and Ice Losses------&gt;</t>
  </si>
  <si>
    <t xml:space="preserve"> &lt;-----------NFirn, SIce or Snow Amounts----------------&gt;</t>
  </si>
  <si>
    <t>Seasonal</t>
  </si>
  <si>
    <t>Annual</t>
  </si>
  <si>
    <t>Stake</t>
  </si>
  <si>
    <t>Date</t>
  </si>
  <si>
    <t>Tape</t>
  </si>
  <si>
    <t>Survey</t>
  </si>
  <si>
    <t>Strata</t>
  </si>
  <si>
    <t>Pit</t>
  </si>
  <si>
    <t>Probe</t>
  </si>
  <si>
    <t>Average</t>
  </si>
  <si>
    <t xml:space="preserve"> s.d.</t>
  </si>
  <si>
    <t>n</t>
  </si>
  <si>
    <t>Obsvd.</t>
  </si>
  <si>
    <t>Density</t>
  </si>
  <si>
    <t>Ice</t>
  </si>
  <si>
    <t>Depth</t>
  </si>
  <si>
    <t xml:space="preserve"> Density</t>
  </si>
  <si>
    <t>Estimated</t>
  </si>
  <si>
    <t xml:space="preserve">"Snow" </t>
  </si>
  <si>
    <t>Balance</t>
  </si>
  <si>
    <t>Name</t>
  </si>
  <si>
    <t>b'</t>
  </si>
  <si>
    <t>b*</t>
  </si>
  <si>
    <t>b**</t>
  </si>
  <si>
    <t>d</t>
  </si>
  <si>
    <t>b'ss</t>
  </si>
  <si>
    <t>r</t>
  </si>
  <si>
    <t>b'(i)</t>
  </si>
  <si>
    <t>ba(i)</t>
  </si>
  <si>
    <t>or</t>
  </si>
  <si>
    <t>bn(f)</t>
  </si>
  <si>
    <t>bw or bs</t>
  </si>
  <si>
    <t>bn</t>
  </si>
  <si>
    <t>m/d/y</t>
  </si>
  <si>
    <t>m</t>
  </si>
  <si>
    <t xml:space="preserve"> m</t>
  </si>
  <si>
    <t>kg/L</t>
  </si>
  <si>
    <t>m(w)</t>
  </si>
  <si>
    <t>new calculation</t>
  </si>
  <si>
    <t>Ablation</t>
  </si>
  <si>
    <t>Accumulation</t>
  </si>
  <si>
    <t>Balances</t>
  </si>
  <si>
    <t>Total</t>
  </si>
  <si>
    <t>Above Surface</t>
  </si>
  <si>
    <t>Below Surface</t>
  </si>
  <si>
    <t>At Stake</t>
  </si>
  <si>
    <t>Previous summer surface</t>
  </si>
  <si>
    <t>Stake Length Change</t>
  </si>
  <si>
    <t>Estimated or Measured</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</si>
  <si>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</si>
  <si>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</si>
  <si>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</si>
  <si>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</si>
  <si>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</si>
  <si>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Comments</t>
  </si>
  <si>
    <t>(fall to fall)</t>
  </si>
  <si>
    <t>g/cm^3</t>
  </si>
  <si>
    <t>m w.e.</t>
  </si>
  <si>
    <t>SUMMARY:</t>
  </si>
  <si>
    <t>Time-systems</t>
  </si>
  <si>
    <t>Time 1</t>
  </si>
  <si>
    <t>Time 2</t>
  </si>
  <si>
    <t>Time 3</t>
  </si>
  <si>
    <t>stratigraphic</t>
  </si>
  <si>
    <t xml:space="preserve">Measurement Interval: </t>
  </si>
  <si>
    <t>:</t>
  </si>
  <si>
    <t>Winter Balance =</t>
  </si>
  <si>
    <t>NA</t>
  </si>
  <si>
    <t>Summer Balance =</t>
  </si>
  <si>
    <t>Annual Balance =</t>
  </si>
  <si>
    <t>previous summer accumulation=</t>
  </si>
  <si>
    <t>Winter Ablation=</t>
  </si>
  <si>
    <t>Summer Accumulation=</t>
  </si>
  <si>
    <t>snow</t>
  </si>
  <si>
    <t>new firn</t>
  </si>
  <si>
    <t>93-K17</t>
  </si>
  <si>
    <t>Depth measurement taken ONLY from measurement of surface at stake, these are not probe depths</t>
  </si>
  <si>
    <t>NA - no probed depth</t>
  </si>
  <si>
    <t>95-K17</t>
  </si>
  <si>
    <t>OFirn</t>
  </si>
  <si>
    <t>old firn</t>
  </si>
  <si>
    <t>Snow depth taken from 95-K17; only measurement of snowdepth form spring 1995 trip. No field notes.</t>
  </si>
  <si>
    <t>NA- no probed depth</t>
  </si>
  <si>
    <t>Noted 3 cm superimposed ice.</t>
  </si>
  <si>
    <t>new snow</t>
  </si>
  <si>
    <t>`</t>
  </si>
  <si>
    <t>NA (present, but undefined amount of snow)</t>
  </si>
  <si>
    <t>NA (new stake)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</si>
</sst>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
    <numFmt numFmtId="165" formatCode="0.00_)"/>
    <numFmt numFmtId="166" formatCode="0.000"/>
    <numFmt numFmtId="167" formatCode="??0"/>
    <numFmt numFmtId="168" formatCode="mm/dd/yyyy"/>
  </numFmts>
  <fonts count="31" x14ac:knownFonts="1">
    <font>
      <sz val="11"/>
      <color theme="1"/>
      <name val="Calibri"/>
      <family val="2"/>
      <scheme val="minor"/>
    </font>
    <font>
      <sz val="11"/>
      <color theme="1"/>
      <name val="Calibri"/>
      <family val="2"/>
      <scheme val="minor"/>
    </font>
    <font>
      <sz val="8"/>
      <color indexed="8"/>
      <name val="Arial"/>
      <family val="2"/>
    </font>
    <font>
      <sz val="8"/>
      <name val="Arial"/>
      <family val="2"/>
    </font>
    <font>
      <b/>
      <sz val="8"/>
      <color indexed="81"/>
      <name val="Tahoma"/>
      <family val="2"/>
    </font>
    <font>
      <b/>
      <sz val="12"/>
      <name val="Arial"/>
      <family val="2"/>
    </font>
    <font>
      <sz val="8"/>
      <color theme="1"/>
      <name val="Calibri"/>
      <family val="2"/>
      <scheme val="minor"/>
    </font>
    <font>
      <sz val="8"/>
      <name val="Calibri"/>
      <family val="2"/>
      <scheme val="minor"/>
    </font>
    <font>
      <sz val="8"/>
      <color indexed="8"/>
      <name val="Calibri"/>
      <family val="2"/>
      <scheme val="minor"/>
    </font>
    <font>
      <b/>
      <sz val="8"/>
      <name val="Calibri"/>
      <family val="2"/>
      <scheme val="minor"/>
    </font>
    <font>
      <b/>
      <sz val="10"/>
      <color rgb="FF000000"/>
      <name val="Arial"/>
      <family val="2"/>
    </font>
    <font>
      <b/>
      <vertAlign val="subscript"/>
      <sz val="10"/>
      <color rgb="FF000000"/>
      <name val="Arial"/>
      <family val="2"/>
    </font>
    <font>
      <b/>
      <sz val="8"/>
      <color theme="1"/>
      <name val="Arial"/>
      <family val="2"/>
    </font>
    <font>
      <b/>
      <sz val="8"/>
      <name val="Arial"/>
      <family val="2"/>
    </font>
    <font>
      <sz val="10"/>
      <color theme="1"/>
      <name val="Arial"/>
      <family val="2"/>
    </font>
    <font>
      <sz val="8"/>
      <color indexed="81"/>
      <name val="Tahoma"/>
      <family val="2"/>
    </font>
    <font>
      <b/>
      <sz val="9"/>
      <color indexed="81"/>
      <name val="Tahoma"/>
      <family val="2"/>
    </font>
    <font>
      <sz val="9"/>
      <color indexed="81"/>
      <name val="Tahoma"/>
      <family val="2"/>
    </font>
    <font>
      <b/>
      <sz val="10"/>
      <name val="Arial"/>
      <family val="2"/>
    </font>
    <font>
      <sz val="8"/>
      <color indexed="12"/>
      <name val="Arial"/>
      <family val="2"/>
    </font>
    <font>
      <sz val="8"/>
      <name val="Helv"/>
    </font>
    <font>
      <sz val="11"/>
      <color rgb="FFFF0000"/>
      <name val="Calibri"/>
      <family val="2"/>
      <scheme val="minor"/>
    </font>
    <font>
      <b/>
      <u/>
      <sz val="18"/>
      <color rgb="FF000000"/>
      <name val="Calibri"/>
      <family val="2"/>
    </font>
    <font>
      <b/>
      <u/>
      <sz val="10"/>
      <name val="Arial"/>
      <family val="2"/>
    </font>
    <font>
      <b/>
      <sz val="10"/>
      <color rgb="FF000000"/>
      <name val="Calibri"/>
      <family val="2"/>
    </font>
    <font>
      <sz val="10"/>
      <color rgb="FF000000"/>
      <name val="Arial"/>
      <family val="2"/>
    </font>
    <font>
      <sz val="8"/>
      <color rgb="FF000000"/>
      <name val="Arial"/>
      <family val="2"/>
    </font>
    <font>
      <sz val="8"/>
      <color theme="1"/>
      <name val="Arial"/>
      <family val="2"/>
    </font>
    <font>
      <sz val="9"/>
      <color indexed="81"/>
      <name val="Tahoma"/>
      <charset val="1"/>
    </font>
    <font>
      <b/>
      <sz val="9"/>
      <color indexed="81"/>
      <name val="Tahoma"/>
      <charset val="1"/>
    </font>
    <font>
      <sz val="8"/>
      <color rgb="FF000000"/>
      <name val="Calibri"/>
      <family val="2"/>
    </font>
  </fonts>
  <fills count="10">
    <fill>
      <patternFill patternType="none"/>
    </fill>
    <fill>
      <patternFill patternType="gray125"/>
    </fill>
    <fill>
      <patternFill patternType="solid">
        <fgColor indexed="41"/>
        <bgColor indexed="64"/>
      </patternFill>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rgb="FFFFFF00"/>
        <bgColor rgb="FFFFFF00"/>
      </patternFill>
    </fill>
    <fill>
      <patternFill patternType="solid">
        <fgColor rgb="FFFFFF00"/>
        <bgColor indexed="64"/>
      </patternFill>
    </fill>
    <fill>
      <patternFill patternType="solid">
        <fgColor theme="8" tint="0.79998168889431442"/>
        <bgColor indexed="64"/>
      </patternFill>
    </fill>
    <fill>
      <patternFill patternType="solid">
        <fgColor theme="5" tint="0.79998168889431442"/>
        <bgColor indexed="64"/>
      </patternFill>
    </fill>
  </fills>
  <borders count="35">
    <border>
      <left/>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diagonal/>
    </border>
    <border>
      <left/>
      <right style="thin">
        <color indexed="64"/>
      </right>
      <top/>
      <bottom style="medium">
        <color indexed="64"/>
      </bottom>
      <diagonal/>
    </border>
    <border>
      <left style="thin">
        <color rgb="FFFF0000"/>
      </left>
      <right style="thin">
        <color rgb="FFFF0000"/>
      </right>
      <top style="thin">
        <color rgb="FFFF0000"/>
      </top>
      <bottom style="thin">
        <color rgb="FFFF0000"/>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style="medium">
        <color indexed="64"/>
      </left>
      <right style="thin">
        <color indexed="64"/>
      </right>
      <top/>
      <bottom style="thin">
        <color indexed="64"/>
      </bottom>
      <diagonal/>
    </border>
  </borders>
  <cellStyleXfs count="9">
    <xf numFmtId="0" fontId="0" fillId="0" borderId="0"/>
    <xf numFmtId="0" fontId="3" fillId="0" borderId="0" applyNumberFormat="0" applyFill="0" applyBorder="0" applyAlignment="0" applyProtection="0">
      <protection locked="0"/>
    </xf>
    <xf numFmtId="0" fontId="13" fillId="0" borderId="0" applyNumberFormat="0" applyFill="0" applyBorder="0" applyAlignment="0" applyProtection="0">
      <alignment horizontal="left"/>
      <protection locked="0"/>
    </xf>
    <xf numFmtId="0" fontId="19" fillId="0" borderId="0" applyNumberFormat="0" applyFill="0" applyBorder="0" applyAlignment="0" applyProtection="0">
      <alignment horizontal="left"/>
      <protection locked="0"/>
    </xf>
    <xf numFmtId="166" fontId="20" fillId="0" borderId="0" applyFont="0" applyFill="0" applyBorder="0" applyAlignment="0" applyProtection="0"/>
    <xf numFmtId="0" fontId="3" fillId="0" borderId="0" applyNumberFormat="0" applyFill="0" applyBorder="0" applyAlignment="0" applyProtection="0">
      <alignment horizontal="left" vertical="top" wrapText="1"/>
      <protection locked="0"/>
    </xf>
    <xf numFmtId="0" fontId="3" fillId="0" borderId="0" applyNumberFormat="0" applyFill="0" applyBorder="0" applyAlignment="0" applyProtection="0">
      <alignment horizontal="left" vertical="top" wrapText="1"/>
      <protection locked="0"/>
    </xf>
    <xf numFmtId="0" fontId="1" fillId="0" borderId="0"/>
    <xf numFmtId="167" fontId="20" fillId="0" borderId="0" applyFont="0" applyFill="0" applyBorder="0" applyAlignment="0" applyProtection="0">
      <alignment horizontal="left"/>
      <protection locked="0"/>
    </xf>
  </cellStyleXfs>
  <cellXfs count="216">
    <xf numFmtId="0" fontId="0" fillId="0" borderId="0" xfId="0"/>
    <xf numFmtId="0" fontId="5" fillId="0" borderId="0" xfId="1" applyFont="1" applyProtection="1"/>
    <xf numFmtId="0" fontId="3" fillId="0" borderId="0" xfId="1" applyProtection="1"/>
    <xf numFmtId="0" fontId="3" fillId="0" borderId="0" xfId="1" applyBorder="1" applyProtection="1"/>
    <xf numFmtId="0" fontId="3" fillId="3" borderId="2" xfId="1" applyFill="1" applyBorder="1" applyProtection="1">
      <protection locked="0"/>
    </xf>
    <xf numFmtId="0" fontId="3" fillId="3" borderId="2" xfId="1" applyFill="1" applyBorder="1" applyProtection="1"/>
    <xf numFmtId="0" fontId="3" fillId="3" borderId="2" xfId="1" applyFill="1" applyBorder="1" applyAlignment="1" applyProtection="1">
      <alignment horizontal="centerContinuous"/>
    </xf>
    <xf numFmtId="0" fontId="3" fillId="0" borderId="2" xfId="1" applyBorder="1" applyAlignment="1" applyProtection="1">
      <alignment horizontal="left"/>
      <protection locked="0"/>
    </xf>
    <xf numFmtId="0" fontId="3" fillId="0" borderId="3" xfId="1" applyFill="1" applyBorder="1" applyAlignment="1" applyProtection="1">
      <alignment horizontal="center"/>
      <protection locked="0"/>
    </xf>
    <xf numFmtId="0" fontId="3" fillId="0" borderId="0" xfId="1" applyFill="1" applyProtection="1"/>
    <xf numFmtId="0" fontId="3" fillId="0" borderId="0" xfId="1" applyFill="1" applyBorder="1" applyProtection="1"/>
    <xf numFmtId="0" fontId="3" fillId="3" borderId="1" xfId="1" applyFill="1" applyBorder="1" applyAlignment="1" applyProtection="1">
      <alignment horizontal="center"/>
      <protection locked="0"/>
    </xf>
    <xf numFmtId="0" fontId="3" fillId="4" borderId="6" xfId="1" applyFill="1" applyBorder="1" applyAlignment="1" applyProtection="1">
      <alignment horizontal="center"/>
      <protection locked="0"/>
    </xf>
    <xf numFmtId="0" fontId="3" fillId="3" borderId="6" xfId="1" applyFill="1" applyBorder="1" applyAlignment="1" applyProtection="1">
      <alignment horizontal="center"/>
      <protection locked="0"/>
    </xf>
    <xf numFmtId="0" fontId="3" fillId="3" borderId="0" xfId="1" applyFill="1" applyBorder="1" applyAlignment="1" applyProtection="1">
      <alignment horizontal="center"/>
      <protection locked="0"/>
    </xf>
    <xf numFmtId="1" fontId="3" fillId="3" borderId="7" xfId="1" applyNumberFormat="1" applyFill="1" applyBorder="1" applyAlignment="1" applyProtection="1">
      <alignment horizontal="center"/>
      <protection locked="0"/>
    </xf>
    <xf numFmtId="0" fontId="3" fillId="0" borderId="1" xfId="1" applyBorder="1" applyAlignment="1" applyProtection="1">
      <alignment horizontal="center"/>
      <protection locked="0"/>
    </xf>
    <xf numFmtId="0" fontId="3" fillId="0" borderId="6" xfId="1" applyBorder="1" applyAlignment="1" applyProtection="1">
      <alignment horizontal="center"/>
      <protection locked="0"/>
    </xf>
    <xf numFmtId="0" fontId="3" fillId="0" borderId="0" xfId="1" applyBorder="1" applyAlignment="1" applyProtection="1">
      <alignment horizontal="center"/>
      <protection locked="0"/>
    </xf>
    <xf numFmtId="0" fontId="3" fillId="0" borderId="7" xfId="1" applyBorder="1" applyAlignment="1" applyProtection="1">
      <alignment horizontal="centerContinuous"/>
      <protection locked="0"/>
    </xf>
    <xf numFmtId="165" fontId="3" fillId="3" borderId="0" xfId="1" applyNumberFormat="1" applyFill="1" applyBorder="1" applyAlignment="1" applyProtection="1">
      <alignment horizontal="left"/>
    </xf>
    <xf numFmtId="0" fontId="3" fillId="0" borderId="7" xfId="1" applyBorder="1" applyAlignment="1" applyProtection="1">
      <alignment horizontal="center"/>
      <protection locked="0"/>
    </xf>
    <xf numFmtId="0" fontId="3" fillId="0" borderId="6" xfId="1" applyFill="1" applyBorder="1" applyAlignment="1" applyProtection="1">
      <alignment horizontal="center"/>
      <protection locked="0"/>
    </xf>
    <xf numFmtId="0" fontId="3" fillId="4" borderId="0" xfId="1" applyFill="1" applyBorder="1" applyAlignment="1" applyProtection="1">
      <alignment horizontal="center"/>
      <protection locked="0"/>
    </xf>
    <xf numFmtId="0" fontId="3" fillId="4" borderId="7" xfId="1" applyFill="1" applyBorder="1" applyAlignment="1" applyProtection="1">
      <alignment horizontal="center"/>
      <protection locked="0"/>
    </xf>
    <xf numFmtId="0" fontId="3" fillId="3" borderId="1" xfId="1" applyFill="1" applyBorder="1" applyAlignment="1" applyProtection="1">
      <alignment horizontal="center"/>
    </xf>
    <xf numFmtId="165" fontId="3" fillId="3" borderId="0" xfId="1" applyNumberFormat="1" applyFill="1" applyBorder="1" applyAlignment="1" applyProtection="1">
      <alignment horizontal="centerContinuous"/>
      <protection locked="0"/>
    </xf>
    <xf numFmtId="0" fontId="3" fillId="5" borderId="6" xfId="1" applyFill="1" applyBorder="1" applyAlignment="1" applyProtection="1">
      <alignment horizontal="center"/>
      <protection locked="0"/>
    </xf>
    <xf numFmtId="0" fontId="3" fillId="3" borderId="8" xfId="1" applyFill="1" applyBorder="1" applyAlignment="1" applyProtection="1">
      <alignment horizontal="center"/>
      <protection locked="0"/>
    </xf>
    <xf numFmtId="0" fontId="3" fillId="4" borderId="9" xfId="1" applyFill="1" applyBorder="1" applyAlignment="1" applyProtection="1">
      <alignment horizontal="center"/>
      <protection locked="0"/>
    </xf>
    <xf numFmtId="0" fontId="3" fillId="4" borderId="10" xfId="1" applyFill="1" applyBorder="1" applyAlignment="1" applyProtection="1">
      <alignment horizontal="center"/>
      <protection locked="0"/>
    </xf>
    <xf numFmtId="0" fontId="3" fillId="4" borderId="11" xfId="1" applyFill="1" applyBorder="1" applyAlignment="1" applyProtection="1">
      <alignment horizontal="center"/>
      <protection locked="0"/>
    </xf>
    <xf numFmtId="0" fontId="3" fillId="3" borderId="8" xfId="1" applyFill="1" applyBorder="1" applyAlignment="1" applyProtection="1">
      <alignment horizontal="center"/>
    </xf>
    <xf numFmtId="0" fontId="3" fillId="3" borderId="9" xfId="1" applyFill="1" applyBorder="1" applyAlignment="1" applyProtection="1">
      <alignment horizontal="center"/>
      <protection locked="0"/>
    </xf>
    <xf numFmtId="0" fontId="3" fillId="3" borderId="10" xfId="1" applyFill="1" applyBorder="1" applyAlignment="1" applyProtection="1">
      <alignment horizontal="center"/>
      <protection locked="0"/>
    </xf>
    <xf numFmtId="1" fontId="3" fillId="3" borderId="11" xfId="1" applyNumberFormat="1" applyFill="1" applyBorder="1" applyAlignment="1" applyProtection="1">
      <alignment horizontal="center"/>
      <protection locked="0"/>
    </xf>
    <xf numFmtId="0" fontId="3" fillId="0" borderId="9" xfId="1" applyBorder="1" applyAlignment="1" applyProtection="1">
      <alignment horizontal="center"/>
      <protection locked="0"/>
    </xf>
    <xf numFmtId="0" fontId="3" fillId="0" borderId="10" xfId="1" applyBorder="1" applyAlignment="1" applyProtection="1">
      <alignment horizontal="center"/>
      <protection locked="0"/>
    </xf>
    <xf numFmtId="0" fontId="3" fillId="0" borderId="11" xfId="1" applyBorder="1" applyAlignment="1" applyProtection="1">
      <alignment horizontal="center"/>
      <protection locked="0"/>
    </xf>
    <xf numFmtId="165" fontId="3" fillId="3" borderId="10" xfId="1" applyNumberFormat="1" applyFill="1" applyBorder="1" applyAlignment="1" applyProtection="1">
      <alignment horizontal="centerContinuous"/>
      <protection locked="0"/>
    </xf>
    <xf numFmtId="0" fontId="3" fillId="5" borderId="9" xfId="1" applyFill="1" applyBorder="1" applyAlignment="1" applyProtection="1">
      <alignment horizontal="center"/>
      <protection locked="0"/>
    </xf>
    <xf numFmtId="0" fontId="7" fillId="0" borderId="0" xfId="1" applyFont="1" applyFill="1" applyProtection="1"/>
    <xf numFmtId="0" fontId="7" fillId="0" borderId="0" xfId="1" applyFont="1" applyFill="1" applyBorder="1" applyProtection="1"/>
    <xf numFmtId="0" fontId="5" fillId="0" borderId="10" xfId="1" applyFont="1" applyBorder="1" applyProtection="1"/>
    <xf numFmtId="164" fontId="8" fillId="0" borderId="10" xfId="0" applyNumberFormat="1" applyFont="1" applyFill="1" applyBorder="1" applyAlignment="1" applyProtection="1">
      <alignment horizontal="center"/>
    </xf>
    <xf numFmtId="165" fontId="8" fillId="0" borderId="10" xfId="0" applyNumberFormat="1" applyFont="1" applyFill="1" applyBorder="1" applyAlignment="1" applyProtection="1">
      <alignment horizontal="left"/>
    </xf>
    <xf numFmtId="2" fontId="7" fillId="0" borderId="10" xfId="0" applyNumberFormat="1" applyFont="1" applyFill="1" applyBorder="1" applyAlignment="1">
      <alignment horizontal="center"/>
    </xf>
    <xf numFmtId="165" fontId="8" fillId="0" borderId="10" xfId="0" applyNumberFormat="1" applyFont="1" applyFill="1" applyBorder="1" applyAlignment="1">
      <alignment horizontal="center"/>
    </xf>
    <xf numFmtId="2" fontId="8" fillId="0" borderId="10" xfId="0" applyNumberFormat="1" applyFont="1" applyFill="1" applyBorder="1" applyAlignment="1">
      <alignment horizontal="center"/>
    </xf>
    <xf numFmtId="1" fontId="8" fillId="0" borderId="10" xfId="0" applyNumberFormat="1" applyFont="1" applyFill="1" applyBorder="1" applyAlignment="1">
      <alignment horizontal="center"/>
    </xf>
    <xf numFmtId="2" fontId="8" fillId="0" borderId="10" xfId="0" applyNumberFormat="1" applyFont="1" applyFill="1" applyBorder="1" applyAlignment="1" applyProtection="1">
      <alignment horizontal="center"/>
    </xf>
    <xf numFmtId="0" fontId="6" fillId="0" borderId="10" xfId="0" applyFont="1" applyFill="1" applyBorder="1"/>
    <xf numFmtId="2" fontId="9" fillId="0" borderId="10" xfId="0" applyNumberFormat="1" applyFont="1" applyFill="1" applyBorder="1" applyAlignment="1" applyProtection="1">
      <alignment horizontal="center" vertical="center"/>
    </xf>
    <xf numFmtId="2" fontId="7" fillId="0" borderId="10" xfId="0" applyNumberFormat="1" applyFont="1" applyFill="1" applyBorder="1" applyAlignment="1" applyProtection="1">
      <alignment horizontal="center" vertical="center"/>
    </xf>
    <xf numFmtId="0" fontId="3" fillId="3" borderId="1" xfId="1" applyFill="1" applyBorder="1" applyAlignment="1" applyProtection="1">
      <alignment horizontal="center" vertical="center"/>
      <protection locked="0"/>
    </xf>
    <xf numFmtId="0" fontId="3" fillId="3" borderId="1" xfId="1" applyFill="1" applyBorder="1" applyAlignment="1" applyProtection="1">
      <alignment horizontal="center" vertical="center"/>
    </xf>
    <xf numFmtId="0" fontId="3" fillId="0" borderId="1" xfId="1" applyBorder="1" applyAlignment="1" applyProtection="1">
      <alignment horizontal="center" vertical="center"/>
      <protection locked="0"/>
    </xf>
    <xf numFmtId="0" fontId="3" fillId="0" borderId="6" xfId="1" applyBorder="1" applyAlignment="1" applyProtection="1">
      <alignment horizontal="center" vertical="center"/>
      <protection locked="0"/>
    </xf>
    <xf numFmtId="0" fontId="3" fillId="0" borderId="0" xfId="1" applyBorder="1" applyAlignment="1" applyProtection="1">
      <alignment horizontal="center" vertical="center"/>
    </xf>
    <xf numFmtId="0" fontId="3" fillId="0" borderId="7" xfId="1" applyBorder="1" applyAlignment="1" applyProtection="1">
      <alignment horizontal="center" vertical="center"/>
    </xf>
    <xf numFmtId="165" fontId="3" fillId="0" borderId="6" xfId="1" applyNumberFormat="1" applyBorder="1" applyAlignment="1" applyProtection="1">
      <alignment horizontal="center" vertical="center"/>
      <protection locked="0"/>
    </xf>
    <xf numFmtId="0" fontId="3" fillId="0" borderId="6" xfId="1" applyBorder="1" applyAlignment="1" applyProtection="1">
      <alignment horizontal="center" vertical="center"/>
    </xf>
    <xf numFmtId="0" fontId="3" fillId="0" borderId="4" xfId="1" applyBorder="1" applyAlignment="1" applyProtection="1">
      <alignment horizontal="center" vertical="center"/>
    </xf>
    <xf numFmtId="0" fontId="3" fillId="0" borderId="5" xfId="1" applyBorder="1" applyAlignment="1" applyProtection="1">
      <alignment horizontal="center" vertical="center"/>
    </xf>
    <xf numFmtId="0" fontId="3" fillId="4" borderId="6" xfId="1" applyFill="1" applyBorder="1" applyAlignment="1" applyProtection="1">
      <alignment horizontal="center" vertical="center"/>
      <protection locked="0"/>
    </xf>
    <xf numFmtId="0" fontId="3" fillId="4" borderId="0" xfId="1" applyFill="1" applyBorder="1" applyAlignment="1" applyProtection="1">
      <alignment horizontal="center" vertical="center" wrapText="1"/>
    </xf>
    <xf numFmtId="0" fontId="3" fillId="4" borderId="7" xfId="1" applyFill="1" applyBorder="1" applyAlignment="1" applyProtection="1">
      <alignment horizontal="center" vertical="center" wrapText="1"/>
    </xf>
    <xf numFmtId="0" fontId="3" fillId="3" borderId="6" xfId="1" applyFill="1" applyBorder="1" applyAlignment="1" applyProtection="1">
      <alignment horizontal="center" vertical="center"/>
      <protection locked="0"/>
    </xf>
    <xf numFmtId="0" fontId="3" fillId="3" borderId="0" xfId="1" applyFill="1" applyBorder="1" applyAlignment="1" applyProtection="1">
      <alignment horizontal="center" vertical="center"/>
      <protection locked="0"/>
    </xf>
    <xf numFmtId="1" fontId="3" fillId="3" borderId="7" xfId="1" applyNumberFormat="1" applyFill="1" applyBorder="1" applyAlignment="1" applyProtection="1">
      <alignment horizontal="center" vertical="center"/>
      <protection locked="0"/>
    </xf>
    <xf numFmtId="0" fontId="3" fillId="0" borderId="1" xfId="1" applyBorder="1" applyAlignment="1" applyProtection="1">
      <alignment horizontal="center" vertical="center" wrapText="1"/>
      <protection locked="0"/>
    </xf>
    <xf numFmtId="0" fontId="3" fillId="0" borderId="0" xfId="1" applyBorder="1" applyAlignment="1" applyProtection="1">
      <alignment horizontal="center" vertical="center" wrapText="1"/>
      <protection locked="0"/>
    </xf>
    <xf numFmtId="0" fontId="3" fillId="0" borderId="7" xfId="1" applyBorder="1" applyAlignment="1" applyProtection="1">
      <alignment horizontal="center" vertical="center"/>
      <protection locked="0"/>
    </xf>
    <xf numFmtId="165" fontId="3" fillId="3" borderId="0" xfId="1" applyNumberFormat="1" applyFill="1" applyBorder="1" applyAlignment="1" applyProtection="1">
      <alignment horizontal="center" vertical="center"/>
    </xf>
    <xf numFmtId="4" fontId="10" fillId="0" borderId="6" xfId="0" applyNumberFormat="1" applyFont="1" applyBorder="1" applyAlignment="1">
      <alignment horizontal="center" vertical="center"/>
    </xf>
    <xf numFmtId="4" fontId="10" fillId="0" borderId="0" xfId="0" applyNumberFormat="1" applyFont="1" applyBorder="1" applyAlignment="1">
      <alignment horizontal="center" vertical="center"/>
    </xf>
    <xf numFmtId="4" fontId="12" fillId="0" borderId="0" xfId="0" applyNumberFormat="1" applyFont="1" applyBorder="1" applyAlignment="1">
      <alignment horizontal="center" vertical="center" wrapText="1"/>
    </xf>
    <xf numFmtId="0" fontId="13" fillId="0" borderId="7" xfId="1" applyFont="1" applyBorder="1" applyAlignment="1" applyProtection="1">
      <alignment horizontal="center" vertical="center"/>
    </xf>
    <xf numFmtId="0" fontId="3" fillId="0" borderId="0" xfId="1" applyBorder="1" applyAlignment="1" applyProtection="1">
      <alignment horizontal="center" vertical="center"/>
      <protection locked="0"/>
    </xf>
    <xf numFmtId="165" fontId="3" fillId="3" borderId="0" xfId="1" applyNumberFormat="1" applyFill="1" applyBorder="1" applyAlignment="1" applyProtection="1">
      <alignment horizontal="center" vertical="center"/>
      <protection locked="0"/>
    </xf>
    <xf numFmtId="4" fontId="14" fillId="0" borderId="0" xfId="0" applyNumberFormat="1" applyFont="1" applyBorder="1" applyAlignment="1">
      <alignment horizontal="center"/>
    </xf>
    <xf numFmtId="0" fontId="3" fillId="3" borderId="8" xfId="1" applyFill="1" applyBorder="1" applyAlignment="1" applyProtection="1">
      <alignment horizontal="center" vertical="center"/>
      <protection locked="0"/>
    </xf>
    <xf numFmtId="0" fontId="3" fillId="4" borderId="9" xfId="1" applyFill="1" applyBorder="1" applyAlignment="1" applyProtection="1">
      <alignment horizontal="center" vertical="center"/>
      <protection locked="0"/>
    </xf>
    <xf numFmtId="0" fontId="3" fillId="4" borderId="10" xfId="1" applyFill="1" applyBorder="1" applyAlignment="1" applyProtection="1">
      <alignment horizontal="center" vertical="center"/>
      <protection locked="0"/>
    </xf>
    <xf numFmtId="0" fontId="3" fillId="4" borderId="11" xfId="1" applyFill="1" applyBorder="1" applyAlignment="1" applyProtection="1">
      <alignment horizontal="center" vertical="center"/>
      <protection locked="0"/>
    </xf>
    <xf numFmtId="0" fontId="3" fillId="3" borderId="8" xfId="1" applyFill="1" applyBorder="1" applyAlignment="1" applyProtection="1">
      <alignment horizontal="center" vertical="center"/>
    </xf>
    <xf numFmtId="0" fontId="3" fillId="3" borderId="9" xfId="1" applyFill="1" applyBorder="1" applyAlignment="1" applyProtection="1">
      <alignment horizontal="center" vertical="center"/>
      <protection locked="0"/>
    </xf>
    <xf numFmtId="0" fontId="3" fillId="3" borderId="10" xfId="1" applyFill="1" applyBorder="1" applyAlignment="1" applyProtection="1">
      <alignment horizontal="center" vertical="center"/>
      <protection locked="0"/>
    </xf>
    <xf numFmtId="1" fontId="3" fillId="3" borderId="11" xfId="1" applyNumberFormat="1" applyFill="1" applyBorder="1" applyAlignment="1" applyProtection="1">
      <alignment horizontal="center" vertical="center"/>
      <protection locked="0"/>
    </xf>
    <xf numFmtId="0" fontId="3" fillId="0" borderId="9" xfId="1" applyBorder="1" applyAlignment="1" applyProtection="1">
      <alignment horizontal="center" vertical="center"/>
      <protection locked="0"/>
    </xf>
    <xf numFmtId="0" fontId="3" fillId="0" borderId="10" xfId="1" applyBorder="1" applyAlignment="1" applyProtection="1">
      <alignment horizontal="center" vertical="center"/>
      <protection locked="0"/>
    </xf>
    <xf numFmtId="0" fontId="3" fillId="0" borderId="11" xfId="1" applyBorder="1" applyAlignment="1" applyProtection="1">
      <alignment horizontal="center" vertical="center"/>
      <protection locked="0"/>
    </xf>
    <xf numFmtId="0" fontId="3" fillId="0" borderId="9" xfId="1" applyBorder="1" applyAlignment="1" applyProtection="1">
      <alignment horizontal="center" vertical="center"/>
    </xf>
    <xf numFmtId="0" fontId="3" fillId="0" borderId="10" xfId="1" applyBorder="1" applyAlignment="1" applyProtection="1">
      <alignment horizontal="center" vertical="center"/>
    </xf>
    <xf numFmtId="0" fontId="3" fillId="0" borderId="11" xfId="1" applyBorder="1" applyAlignment="1" applyProtection="1">
      <alignment horizontal="center" vertical="center"/>
    </xf>
    <xf numFmtId="0" fontId="3" fillId="0" borderId="0" xfId="1" applyFont="1" applyFill="1" applyBorder="1" applyAlignment="1" applyProtection="1">
      <alignment horizontal="center" vertical="center"/>
      <protection locked="0"/>
    </xf>
    <xf numFmtId="14" fontId="6" fillId="0" borderId="0" xfId="0" applyNumberFormat="1" applyFont="1" applyFill="1"/>
    <xf numFmtId="0" fontId="6" fillId="0" borderId="0" xfId="0" applyFont="1" applyFill="1"/>
    <xf numFmtId="2" fontId="6" fillId="0" borderId="0" xfId="0" applyNumberFormat="1" applyFont="1" applyFill="1"/>
    <xf numFmtId="0" fontId="6" fillId="0" borderId="0" xfId="0" applyFont="1"/>
    <xf numFmtId="165" fontId="2" fillId="0" borderId="13" xfId="0" applyNumberFormat="1" applyFont="1" applyBorder="1" applyAlignment="1" applyProtection="1">
      <alignment horizontal="center"/>
    </xf>
    <xf numFmtId="165" fontId="2" fillId="0" borderId="14" xfId="0" applyNumberFormat="1" applyFont="1" applyBorder="1" applyAlignment="1" applyProtection="1">
      <alignment horizontal="center"/>
    </xf>
    <xf numFmtId="165" fontId="2" fillId="0" borderId="15" xfId="0" applyNumberFormat="1" applyFont="1" applyBorder="1" applyAlignment="1" applyProtection="1">
      <alignment horizontal="center"/>
    </xf>
    <xf numFmtId="165" fontId="2" fillId="0" borderId="16" xfId="0" applyNumberFormat="1" applyFont="1" applyBorder="1" applyAlignment="1">
      <alignment horizontal="center"/>
    </xf>
    <xf numFmtId="2" fontId="2" fillId="0" borderId="14" xfId="0" applyNumberFormat="1" applyFont="1" applyBorder="1" applyAlignment="1" applyProtection="1">
      <alignment horizontal="center"/>
    </xf>
    <xf numFmtId="2" fontId="2" fillId="0" borderId="12" xfId="0" applyNumberFormat="1" applyFont="1" applyBorder="1" applyAlignment="1" applyProtection="1">
      <alignment horizontal="center"/>
    </xf>
    <xf numFmtId="2" fontId="2" fillId="0" borderId="16" xfId="0" applyNumberFormat="1" applyFont="1" applyBorder="1" applyAlignment="1">
      <alignment horizontal="center"/>
    </xf>
    <xf numFmtId="165" fontId="2" fillId="2" borderId="14" xfId="0" applyNumberFormat="1" applyFont="1" applyFill="1" applyBorder="1" applyAlignment="1" applyProtection="1">
      <alignment horizontal="center"/>
    </xf>
    <xf numFmtId="165" fontId="2" fillId="2" borderId="15" xfId="0" applyNumberFormat="1" applyFont="1" applyFill="1" applyBorder="1" applyAlignment="1" applyProtection="1">
      <alignment horizontal="center"/>
    </xf>
    <xf numFmtId="165" fontId="2" fillId="2" borderId="16" xfId="0" applyNumberFormat="1" applyFont="1" applyFill="1" applyBorder="1" applyAlignment="1">
      <alignment horizontal="center"/>
    </xf>
    <xf numFmtId="165" fontId="2" fillId="2" borderId="14" xfId="0" applyNumberFormat="1" applyFont="1" applyFill="1" applyBorder="1" applyAlignment="1">
      <alignment horizontal="center"/>
    </xf>
    <xf numFmtId="2" fontId="2" fillId="2" borderId="14" xfId="0" applyNumberFormat="1" applyFont="1" applyFill="1" applyBorder="1" applyAlignment="1">
      <alignment horizontal="center"/>
    </xf>
    <xf numFmtId="1" fontId="2" fillId="2" borderId="15" xfId="0" applyNumberFormat="1" applyFont="1" applyFill="1" applyBorder="1" applyAlignment="1">
      <alignment horizontal="center"/>
    </xf>
    <xf numFmtId="2" fontId="2" fillId="2" borderId="14" xfId="0" applyNumberFormat="1" applyFont="1" applyFill="1" applyBorder="1" applyAlignment="1" applyProtection="1">
      <alignment horizontal="center"/>
    </xf>
    <xf numFmtId="2" fontId="2" fillId="2" borderId="15" xfId="0" applyNumberFormat="1" applyFont="1" applyFill="1" applyBorder="1" applyAlignment="1">
      <alignment horizontal="center"/>
    </xf>
    <xf numFmtId="4" fontId="18" fillId="7" borderId="4" xfId="0" applyNumberFormat="1" applyFont="1" applyFill="1" applyBorder="1" applyAlignment="1">
      <alignment horizontal="center"/>
    </xf>
    <xf numFmtId="0" fontId="18" fillId="7" borderId="4" xfId="0" applyFont="1" applyFill="1" applyBorder="1"/>
    <xf numFmtId="4" fontId="18" fillId="7" borderId="5" xfId="0" applyNumberFormat="1" applyFont="1" applyFill="1" applyBorder="1" applyAlignment="1">
      <alignment horizontal="center"/>
    </xf>
    <xf numFmtId="0" fontId="24" fillId="6" borderId="22" xfId="0" applyFont="1" applyFill="1" applyBorder="1"/>
    <xf numFmtId="0" fontId="25" fillId="6" borderId="6" xfId="0" applyFont="1" applyFill="1" applyBorder="1"/>
    <xf numFmtId="0" fontId="26" fillId="6" borderId="24" xfId="0" applyFont="1" applyFill="1" applyBorder="1" applyAlignment="1">
      <alignment horizontal="right"/>
    </xf>
    <xf numFmtId="2" fontId="25" fillId="6" borderId="0" xfId="0" applyNumberFormat="1" applyFont="1" applyFill="1" applyBorder="1"/>
    <xf numFmtId="0" fontId="25" fillId="6" borderId="0" xfId="0" applyFont="1" applyFill="1" applyBorder="1"/>
    <xf numFmtId="0" fontId="0" fillId="7" borderId="0" xfId="0" applyFill="1" applyBorder="1"/>
    <xf numFmtId="0" fontId="25" fillId="6" borderId="7" xfId="0" applyFont="1" applyFill="1" applyBorder="1"/>
    <xf numFmtId="0" fontId="27" fillId="7" borderId="24" xfId="0" applyFont="1" applyFill="1" applyBorder="1" applyAlignment="1">
      <alignment horizontal="right"/>
    </xf>
    <xf numFmtId="0" fontId="6" fillId="7" borderId="24" xfId="0" applyFont="1" applyFill="1" applyBorder="1" applyAlignment="1">
      <alignment horizontal="right"/>
    </xf>
    <xf numFmtId="0" fontId="25" fillId="6" borderId="9" xfId="0" applyFont="1" applyFill="1" applyBorder="1"/>
    <xf numFmtId="0" fontId="6" fillId="7" borderId="25" xfId="0" applyFont="1" applyFill="1" applyBorder="1" applyAlignment="1">
      <alignment horizontal="right"/>
    </xf>
    <xf numFmtId="2" fontId="25" fillId="6" borderId="10" xfId="0" applyNumberFormat="1" applyFont="1" applyFill="1" applyBorder="1"/>
    <xf numFmtId="0" fontId="25" fillId="6" borderId="10" xfId="0" applyFont="1" applyFill="1" applyBorder="1"/>
    <xf numFmtId="4" fontId="25" fillId="6" borderId="10" xfId="0" applyNumberFormat="1" applyFont="1" applyFill="1" applyBorder="1"/>
    <xf numFmtId="0" fontId="25" fillId="6" borderId="11" xfId="0" applyFont="1" applyFill="1" applyBorder="1"/>
    <xf numFmtId="0" fontId="24" fillId="6" borderId="22" xfId="0" applyFont="1" applyFill="1" applyBorder="1" applyAlignment="1">
      <alignment wrapText="1"/>
    </xf>
    <xf numFmtId="0" fontId="0" fillId="8" borderId="0" xfId="0" applyFill="1"/>
    <xf numFmtId="14" fontId="0" fillId="8" borderId="0" xfId="0" applyNumberFormat="1" applyFill="1"/>
    <xf numFmtId="0" fontId="0" fillId="9" borderId="0" xfId="0" applyFill="1"/>
    <xf numFmtId="14" fontId="0" fillId="9" borderId="0" xfId="0" applyNumberFormat="1" applyFill="1"/>
    <xf numFmtId="2" fontId="0" fillId="8" borderId="0" xfId="0" applyNumberFormat="1" applyFill="1"/>
    <xf numFmtId="2" fontId="0" fillId="9" borderId="0" xfId="0" applyNumberFormat="1" applyFill="1"/>
    <xf numFmtId="0" fontId="21" fillId="8" borderId="26" xfId="0" applyFont="1" applyFill="1" applyBorder="1"/>
    <xf numFmtId="0" fontId="21" fillId="9" borderId="26" xfId="0" applyFont="1" applyFill="1" applyBorder="1"/>
    <xf numFmtId="2" fontId="26" fillId="6" borderId="0" xfId="0" applyNumberFormat="1" applyFont="1" applyFill="1" applyBorder="1"/>
    <xf numFmtId="165" fontId="2" fillId="2" borderId="13" xfId="0" applyNumberFormat="1" applyFont="1" applyFill="1" applyBorder="1" applyAlignment="1" applyProtection="1">
      <alignment horizontal="center"/>
    </xf>
    <xf numFmtId="165" fontId="2" fillId="2" borderId="12" xfId="0" applyNumberFormat="1" applyFont="1" applyFill="1" applyBorder="1" applyAlignment="1">
      <alignment horizontal="center"/>
    </xf>
    <xf numFmtId="2" fontId="2" fillId="2" borderId="12" xfId="0" applyNumberFormat="1" applyFont="1" applyFill="1" applyBorder="1" applyAlignment="1" applyProtection="1">
      <alignment horizontal="center"/>
    </xf>
    <xf numFmtId="2" fontId="2" fillId="2" borderId="16" xfId="0" applyNumberFormat="1" applyFont="1" applyFill="1" applyBorder="1" applyAlignment="1">
      <alignment horizontal="center"/>
    </xf>
    <xf numFmtId="2" fontId="2" fillId="2" borderId="17" xfId="0" applyNumberFormat="1" applyFont="1" applyFill="1" applyBorder="1" applyAlignment="1" applyProtection="1">
      <alignment horizontal="center"/>
    </xf>
    <xf numFmtId="0" fontId="0" fillId="0" borderId="27" xfId="0" applyFill="1" applyBorder="1" applyAlignment="1">
      <alignment horizontal="center"/>
    </xf>
    <xf numFmtId="164" fontId="2" fillId="0" borderId="28" xfId="0" applyNumberFormat="1" applyFont="1" applyBorder="1" applyAlignment="1" applyProtection="1">
      <alignment horizontal="center"/>
    </xf>
    <xf numFmtId="165" fontId="2" fillId="0" borderId="12" xfId="0" applyNumberFormat="1" applyFont="1" applyBorder="1" applyAlignment="1">
      <alignment horizontal="center"/>
    </xf>
    <xf numFmtId="165" fontId="2" fillId="0" borderId="14" xfId="0" applyNumberFormat="1" applyFont="1" applyBorder="1" applyAlignment="1">
      <alignment horizontal="center"/>
    </xf>
    <xf numFmtId="2" fontId="2" fillId="0" borderId="14" xfId="0" applyNumberFormat="1" applyFont="1" applyBorder="1" applyAlignment="1">
      <alignment horizontal="center"/>
    </xf>
    <xf numFmtId="1" fontId="2" fillId="0" borderId="15" xfId="0" applyNumberFormat="1" applyFont="1" applyBorder="1" applyAlignment="1">
      <alignment horizontal="center"/>
    </xf>
    <xf numFmtId="2" fontId="2" fillId="0" borderId="17" xfId="0" applyNumberFormat="1" applyFont="1" applyFill="1" applyBorder="1" applyAlignment="1" applyProtection="1">
      <alignment horizontal="center"/>
    </xf>
    <xf numFmtId="2" fontId="2" fillId="0" borderId="31" xfId="0" applyNumberFormat="1" applyFont="1" applyFill="1" applyBorder="1" applyAlignment="1">
      <alignment horizontal="center"/>
    </xf>
    <xf numFmtId="0" fontId="0" fillId="2" borderId="27" xfId="0" applyFill="1" applyBorder="1" applyAlignment="1">
      <alignment horizontal="center"/>
    </xf>
    <xf numFmtId="164" fontId="2" fillId="2" borderId="28" xfId="0" applyNumberFormat="1" applyFont="1" applyFill="1" applyBorder="1" applyAlignment="1" applyProtection="1">
      <alignment horizontal="center"/>
    </xf>
    <xf numFmtId="2" fontId="2" fillId="2" borderId="29" xfId="0" applyNumberFormat="1" applyFont="1" applyFill="1" applyBorder="1" applyAlignment="1">
      <alignment horizontal="center"/>
    </xf>
    <xf numFmtId="2" fontId="2" fillId="2" borderId="30" xfId="0" applyNumberFormat="1" applyFont="1" applyFill="1" applyBorder="1" applyAlignment="1">
      <alignment horizontal="center"/>
    </xf>
    <xf numFmtId="165" fontId="2" fillId="2" borderId="30" xfId="0" applyNumberFormat="1" applyFont="1" applyFill="1" applyBorder="1" applyAlignment="1">
      <alignment horizontal="center"/>
    </xf>
    <xf numFmtId="2" fontId="2" fillId="2" borderId="32" xfId="0" applyNumberFormat="1" applyFont="1" applyFill="1" applyBorder="1" applyAlignment="1" applyProtection="1">
      <alignment horizontal="center"/>
    </xf>
    <xf numFmtId="2" fontId="2" fillId="2" borderId="33" xfId="0" applyNumberFormat="1" applyFont="1" applyFill="1" applyBorder="1" applyAlignment="1" applyProtection="1">
      <alignment horizontal="center"/>
    </xf>
    <xf numFmtId="0" fontId="0" fillId="0" borderId="0" xfId="0" applyFill="1"/>
    <xf numFmtId="2" fontId="2" fillId="0" borderId="29" xfId="0" applyNumberFormat="1" applyFont="1" applyFill="1" applyBorder="1" applyAlignment="1">
      <alignment horizontal="center"/>
    </xf>
    <xf numFmtId="2" fontId="2" fillId="0" borderId="30" xfId="0" applyNumberFormat="1" applyFont="1" applyFill="1" applyBorder="1" applyAlignment="1">
      <alignment horizontal="center"/>
    </xf>
    <xf numFmtId="165" fontId="2" fillId="0" borderId="30" xfId="0" applyNumberFormat="1" applyFont="1" applyFill="1" applyBorder="1" applyAlignment="1">
      <alignment horizontal="center"/>
    </xf>
    <xf numFmtId="2" fontId="2" fillId="0" borderId="32" xfId="0" applyNumberFormat="1" applyFont="1" applyBorder="1" applyAlignment="1" applyProtection="1">
      <alignment vertical="center"/>
    </xf>
    <xf numFmtId="2" fontId="2" fillId="0" borderId="33" xfId="0" applyNumberFormat="1" applyFont="1" applyBorder="1" applyAlignment="1" applyProtection="1">
      <alignment horizontal="center" vertical="center"/>
    </xf>
    <xf numFmtId="2" fontId="2" fillId="0" borderId="34" xfId="0" applyNumberFormat="1" applyFont="1" applyBorder="1" applyAlignment="1" applyProtection="1">
      <alignment vertical="center"/>
    </xf>
    <xf numFmtId="2" fontId="2" fillId="0" borderId="22" xfId="0" applyNumberFormat="1" applyFont="1" applyBorder="1" applyAlignment="1" applyProtection="1">
      <alignment horizontal="center" vertical="center"/>
    </xf>
    <xf numFmtId="2" fontId="2" fillId="2" borderId="32" xfId="0" applyNumberFormat="1" applyFont="1" applyFill="1" applyBorder="1" applyAlignment="1" applyProtection="1">
      <alignment vertical="center"/>
    </xf>
    <xf numFmtId="2" fontId="2" fillId="2" borderId="33" xfId="0" applyNumberFormat="1" applyFont="1" applyFill="1" applyBorder="1" applyAlignment="1" applyProtection="1">
      <alignment horizontal="center" vertical="center"/>
    </xf>
    <xf numFmtId="2" fontId="2" fillId="2" borderId="34" xfId="0" applyNumberFormat="1" applyFont="1" applyFill="1" applyBorder="1" applyAlignment="1" applyProtection="1">
      <alignment vertical="center"/>
    </xf>
    <xf numFmtId="2" fontId="2" fillId="2" borderId="22" xfId="0" applyNumberFormat="1" applyFont="1" applyFill="1" applyBorder="1" applyAlignment="1" applyProtection="1">
      <alignment horizontal="center" vertical="center"/>
    </xf>
    <xf numFmtId="0" fontId="3" fillId="9" borderId="0" xfId="1" applyFill="1" applyBorder="1" applyAlignment="1" applyProtection="1">
      <alignment horizontal="center" vertical="center"/>
      <protection locked="0"/>
    </xf>
    <xf numFmtId="0" fontId="0" fillId="7" borderId="27" xfId="0" applyFill="1" applyBorder="1" applyAlignment="1">
      <alignment horizontal="center"/>
    </xf>
    <xf numFmtId="0" fontId="3" fillId="0" borderId="0" xfId="1" applyFill="1" applyBorder="1" applyAlignment="1" applyProtection="1">
      <alignment horizontal="center" vertical="center"/>
      <protection locked="0"/>
    </xf>
    <xf numFmtId="14" fontId="0" fillId="0" borderId="0" xfId="0" applyNumberFormat="1" applyFill="1"/>
    <xf numFmtId="165" fontId="0" fillId="9" borderId="0" xfId="0" applyNumberFormat="1" applyFill="1"/>
    <xf numFmtId="0" fontId="22" fillId="6" borderId="3" xfId="0" applyFont="1" applyFill="1" applyBorder="1" applyAlignment="1">
      <alignment horizontal="center" vertical="center"/>
    </xf>
    <xf numFmtId="0" fontId="22" fillId="6" borderId="18" xfId="0" applyFont="1" applyFill="1" applyBorder="1" applyAlignment="1">
      <alignment horizontal="center" vertical="center"/>
    </xf>
    <xf numFmtId="0" fontId="22" fillId="6" borderId="20" xfId="0" applyFont="1" applyFill="1" applyBorder="1" applyAlignment="1">
      <alignment horizontal="center" vertical="center"/>
    </xf>
    <xf numFmtId="0" fontId="22" fillId="6" borderId="21" xfId="0" applyFont="1" applyFill="1" applyBorder="1" applyAlignment="1">
      <alignment horizontal="center" vertical="center"/>
    </xf>
    <xf numFmtId="0" fontId="23" fillId="7" borderId="19" xfId="0" applyFont="1" applyFill="1" applyBorder="1" applyAlignment="1">
      <alignment horizontal="center"/>
    </xf>
    <xf numFmtId="0" fontId="23" fillId="7" borderId="4" xfId="0" applyFont="1" applyFill="1" applyBorder="1" applyAlignment="1">
      <alignment horizontal="center"/>
    </xf>
    <xf numFmtId="0" fontId="3" fillId="4" borderId="3" xfId="1" applyFill="1" applyBorder="1" applyAlignment="1" applyProtection="1">
      <alignment horizontal="left"/>
      <protection locked="0"/>
    </xf>
    <xf numFmtId="0" fontId="3" fillId="4" borderId="4" xfId="1" applyFill="1" applyBorder="1" applyAlignment="1" applyProtection="1"/>
    <xf numFmtId="0" fontId="3" fillId="4" borderId="5" xfId="1" applyFill="1" applyBorder="1" applyAlignment="1" applyProtection="1"/>
    <xf numFmtId="0" fontId="3" fillId="3" borderId="3" xfId="1" applyFill="1" applyBorder="1" applyAlignment="1" applyProtection="1">
      <protection locked="0"/>
    </xf>
    <xf numFmtId="0" fontId="3" fillId="3" borderId="4" xfId="1" applyFill="1" applyBorder="1" applyAlignment="1" applyProtection="1"/>
    <xf numFmtId="0" fontId="3" fillId="3" borderId="5" xfId="1" applyFill="1" applyBorder="1" applyAlignment="1" applyProtection="1"/>
    <xf numFmtId="0" fontId="3" fillId="0" borderId="3" xfId="1" applyBorder="1" applyAlignment="1" applyProtection="1">
      <alignment horizontal="center"/>
      <protection locked="0"/>
    </xf>
    <xf numFmtId="0" fontId="3" fillId="0" borderId="4" xfId="1" applyBorder="1" applyAlignment="1" applyProtection="1">
      <alignment horizontal="center"/>
    </xf>
    <xf numFmtId="0" fontId="3" fillId="0" borderId="5" xfId="1" applyBorder="1" applyAlignment="1" applyProtection="1">
      <alignment horizontal="center"/>
    </xf>
    <xf numFmtId="165" fontId="3" fillId="0" borderId="3" xfId="1" applyNumberFormat="1" applyBorder="1" applyAlignment="1" applyProtection="1">
      <alignment horizontal="left"/>
      <protection locked="0"/>
    </xf>
    <xf numFmtId="0" fontId="3" fillId="0" borderId="4" xfId="1" applyBorder="1" applyAlignment="1" applyProtection="1"/>
    <xf numFmtId="0" fontId="3" fillId="0" borderId="5" xfId="1" applyBorder="1" applyAlignment="1" applyProtection="1"/>
    <xf numFmtId="0" fontId="3" fillId="4" borderId="0" xfId="1" applyFill="1" applyBorder="1" applyAlignment="1" applyProtection="1">
      <alignment horizontal="center"/>
    </xf>
    <xf numFmtId="0" fontId="3" fillId="4" borderId="7" xfId="1" applyFill="1" applyBorder="1" applyAlignment="1" applyProtection="1">
      <alignment horizontal="center"/>
    </xf>
    <xf numFmtId="0" fontId="3" fillId="4" borderId="3" xfId="1" applyFill="1" applyBorder="1" applyAlignment="1" applyProtection="1">
      <alignment horizontal="center" vertical="center"/>
      <protection locked="0"/>
    </xf>
    <xf numFmtId="0" fontId="3" fillId="4" borderId="4" xfId="1" applyFill="1" applyBorder="1" applyAlignment="1" applyProtection="1">
      <alignment horizontal="center" vertical="center"/>
      <protection locked="0"/>
    </xf>
    <xf numFmtId="0" fontId="3" fillId="4" borderId="5" xfId="1" applyFill="1" applyBorder="1" applyAlignment="1" applyProtection="1">
      <alignment horizontal="center" vertical="center"/>
      <protection locked="0"/>
    </xf>
    <xf numFmtId="0" fontId="3" fillId="3" borderId="3" xfId="1" applyFill="1" applyBorder="1" applyAlignment="1" applyProtection="1">
      <alignment horizontal="center" vertical="center"/>
      <protection locked="0"/>
    </xf>
    <xf numFmtId="0" fontId="3" fillId="3" borderId="4" xfId="1" applyFill="1" applyBorder="1" applyAlignment="1" applyProtection="1">
      <alignment horizontal="center" vertical="center"/>
      <protection locked="0"/>
    </xf>
    <xf numFmtId="0" fontId="3" fillId="3" borderId="5" xfId="1" applyFill="1" applyBorder="1" applyAlignment="1" applyProtection="1">
      <alignment horizontal="center" vertical="center"/>
      <protection locked="0"/>
    </xf>
    <xf numFmtId="168" fontId="30" fillId="6" borderId="22" xfId="0" applyNumberFormat="1" applyFont="1" applyFill="1" applyBorder="1"/>
    <xf numFmtId="0" fontId="30" fillId="6" borderId="22" xfId="0" applyFont="1" applyFill="1" applyBorder="1" applyAlignment="1">
      <alignment horizontal="center"/>
    </xf>
    <xf numFmtId="168" fontId="3" fillId="7" borderId="22" xfId="0" applyNumberFormat="1" applyFont="1" applyFill="1" applyBorder="1"/>
    <xf numFmtId="14" fontId="30" fillId="6" borderId="23" xfId="0" applyNumberFormat="1" applyFont="1" applyFill="1" applyBorder="1"/>
    <xf numFmtId="0" fontId="3" fillId="0" borderId="18" xfId="1" applyFill="1" applyBorder="1" applyAlignment="1" applyProtection="1">
      <alignment horizontal="center"/>
      <protection locked="0"/>
    </xf>
    <xf numFmtId="0" fontId="3" fillId="0" borderId="24" xfId="1" applyFill="1" applyBorder="1" applyAlignment="1" applyProtection="1">
      <alignment horizontal="center"/>
      <protection locked="0"/>
    </xf>
    <xf numFmtId="2" fontId="3" fillId="0" borderId="0" xfId="0" applyNumberFormat="1" applyFont="1" applyFill="1" applyBorder="1" applyAlignment="1">
      <alignment horizontal="center"/>
    </xf>
    <xf numFmtId="2" fontId="0" fillId="0" borderId="0" xfId="0" applyNumberFormat="1" applyFill="1" applyBorder="1" applyAlignment="1">
      <alignment horizontal="center"/>
    </xf>
    <xf numFmtId="2" fontId="3" fillId="0" borderId="0" xfId="0" applyNumberFormat="1" applyFont="1" applyFill="1" applyBorder="1" applyAlignment="1">
      <alignment vertical="center"/>
    </xf>
    <xf numFmtId="2" fontId="0" fillId="0" borderId="0" xfId="0" applyNumberFormat="1" applyFill="1" applyBorder="1" applyAlignment="1">
      <alignment horizontal="center" vertical="center"/>
    </xf>
  </cellXfs>
  <cellStyles count="9">
    <cellStyle name="??0" xfId="8" xr:uid="{2FFBA235-E752-4C63-8412-DE4E330477EF}"/>
    <cellStyle name="0.000" xfId="4" xr:uid="{B2C4FE03-AC6B-430C-A6EB-B05D3CAB6C4F}"/>
    <cellStyle name="hel8" xfId="5" xr:uid="{EEC94890-7D1C-4F51-AD1F-F64B134DDC2E}"/>
    <cellStyle name="hel8 2" xfId="6" xr:uid="{6631AFD5-7710-4AE2-914E-F2D558A7D147}"/>
    <cellStyle name="hel8 blue" xfId="3" xr:uid="{30C78915-16CF-4D8A-87A7-B841BDE1DE6B}"/>
    <cellStyle name="hel8b_Snow Pit1" xfId="2" xr:uid="{2E51DAC6-A6FA-4D62-B0CB-699221D36CB1}"/>
    <cellStyle name="Normal" xfId="0" builtinId="0"/>
    <cellStyle name="Normal 2 3" xfId="1" xr:uid="{B7599B25-6128-4409-9B61-946DAA9E6520}"/>
    <cellStyle name="Normal 4" xfId="7" xr:uid="{26786AD3-A470-4F63-A691-6316C7BBF6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71439</xdr:colOff>
      <xdr:row>26</xdr:row>
      <xdr:rowOff>45244</xdr:rowOff>
    </xdr:from>
    <xdr:to>
      <xdr:col>16</xdr:col>
      <xdr:colOff>450058</xdr:colOff>
      <xdr:row>54</xdr:row>
      <xdr:rowOff>35719</xdr:rowOff>
    </xdr:to>
    <xdr:sp macro="" textlink="">
      <xdr:nvSpPr>
        <xdr:cNvPr id="2" name="TextBox 1">
          <a:extLst>
            <a:ext uri="{FF2B5EF4-FFF2-40B4-BE49-F238E27FC236}">
              <a16:creationId xmlns:a16="http://schemas.microsoft.com/office/drawing/2014/main" id="{437D1200-39E8-45AB-B951-C43D3CA45397}"/>
            </a:ext>
          </a:extLst>
        </xdr:cNvPr>
        <xdr:cNvSpPr txBox="1"/>
      </xdr:nvSpPr>
      <xdr:spPr>
        <a:xfrm>
          <a:off x="7024689" y="5307807"/>
          <a:ext cx="4176713" cy="546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93-K17</a:t>
          </a:r>
        </a:p>
        <a:p>
          <a:endParaRPr lang="en-US" sz="1200" b="1"/>
        </a:p>
        <a:p>
          <a:r>
            <a:rPr lang="en-US" sz="1200" b="1"/>
            <a:t>Old calculation:</a:t>
          </a:r>
        </a:p>
        <a:p>
          <a:endParaRPr lang="en-US" sz="1100"/>
        </a:p>
        <a:p>
          <a:r>
            <a:rPr lang="en-US" sz="1100" b="1"/>
            <a:t>bw</a:t>
          </a:r>
          <a:r>
            <a:rPr lang="en-US" sz="1100"/>
            <a:t> - product of stake-determined snow depth of 1.21, estimated density of 0.47.</a:t>
          </a:r>
        </a:p>
        <a:p>
          <a:endParaRPr lang="en-US" sz="1100"/>
        </a:p>
        <a:p>
          <a:r>
            <a:rPr lang="en-US" sz="1100" b="1"/>
            <a:t>ba </a:t>
          </a:r>
          <a:r>
            <a:rPr lang="en-US" sz="1100" b="0"/>
            <a:t>- calculated ablation</a:t>
          </a:r>
          <a:r>
            <a:rPr lang="en-US" sz="1100" b="0" baseline="0"/>
            <a:t> as difference along full length of stake, see column N. Assumed density of 0.6 for full ice/ snow ablation.</a:t>
          </a:r>
          <a:endParaRPr lang="en-US" sz="1100" b="1" baseline="0"/>
        </a:p>
        <a:p>
          <a:endParaRPr lang="en-US" sz="1100" b="0" baseline="0"/>
        </a:p>
        <a:p>
          <a:r>
            <a:rPr lang="en-US" sz="1100" b="1" baseline="0"/>
            <a:t>bs</a:t>
          </a:r>
          <a:r>
            <a:rPr lang="en-US" sz="1100" b="0" baseline="0"/>
            <a:t> - residual</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New calculation:</a:t>
          </a:r>
          <a:endParaRPr lang="en-US">
            <a:effectLst/>
          </a:endParaRPr>
        </a:p>
        <a:p>
          <a:r>
            <a:rPr lang="en-US" sz="1100" b="1" baseline="0"/>
            <a:t>bw - </a:t>
          </a:r>
          <a:r>
            <a:rPr lang="en-US" sz="1100" b="0" baseline="0"/>
            <a:t>product of 1.21 depth, 0.4 assumed bulk density of spring snow</a:t>
          </a:r>
        </a:p>
        <a:p>
          <a:endParaRPr lang="en-US" sz="1100" b="0" baseline="0"/>
        </a:p>
        <a:p>
          <a:r>
            <a:rPr lang="en-US" sz="1100" b="0" baseline="0"/>
            <a:t>winter ablation: no probed depth at 93-K17 stake </a:t>
          </a:r>
        </a:p>
        <a:p>
          <a:endParaRPr lang="en-US" sz="1100" b="0" baseline="0"/>
        </a:p>
        <a:p>
          <a:r>
            <a:rPr lang="en-US" sz="1100" b="1" baseline="0"/>
            <a:t>ba - </a:t>
          </a:r>
          <a:r>
            <a:rPr lang="en-US" sz="1100" b="0" baseline="0"/>
            <a:t>ablation of 0.87 m infered from stake measurement, assuming density of 0.6 for old firn</a:t>
          </a:r>
        </a:p>
        <a:p>
          <a:endParaRPr lang="en-US" sz="1100" b="1" baseline="0"/>
        </a:p>
        <a:p>
          <a:r>
            <a:rPr lang="en-US" sz="1100" b="1" baseline="0"/>
            <a:t>bs</a:t>
          </a:r>
          <a:r>
            <a:rPr lang="en-US" sz="1100" b="0" baseline="0"/>
            <a:t> - residual</a:t>
          </a:r>
        </a:p>
        <a:p>
          <a:endParaRPr lang="en-US" sz="1100" b="0" baseline="0"/>
        </a:p>
        <a:p>
          <a:r>
            <a:rPr lang="en-US" sz="1100" b="1" baseline="0"/>
            <a:t>summer accumulation</a:t>
          </a:r>
          <a:r>
            <a:rPr lang="en-US" sz="1100" b="0" baseline="0"/>
            <a:t> - Presence of snow not noted (either present or not present). HOWEVER, in column C, the stake reading is calculated by subtracting 53 cm from both initial readings. Since these don't seem to be section breaks (even-ish numbers). I infer that this is snow depth. So, 53 cm of new snow that they've ignored in stake readings on the fall visit. Going with that assumption to calculate summer accumulation.</a:t>
          </a:r>
        </a:p>
      </xdr:txBody>
    </xdr:sp>
    <xdr:clientData/>
  </xdr:twoCellAnchor>
  <xdr:twoCellAnchor>
    <xdr:from>
      <xdr:col>24</xdr:col>
      <xdr:colOff>89235</xdr:colOff>
      <xdr:row>30</xdr:row>
      <xdr:rowOff>98775</xdr:rowOff>
    </xdr:from>
    <xdr:to>
      <xdr:col>25</xdr:col>
      <xdr:colOff>3510</xdr:colOff>
      <xdr:row>34</xdr:row>
      <xdr:rowOff>90127</xdr:rowOff>
    </xdr:to>
    <xdr:sp macro="" textlink="">
      <xdr:nvSpPr>
        <xdr:cNvPr id="3" name="TextBox 2">
          <a:extLst>
            <a:ext uri="{FF2B5EF4-FFF2-40B4-BE49-F238E27FC236}">
              <a16:creationId xmlns:a16="http://schemas.microsoft.com/office/drawing/2014/main" id="{C7B2E9DC-4EF2-4007-9D21-A244A0835B7B}"/>
            </a:ext>
          </a:extLst>
        </xdr:cNvPr>
        <xdr:cNvSpPr txBox="1"/>
      </xdr:nvSpPr>
      <xdr:spPr>
        <a:xfrm rot="21201294">
          <a:off x="15936454" y="6123338"/>
          <a:ext cx="2533650" cy="9081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Only depths are inferred from stake measurements;</a:t>
          </a:r>
          <a:r>
            <a:rPr lang="en-US" sz="1100" b="1" baseline="0">
              <a:solidFill>
                <a:srgbClr val="FF0000"/>
              </a:solidFill>
            </a:rPr>
            <a:t> no probed snow depth  or snow pits. Additional info from Mayo field notes included as a screenshot below.</a:t>
          </a:r>
        </a:p>
        <a:p>
          <a:endParaRPr lang="en-US" sz="1100" b="1">
            <a:solidFill>
              <a:srgbClr val="FF0000"/>
            </a:solidFill>
          </a:endParaRPr>
        </a:p>
      </xdr:txBody>
    </xdr:sp>
    <xdr:clientData/>
  </xdr:twoCellAnchor>
  <xdr:twoCellAnchor>
    <xdr:from>
      <xdr:col>1</xdr:col>
      <xdr:colOff>-1</xdr:colOff>
      <xdr:row>55</xdr:row>
      <xdr:rowOff>178592</xdr:rowOff>
    </xdr:from>
    <xdr:to>
      <xdr:col>20</xdr:col>
      <xdr:colOff>573042</xdr:colOff>
      <xdr:row>77</xdr:row>
      <xdr:rowOff>83343</xdr:rowOff>
    </xdr:to>
    <xdr:grpSp>
      <xdr:nvGrpSpPr>
        <xdr:cNvPr id="7" name="Group 6">
          <a:extLst>
            <a:ext uri="{FF2B5EF4-FFF2-40B4-BE49-F238E27FC236}">
              <a16:creationId xmlns:a16="http://schemas.microsoft.com/office/drawing/2014/main" id="{92E21A49-7CD3-48D7-82DC-3A6BB49C49A5}"/>
            </a:ext>
          </a:extLst>
        </xdr:cNvPr>
        <xdr:cNvGrpSpPr/>
      </xdr:nvGrpSpPr>
      <xdr:grpSpPr>
        <a:xfrm>
          <a:off x="690562" y="11108530"/>
          <a:ext cx="13336543" cy="4095751"/>
          <a:chOff x="0" y="6798468"/>
          <a:chExt cx="13336543" cy="4095751"/>
        </a:xfrm>
      </xdr:grpSpPr>
      <xdr:pic>
        <xdr:nvPicPr>
          <xdr:cNvPr id="4" name="Picture 3">
            <a:extLst>
              <a:ext uri="{FF2B5EF4-FFF2-40B4-BE49-F238E27FC236}">
                <a16:creationId xmlns:a16="http://schemas.microsoft.com/office/drawing/2014/main" id="{2BF1E7CC-061C-407B-97DC-A5543211FDB3}"/>
              </a:ext>
            </a:extLst>
          </xdr:cNvPr>
          <xdr:cNvPicPr>
            <a:picLocks noChangeAspect="1"/>
          </xdr:cNvPicPr>
        </xdr:nvPicPr>
        <xdr:blipFill>
          <a:blip xmlns:r="http://schemas.openxmlformats.org/officeDocument/2006/relationships" r:embed="rId1"/>
          <a:stretch>
            <a:fillRect/>
          </a:stretch>
        </xdr:blipFill>
        <xdr:spPr>
          <a:xfrm>
            <a:off x="0" y="7222331"/>
            <a:ext cx="6630951" cy="1792858"/>
          </a:xfrm>
          <a:prstGeom prst="rect">
            <a:avLst/>
          </a:prstGeom>
        </xdr:spPr>
      </xdr:pic>
      <xdr:sp macro="" textlink="">
        <xdr:nvSpPr>
          <xdr:cNvPr id="5" name="TextBox 4">
            <a:extLst>
              <a:ext uri="{FF2B5EF4-FFF2-40B4-BE49-F238E27FC236}">
                <a16:creationId xmlns:a16="http://schemas.microsoft.com/office/drawing/2014/main" id="{2199AB0E-7DC2-4D8A-A503-838CF20FC41C}"/>
              </a:ext>
            </a:extLst>
          </xdr:cNvPr>
          <xdr:cNvSpPr txBox="1"/>
        </xdr:nvSpPr>
        <xdr:spPr>
          <a:xfrm>
            <a:off x="2690812" y="9929812"/>
            <a:ext cx="4321969" cy="9644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"Mayo1995.pdf" field notes for 8/28/1995</a:t>
            </a:r>
          </a:p>
          <a:p>
            <a:endParaRPr lang="en-US" sz="1100"/>
          </a:p>
          <a:p>
            <a:r>
              <a:rPr lang="en-US" sz="1100"/>
              <a:t>I am not able to interpret these in association</a:t>
            </a:r>
            <a:r>
              <a:rPr lang="en-US" sz="1100" baseline="0"/>
              <a:t> with the data in the table above... so ignoring. </a:t>
            </a:r>
            <a:endParaRPr lang="en-US" sz="1100"/>
          </a:p>
        </xdr:txBody>
      </xdr:sp>
      <xdr:pic>
        <xdr:nvPicPr>
          <xdr:cNvPr id="6" name="Picture 5">
            <a:extLst>
              <a:ext uri="{FF2B5EF4-FFF2-40B4-BE49-F238E27FC236}">
                <a16:creationId xmlns:a16="http://schemas.microsoft.com/office/drawing/2014/main" id="{FC3A8D96-15E1-445E-A841-843BC49C8B7F}"/>
              </a:ext>
            </a:extLst>
          </xdr:cNvPr>
          <xdr:cNvPicPr>
            <a:picLocks noChangeAspect="1"/>
          </xdr:cNvPicPr>
        </xdr:nvPicPr>
        <xdr:blipFill>
          <a:blip xmlns:r="http://schemas.openxmlformats.org/officeDocument/2006/relationships" r:embed="rId2"/>
          <a:stretch>
            <a:fillRect/>
          </a:stretch>
        </xdr:blipFill>
        <xdr:spPr>
          <a:xfrm>
            <a:off x="6631781" y="6798468"/>
            <a:ext cx="6704762" cy="2714286"/>
          </a:xfrm>
          <a:prstGeom prst="rect">
            <a:avLst/>
          </a:prstGeom>
        </xdr:spPr>
      </xdr:pic>
    </xdr:grpSp>
    <xdr:clientData/>
  </xdr:twoCellAnchor>
  <xdr:twoCellAnchor>
    <xdr:from>
      <xdr:col>17</xdr:col>
      <xdr:colOff>152400</xdr:colOff>
      <xdr:row>26</xdr:row>
      <xdr:rowOff>78581</xdr:rowOff>
    </xdr:from>
    <xdr:to>
      <xdr:col>23</xdr:col>
      <xdr:colOff>423863</xdr:colOff>
      <xdr:row>54</xdr:row>
      <xdr:rowOff>69056</xdr:rowOff>
    </xdr:to>
    <xdr:sp macro="" textlink="">
      <xdr:nvSpPr>
        <xdr:cNvPr id="8" name="TextBox 7">
          <a:extLst>
            <a:ext uri="{FF2B5EF4-FFF2-40B4-BE49-F238E27FC236}">
              <a16:creationId xmlns:a16="http://schemas.microsoft.com/office/drawing/2014/main" id="{42925538-9F45-448F-852F-DEB12201201F}"/>
            </a:ext>
          </a:extLst>
        </xdr:cNvPr>
        <xdr:cNvSpPr txBox="1"/>
      </xdr:nvSpPr>
      <xdr:spPr>
        <a:xfrm>
          <a:off x="11510963" y="5341144"/>
          <a:ext cx="4176713" cy="546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95-K17</a:t>
          </a:r>
        </a:p>
        <a:p>
          <a:endParaRPr lang="en-US" sz="1200" b="1"/>
        </a:p>
        <a:p>
          <a:r>
            <a:rPr lang="en-US" sz="1200" b="1"/>
            <a:t>Old calculation:</a:t>
          </a:r>
        </a:p>
        <a:p>
          <a:endParaRPr lang="en-US" sz="1100"/>
        </a:p>
        <a:p>
          <a:r>
            <a:rPr lang="en-US" sz="1100" b="1"/>
            <a:t>bw</a:t>
          </a:r>
          <a:r>
            <a:rPr lang="en-US" sz="1100"/>
            <a:t> - product of</a:t>
          </a:r>
          <a:r>
            <a:rPr lang="en-US" sz="1100" baseline="0"/>
            <a:t> snow depth (1.21) and assumed density. Appears that snow depth was not probed, but was just taken from stake measurement at 93-K17.</a:t>
          </a:r>
        </a:p>
        <a:p>
          <a:endParaRPr lang="en-US" sz="1100"/>
        </a:p>
        <a:p>
          <a:r>
            <a:rPr lang="en-US" sz="1100" b="1"/>
            <a:t>ba </a:t>
          </a:r>
          <a:r>
            <a:rPr lang="en-US" sz="1100" b="0"/>
            <a:t>- inscrutible old calculation - uses numbers from 93-K17</a:t>
          </a:r>
          <a:r>
            <a:rPr lang="en-US" sz="1100" b="0" baseline="0"/>
            <a:t> stake. </a:t>
          </a:r>
          <a:endParaRPr lang="en-US" sz="1100" b="0"/>
        </a:p>
        <a:p>
          <a:endParaRPr lang="en-US" sz="1100" b="0" baseline="0"/>
        </a:p>
        <a:p>
          <a:r>
            <a:rPr lang="en-US" sz="1100" b="1" baseline="0"/>
            <a:t>bs</a:t>
          </a:r>
          <a:r>
            <a:rPr lang="en-US" sz="1100" b="0" baseline="0"/>
            <a:t> - residual</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New calculation:</a:t>
          </a:r>
          <a:endParaRPr lang="en-US">
            <a:effectLst/>
          </a:endParaRPr>
        </a:p>
        <a:p>
          <a:r>
            <a:rPr lang="en-US" sz="1100" b="1" baseline="0"/>
            <a:t>bw - </a:t>
          </a:r>
          <a:r>
            <a:rPr lang="en-US" sz="1100" b="0" baseline="0"/>
            <a:t>product of 1.21 depth, 0.4 assumed bulk density of spring snow</a:t>
          </a:r>
        </a:p>
        <a:p>
          <a:endParaRPr lang="en-US" sz="1100" b="0" baseline="0"/>
        </a:p>
        <a:p>
          <a:r>
            <a:rPr lang="en-US" sz="1100" b="0" baseline="0"/>
            <a:t>winter ablation: no probed depth at 93-K17 stake </a:t>
          </a:r>
        </a:p>
        <a:p>
          <a:endParaRPr lang="en-US" sz="1100" b="0" baseline="0"/>
        </a:p>
        <a:p>
          <a:r>
            <a:rPr lang="en-US" sz="1100" b="1" baseline="0"/>
            <a:t>ba - </a:t>
          </a:r>
          <a:r>
            <a:rPr lang="en-US" sz="1100" b="0" baseline="0"/>
            <a:t>ablation of 0.69 meters between INFERED 1994 summer surface (unclear if snowdepth in spring is from probing or from measurement at of snow accumulation at 93 stake). Still, seems good.</a:t>
          </a:r>
        </a:p>
        <a:p>
          <a:endParaRPr lang="en-US" sz="1100" b="1" baseline="0"/>
        </a:p>
        <a:p>
          <a:r>
            <a:rPr lang="en-US" sz="1100" b="1" baseline="0"/>
            <a:t>bs</a:t>
          </a:r>
          <a:r>
            <a:rPr lang="en-US" sz="1100" b="0" baseline="0"/>
            <a:t> - residual</a:t>
          </a:r>
        </a:p>
        <a:p>
          <a:endParaRPr lang="en-US" sz="1100" b="0" baseline="0"/>
        </a:p>
        <a:p>
          <a:r>
            <a:rPr lang="en-US" sz="1100" b="1" baseline="0"/>
            <a:t>summer accumulation</a:t>
          </a:r>
          <a:r>
            <a:rPr lang="en-US" sz="1100" b="0" baseline="0"/>
            <a:t> - see notes on 93; identical info</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E7BA-35BC-4FE9-85C8-1A19F0AA0E62}">
  <dimension ref="A1:Y40"/>
  <sheetViews>
    <sheetView tabSelected="1" zoomScale="80" zoomScaleNormal="80" workbookViewId="0">
      <selection activeCell="M23" sqref="M23"/>
    </sheetView>
  </sheetViews>
  <sheetFormatPr defaultRowHeight="15" x14ac:dyDescent="0.25"/>
  <cols>
    <col min="1" max="1" width="10.28515625" bestFit="1" customWidth="1"/>
    <col min="2" max="2" width="12.85546875" customWidth="1"/>
    <col min="3" max="3" width="11.28515625" customWidth="1"/>
    <col min="4" max="4" width="13.42578125" customWidth="1"/>
    <col min="5" max="5" width="10.7109375" bestFit="1" customWidth="1"/>
    <col min="6" max="6" width="10.42578125" bestFit="1" customWidth="1"/>
    <col min="7" max="7" width="10.140625" bestFit="1" customWidth="1"/>
    <col min="8" max="8" width="6.42578125" customWidth="1"/>
    <col min="9" max="9" width="9.7109375" bestFit="1" customWidth="1"/>
    <col min="12" max="12" width="11.42578125" customWidth="1"/>
    <col min="20" max="20" width="13.140625" bestFit="1" customWidth="1"/>
    <col min="21" max="21" width="9" customWidth="1"/>
    <col min="24" max="24" width="8.7109375" customWidth="1"/>
    <col min="25" max="25" width="39.28515625" customWidth="1"/>
  </cols>
  <sheetData>
    <row r="1" spans="1:25" ht="16.5" thickBot="1" x14ac:dyDescent="0.3">
      <c r="A1" s="1" t="s">
        <v>3</v>
      </c>
      <c r="B1" s="2"/>
      <c r="C1" s="2"/>
      <c r="D1" s="2"/>
      <c r="E1" s="2"/>
      <c r="F1" s="2"/>
      <c r="G1" s="2"/>
      <c r="H1" s="2"/>
      <c r="I1" s="2"/>
      <c r="J1" s="2"/>
      <c r="K1" s="2"/>
      <c r="L1" s="2"/>
      <c r="M1" s="2"/>
      <c r="N1" s="2"/>
      <c r="O1" s="2"/>
      <c r="P1" s="2"/>
      <c r="Q1" s="2"/>
      <c r="R1" s="2"/>
      <c r="S1" s="2"/>
      <c r="T1" s="2"/>
      <c r="U1" s="2"/>
      <c r="V1" s="2"/>
      <c r="W1" s="2"/>
      <c r="X1" s="3"/>
      <c r="Y1" s="2"/>
    </row>
    <row r="2" spans="1:25" x14ac:dyDescent="0.25">
      <c r="A2" s="4"/>
      <c r="B2" s="5"/>
      <c r="C2" s="186" t="s">
        <v>4</v>
      </c>
      <c r="D2" s="187"/>
      <c r="E2" s="188"/>
      <c r="F2" s="6"/>
      <c r="G2" s="189" t="s">
        <v>5</v>
      </c>
      <c r="H2" s="190"/>
      <c r="I2" s="190"/>
      <c r="J2" s="190"/>
      <c r="K2" s="191"/>
      <c r="L2" s="7" t="s">
        <v>6</v>
      </c>
      <c r="M2" s="192" t="s">
        <v>7</v>
      </c>
      <c r="N2" s="193"/>
      <c r="O2" s="194"/>
      <c r="P2" s="195" t="s">
        <v>8</v>
      </c>
      <c r="Q2" s="196"/>
      <c r="R2" s="196"/>
      <c r="S2" s="197"/>
      <c r="T2" s="8" t="s">
        <v>9</v>
      </c>
      <c r="U2" s="210" t="s">
        <v>10</v>
      </c>
      <c r="V2" s="9"/>
      <c r="W2" s="9"/>
      <c r="X2" s="10"/>
      <c r="Y2" s="9"/>
    </row>
    <row r="3" spans="1:25" x14ac:dyDescent="0.25">
      <c r="A3" s="11" t="s">
        <v>11</v>
      </c>
      <c r="B3" s="11" t="s">
        <v>12</v>
      </c>
      <c r="C3" s="12" t="s">
        <v>13</v>
      </c>
      <c r="D3" s="198" t="s">
        <v>14</v>
      </c>
      <c r="E3" s="199"/>
      <c r="F3" s="11" t="s">
        <v>15</v>
      </c>
      <c r="G3" s="13" t="s">
        <v>16</v>
      </c>
      <c r="H3" s="14" t="s">
        <v>17</v>
      </c>
      <c r="I3" s="14" t="s">
        <v>18</v>
      </c>
      <c r="J3" s="14" t="s">
        <v>19</v>
      </c>
      <c r="K3" s="15" t="s">
        <v>20</v>
      </c>
      <c r="L3" s="16" t="s">
        <v>21</v>
      </c>
      <c r="M3" s="17" t="s">
        <v>22</v>
      </c>
      <c r="N3" s="18" t="s">
        <v>11</v>
      </c>
      <c r="O3" s="19" t="s">
        <v>23</v>
      </c>
      <c r="P3" s="17" t="s">
        <v>24</v>
      </c>
      <c r="Q3" s="20" t="s">
        <v>25</v>
      </c>
      <c r="R3" s="18" t="s">
        <v>26</v>
      </c>
      <c r="S3" s="21" t="s">
        <v>27</v>
      </c>
      <c r="T3" s="22" t="s">
        <v>28</v>
      </c>
      <c r="U3" s="211" t="s">
        <v>28</v>
      </c>
      <c r="V3" s="9"/>
      <c r="W3" s="9"/>
      <c r="X3" s="10"/>
      <c r="Y3" s="9"/>
    </row>
    <row r="4" spans="1:25" x14ac:dyDescent="0.25">
      <c r="A4" s="11" t="s">
        <v>29</v>
      </c>
      <c r="B4" s="11"/>
      <c r="C4" s="12" t="s">
        <v>30</v>
      </c>
      <c r="D4" s="23" t="s">
        <v>31</v>
      </c>
      <c r="E4" s="24" t="s">
        <v>32</v>
      </c>
      <c r="F4" s="25"/>
      <c r="G4" s="13" t="s">
        <v>33</v>
      </c>
      <c r="H4" s="14" t="s">
        <v>33</v>
      </c>
      <c r="I4" s="14" t="s">
        <v>33</v>
      </c>
      <c r="J4" s="14"/>
      <c r="K4" s="15"/>
      <c r="L4" s="11" t="s">
        <v>34</v>
      </c>
      <c r="M4" s="17" t="s">
        <v>35</v>
      </c>
      <c r="N4" s="18" t="s">
        <v>36</v>
      </c>
      <c r="O4" s="21" t="s">
        <v>37</v>
      </c>
      <c r="P4" s="17" t="s">
        <v>33</v>
      </c>
      <c r="Q4" s="26" t="s">
        <v>35</v>
      </c>
      <c r="R4" s="18" t="s">
        <v>38</v>
      </c>
      <c r="S4" s="21" t="s">
        <v>39</v>
      </c>
      <c r="T4" s="27" t="s">
        <v>40</v>
      </c>
      <c r="U4" s="27" t="s">
        <v>41</v>
      </c>
      <c r="V4" s="10"/>
      <c r="W4" s="10"/>
      <c r="X4" s="10"/>
      <c r="Y4" s="10"/>
    </row>
    <row r="5" spans="1:25" ht="15.75" thickBot="1" x14ac:dyDescent="0.3">
      <c r="A5" s="28"/>
      <c r="B5" s="28" t="s">
        <v>42</v>
      </c>
      <c r="C5" s="29" t="s">
        <v>43</v>
      </c>
      <c r="D5" s="30" t="s">
        <v>43</v>
      </c>
      <c r="E5" s="31" t="s">
        <v>43</v>
      </c>
      <c r="F5" s="32"/>
      <c r="G5" s="33" t="s">
        <v>43</v>
      </c>
      <c r="H5" s="34" t="s">
        <v>43</v>
      </c>
      <c r="I5" s="34" t="s">
        <v>44</v>
      </c>
      <c r="J5" s="34" t="s">
        <v>43</v>
      </c>
      <c r="K5" s="35"/>
      <c r="L5" s="28" t="s">
        <v>43</v>
      </c>
      <c r="M5" s="36" t="s">
        <v>45</v>
      </c>
      <c r="N5" s="37" t="s">
        <v>46</v>
      </c>
      <c r="O5" s="38" t="s">
        <v>46</v>
      </c>
      <c r="P5" s="36" t="s">
        <v>43</v>
      </c>
      <c r="Q5" s="39" t="s">
        <v>45</v>
      </c>
      <c r="R5" s="37" t="s">
        <v>1</v>
      </c>
      <c r="S5" s="38" t="s">
        <v>46</v>
      </c>
      <c r="T5" s="40" t="s">
        <v>46</v>
      </c>
      <c r="U5" s="40" t="s">
        <v>46</v>
      </c>
      <c r="V5" s="10"/>
      <c r="W5" s="10"/>
      <c r="X5" s="10"/>
      <c r="Y5" s="10"/>
    </row>
    <row r="6" spans="1:25" s="163" customFormat="1" x14ac:dyDescent="0.25">
      <c r="A6" s="156" t="s">
        <v>84</v>
      </c>
      <c r="B6" s="157">
        <v>34576</v>
      </c>
      <c r="C6" s="143">
        <v>8.84</v>
      </c>
      <c r="D6" s="107">
        <v>8.83</v>
      </c>
      <c r="E6" s="108">
        <v>8.82</v>
      </c>
      <c r="F6" s="144" t="s">
        <v>2</v>
      </c>
      <c r="G6" s="109"/>
      <c r="H6" s="110"/>
      <c r="I6" s="110"/>
      <c r="J6" s="111"/>
      <c r="K6" s="112"/>
      <c r="L6" s="145">
        <v>6.64</v>
      </c>
      <c r="M6" s="146">
        <v>0.6</v>
      </c>
      <c r="N6" s="113">
        <v>3.9839999999999995</v>
      </c>
      <c r="O6" s="147">
        <v>0</v>
      </c>
      <c r="P6" s="158">
        <v>2.1800000000000006</v>
      </c>
      <c r="Q6" s="159">
        <v>0.56000000000000005</v>
      </c>
      <c r="R6" s="160" t="s">
        <v>26</v>
      </c>
      <c r="S6" s="114">
        <v>1.1631511111111117</v>
      </c>
      <c r="T6" s="161">
        <v>-0.84024888888888838</v>
      </c>
      <c r="U6" s="162">
        <v>1.1631511111111117</v>
      </c>
      <c r="V6" s="212"/>
      <c r="W6" s="213"/>
      <c r="X6" s="213"/>
      <c r="Y6" s="213"/>
    </row>
    <row r="7" spans="1:25" x14ac:dyDescent="0.25">
      <c r="A7" s="148" t="s">
        <v>84</v>
      </c>
      <c r="B7" s="149">
        <v>34856</v>
      </c>
      <c r="C7" s="100">
        <v>10.050000000000001</v>
      </c>
      <c r="D7" s="101">
        <v>10.039999999999999</v>
      </c>
      <c r="E7" s="102">
        <v>10.029999999999999</v>
      </c>
      <c r="F7" s="150" t="s">
        <v>0</v>
      </c>
      <c r="G7" s="103"/>
      <c r="H7" s="151"/>
      <c r="I7" s="151"/>
      <c r="J7" s="152"/>
      <c r="K7" s="153"/>
      <c r="L7" s="105">
        <v>8.82</v>
      </c>
      <c r="M7" s="106">
        <v>0.6</v>
      </c>
      <c r="N7" s="104">
        <f>M7*L7</f>
        <v>5.2919999999999998</v>
      </c>
      <c r="O7" s="154">
        <v>0</v>
      </c>
      <c r="P7" s="164">
        <f>E7-L7</f>
        <v>1.2099999999999991</v>
      </c>
      <c r="Q7" s="165">
        <v>0.47</v>
      </c>
      <c r="R7" s="166" t="s">
        <v>26</v>
      </c>
      <c r="S7" s="155">
        <f>Q7*P7</f>
        <v>0.56869999999999954</v>
      </c>
      <c r="T7" s="167">
        <v>0.56999999999999995</v>
      </c>
      <c r="U7" s="168"/>
      <c r="V7" s="214"/>
      <c r="W7" s="215"/>
      <c r="X7" s="215"/>
      <c r="Y7" s="215"/>
    </row>
    <row r="8" spans="1:25" x14ac:dyDescent="0.25">
      <c r="A8" s="176" t="s">
        <v>87</v>
      </c>
      <c r="B8" s="149">
        <v>34856</v>
      </c>
      <c r="C8" s="100">
        <v>8.25</v>
      </c>
      <c r="D8" s="101">
        <v>8.25</v>
      </c>
      <c r="E8" s="102">
        <v>8.25</v>
      </c>
      <c r="F8" s="150" t="s">
        <v>0</v>
      </c>
      <c r="G8" s="103"/>
      <c r="H8" s="151"/>
      <c r="I8" s="151">
        <v>1.21</v>
      </c>
      <c r="J8" s="152">
        <v>0.03</v>
      </c>
      <c r="K8" s="153"/>
      <c r="L8" s="105">
        <v>7.02</v>
      </c>
      <c r="M8" s="106">
        <v>0.6</v>
      </c>
      <c r="N8" s="104">
        <v>4.21</v>
      </c>
      <c r="O8" s="154">
        <v>0</v>
      </c>
      <c r="P8" s="164">
        <v>1.21</v>
      </c>
      <c r="Q8" s="165">
        <v>0.47</v>
      </c>
      <c r="R8" s="166" t="s">
        <v>26</v>
      </c>
      <c r="S8" s="155">
        <v>0.56999999999999995</v>
      </c>
      <c r="T8" s="169"/>
      <c r="U8" s="170"/>
      <c r="V8" s="214"/>
      <c r="W8" s="215"/>
      <c r="X8" s="215"/>
      <c r="Y8" s="215"/>
    </row>
    <row r="9" spans="1:25" s="163" customFormat="1" x14ac:dyDescent="0.25">
      <c r="A9" s="156" t="s">
        <v>84</v>
      </c>
      <c r="B9" s="157">
        <v>34939</v>
      </c>
      <c r="C9" s="143">
        <f>8.53-0.53</f>
        <v>7.9999999999999991</v>
      </c>
      <c r="D9" s="107">
        <f>8.51-0.53</f>
        <v>7.9799999999999995</v>
      </c>
      <c r="E9" s="108">
        <f>8.5-0.53</f>
        <v>7.97</v>
      </c>
      <c r="F9" s="144" t="s">
        <v>88</v>
      </c>
      <c r="G9" s="109"/>
      <c r="H9" s="110"/>
      <c r="I9" s="110"/>
      <c r="J9" s="111"/>
      <c r="K9" s="112"/>
      <c r="L9" s="145">
        <f>E9</f>
        <v>7.97</v>
      </c>
      <c r="M9" s="146">
        <v>0.6</v>
      </c>
      <c r="N9" s="113">
        <f>L9*M9</f>
        <v>4.782</v>
      </c>
      <c r="O9" s="147">
        <f>N9-N7</f>
        <v>-0.50999999999999979</v>
      </c>
      <c r="P9" s="158">
        <v>0.03</v>
      </c>
      <c r="Q9" s="159">
        <v>0.9</v>
      </c>
      <c r="R9" s="160" t="s">
        <v>26</v>
      </c>
      <c r="S9" s="114">
        <f>((P9*Q9) - (P9*(1-(Q9/0.9))*0.07))</f>
        <v>2.7E-2</v>
      </c>
      <c r="T9" s="171">
        <f>(((O9 + S9)+(S10+O10))/2)-T7</f>
        <v>-1.0174999999999998</v>
      </c>
      <c r="U9" s="172">
        <f>AVERAGE(O9:O10)</f>
        <v>-0.46099999999999985</v>
      </c>
      <c r="V9" s="214"/>
      <c r="W9" s="215"/>
      <c r="X9" s="215"/>
      <c r="Y9" s="215"/>
    </row>
    <row r="10" spans="1:25" s="163" customFormat="1" x14ac:dyDescent="0.25">
      <c r="A10" s="176" t="s">
        <v>87</v>
      </c>
      <c r="B10" s="157">
        <v>34939</v>
      </c>
      <c r="C10" s="143">
        <f>6.88-0.53</f>
        <v>6.35</v>
      </c>
      <c r="D10" s="107">
        <f>6.87-0.53</f>
        <v>6.34</v>
      </c>
      <c r="E10" s="108">
        <f>6.86-0.53</f>
        <v>6.33</v>
      </c>
      <c r="F10" s="144" t="s">
        <v>88</v>
      </c>
      <c r="G10" s="109"/>
      <c r="H10" s="110"/>
      <c r="I10" s="110"/>
      <c r="J10" s="111"/>
      <c r="K10" s="112"/>
      <c r="L10" s="145">
        <f>E10</f>
        <v>6.33</v>
      </c>
      <c r="M10" s="146">
        <v>0.6</v>
      </c>
      <c r="N10" s="113">
        <f>M10*L10</f>
        <v>3.798</v>
      </c>
      <c r="O10" s="147">
        <f>N10-N8</f>
        <v>-0.41199999999999992</v>
      </c>
      <c r="P10" s="158">
        <v>0</v>
      </c>
      <c r="Q10" s="159"/>
      <c r="R10" s="160"/>
      <c r="S10" s="114">
        <f>((P10*Q10) - (P10*(1-(Q10/0.9))*0.07))</f>
        <v>0</v>
      </c>
      <c r="T10" s="173"/>
      <c r="U10" s="174"/>
      <c r="V10" s="214"/>
      <c r="W10" s="215"/>
      <c r="X10" s="215"/>
      <c r="Y10" s="215"/>
    </row>
    <row r="12" spans="1:25" ht="16.5" thickBot="1" x14ac:dyDescent="0.3">
      <c r="A12" s="43" t="s">
        <v>47</v>
      </c>
      <c r="B12" s="44"/>
      <c r="C12" s="45"/>
      <c r="D12" s="46"/>
      <c r="E12" s="46"/>
      <c r="F12" s="47"/>
      <c r="G12" s="47"/>
      <c r="H12" s="47"/>
      <c r="I12" s="47"/>
      <c r="J12" s="48"/>
      <c r="K12" s="49"/>
      <c r="L12" s="50"/>
      <c r="M12" s="51"/>
      <c r="N12" s="50"/>
      <c r="O12" s="50"/>
      <c r="P12" s="48"/>
      <c r="Q12" s="48"/>
      <c r="R12" s="47"/>
      <c r="S12" s="48"/>
      <c r="T12" s="52"/>
      <c r="U12" s="53"/>
      <c r="V12" s="41"/>
      <c r="W12" s="41"/>
      <c r="X12" s="42"/>
    </row>
    <row r="13" spans="1:25" x14ac:dyDescent="0.25">
      <c r="A13" s="54"/>
      <c r="B13" s="55"/>
      <c r="C13" s="200" t="s">
        <v>4</v>
      </c>
      <c r="D13" s="201"/>
      <c r="E13" s="202"/>
      <c r="F13" s="55"/>
      <c r="G13" s="203" t="s">
        <v>5</v>
      </c>
      <c r="H13" s="204"/>
      <c r="I13" s="204"/>
      <c r="J13" s="204"/>
      <c r="K13" s="205"/>
      <c r="L13" s="56"/>
      <c r="M13" s="57"/>
      <c r="N13" s="58" t="s">
        <v>48</v>
      </c>
      <c r="O13" s="59"/>
      <c r="P13" s="60"/>
      <c r="Q13" s="58" t="s">
        <v>49</v>
      </c>
      <c r="R13" s="58"/>
      <c r="S13" s="59"/>
      <c r="T13" s="61" t="s">
        <v>50</v>
      </c>
      <c r="U13" s="58"/>
      <c r="V13" s="62"/>
      <c r="W13" s="62"/>
      <c r="X13" s="62"/>
      <c r="Y13" s="63"/>
    </row>
    <row r="14" spans="1:25" ht="33.75" x14ac:dyDescent="0.25">
      <c r="A14" s="54" t="s">
        <v>11</v>
      </c>
      <c r="B14" s="54" t="s">
        <v>12</v>
      </c>
      <c r="C14" s="64" t="s">
        <v>51</v>
      </c>
      <c r="D14" s="65" t="s">
        <v>52</v>
      </c>
      <c r="E14" s="66" t="s">
        <v>53</v>
      </c>
      <c r="F14" s="54" t="s">
        <v>15</v>
      </c>
      <c r="G14" s="67" t="s">
        <v>54</v>
      </c>
      <c r="H14" s="68"/>
      <c r="I14" s="68" t="s">
        <v>18</v>
      </c>
      <c r="J14" s="68"/>
      <c r="K14" s="69"/>
      <c r="L14" s="70" t="s">
        <v>55</v>
      </c>
      <c r="M14" s="57" t="s">
        <v>22</v>
      </c>
      <c r="N14" s="71" t="s">
        <v>56</v>
      </c>
      <c r="O14" s="72"/>
      <c r="P14" s="57" t="s">
        <v>24</v>
      </c>
      <c r="Q14" s="73" t="s">
        <v>25</v>
      </c>
      <c r="R14" s="71" t="s">
        <v>57</v>
      </c>
      <c r="S14" s="72"/>
      <c r="T14" s="74" t="s">
        <v>58</v>
      </c>
      <c r="U14" s="75" t="s">
        <v>59</v>
      </c>
      <c r="V14" s="75" t="s">
        <v>60</v>
      </c>
      <c r="W14" s="76" t="s">
        <v>61</v>
      </c>
      <c r="X14" s="76" t="s">
        <v>62</v>
      </c>
      <c r="Y14" s="77" t="s">
        <v>63</v>
      </c>
    </row>
    <row r="15" spans="1:25" x14ac:dyDescent="0.25">
      <c r="A15" s="54" t="s">
        <v>29</v>
      </c>
      <c r="B15" s="54"/>
      <c r="C15" s="64"/>
      <c r="D15" s="65"/>
      <c r="E15" s="66"/>
      <c r="F15" s="55"/>
      <c r="G15" s="67"/>
      <c r="H15" s="68"/>
      <c r="I15" s="68"/>
      <c r="J15" s="68"/>
      <c r="K15" s="69"/>
      <c r="L15" s="54"/>
      <c r="M15" s="57"/>
      <c r="N15" s="78" t="s">
        <v>64</v>
      </c>
      <c r="O15" s="72"/>
      <c r="P15" s="57" t="s">
        <v>33</v>
      </c>
      <c r="Q15" s="79" t="s">
        <v>35</v>
      </c>
      <c r="R15" s="78"/>
      <c r="S15" s="72"/>
      <c r="T15" s="61"/>
      <c r="U15" s="58"/>
      <c r="V15" s="58"/>
      <c r="W15" s="80"/>
      <c r="X15" s="80"/>
      <c r="Y15" s="59"/>
    </row>
    <row r="16" spans="1:25" ht="15.75" thickBot="1" x14ac:dyDescent="0.3">
      <c r="A16" s="81"/>
      <c r="B16" s="81" t="s">
        <v>42</v>
      </c>
      <c r="C16" s="82" t="s">
        <v>43</v>
      </c>
      <c r="D16" s="83" t="s">
        <v>43</v>
      </c>
      <c r="E16" s="84" t="s">
        <v>43</v>
      </c>
      <c r="F16" s="85"/>
      <c r="G16" s="86" t="s">
        <v>43</v>
      </c>
      <c r="H16" s="87"/>
      <c r="I16" s="87" t="s">
        <v>44</v>
      </c>
      <c r="J16" s="87"/>
      <c r="K16" s="88"/>
      <c r="L16" s="81" t="s">
        <v>43</v>
      </c>
      <c r="M16" s="89" t="s">
        <v>65</v>
      </c>
      <c r="N16" s="90" t="s">
        <v>43</v>
      </c>
      <c r="O16" s="91"/>
      <c r="P16" s="89" t="s">
        <v>43</v>
      </c>
      <c r="Q16" s="79" t="s">
        <v>45</v>
      </c>
      <c r="R16" s="90"/>
      <c r="S16" s="91"/>
      <c r="T16" s="92" t="s">
        <v>66</v>
      </c>
      <c r="U16" s="93" t="s">
        <v>66</v>
      </c>
      <c r="V16" s="93" t="s">
        <v>66</v>
      </c>
      <c r="W16" s="93" t="s">
        <v>66</v>
      </c>
      <c r="X16" s="93" t="s">
        <v>66</v>
      </c>
      <c r="Y16" s="94"/>
    </row>
    <row r="17" spans="1:25" s="163" customFormat="1" x14ac:dyDescent="0.25">
      <c r="A17" s="136" t="s">
        <v>84</v>
      </c>
      <c r="B17" s="137">
        <v>34576</v>
      </c>
      <c r="C17" s="136">
        <v>9</v>
      </c>
      <c r="D17" s="136">
        <v>0.16</v>
      </c>
      <c r="E17" s="136">
        <v>8.84</v>
      </c>
      <c r="F17" s="136" t="s">
        <v>83</v>
      </c>
      <c r="G17" s="139">
        <v>2.2000000000000002</v>
      </c>
      <c r="H17" s="136"/>
      <c r="I17" s="136"/>
      <c r="J17" s="136"/>
      <c r="K17" s="136"/>
      <c r="L17" s="136" t="s">
        <v>86</v>
      </c>
      <c r="M17" s="136"/>
      <c r="N17" s="136"/>
      <c r="O17" s="136"/>
      <c r="P17" s="139">
        <v>2.2000000000000002</v>
      </c>
      <c r="Q17" s="141">
        <v>0.5</v>
      </c>
      <c r="R17" s="136" t="s">
        <v>26</v>
      </c>
      <c r="S17" s="136"/>
      <c r="T17" s="139"/>
      <c r="U17" s="136"/>
      <c r="V17" s="139"/>
      <c r="W17" s="136"/>
      <c r="X17" s="136" t="s">
        <v>95</v>
      </c>
      <c r="Y17" s="136" t="s">
        <v>85</v>
      </c>
    </row>
    <row r="18" spans="1:25" s="134" customFormat="1" x14ac:dyDescent="0.25">
      <c r="A18" s="134" t="s">
        <v>84</v>
      </c>
      <c r="B18" s="135">
        <v>34856</v>
      </c>
      <c r="E18" s="134">
        <v>10.050000000000001</v>
      </c>
      <c r="F18" s="134" t="s">
        <v>82</v>
      </c>
      <c r="G18" s="134">
        <f>E18-E17</f>
        <v>1.2100000000000009</v>
      </c>
      <c r="L18" s="134" t="s">
        <v>91</v>
      </c>
      <c r="P18" s="134">
        <f>G18</f>
        <v>1.2100000000000009</v>
      </c>
      <c r="Q18" s="140">
        <v>0.4</v>
      </c>
      <c r="T18" s="138"/>
      <c r="U18" s="138">
        <f>P18*Q18</f>
        <v>0.48400000000000037</v>
      </c>
      <c r="W18" s="134" t="s">
        <v>76</v>
      </c>
      <c r="Y18" s="134" t="s">
        <v>90</v>
      </c>
    </row>
    <row r="19" spans="1:25" s="136" customFormat="1" x14ac:dyDescent="0.25">
      <c r="A19" s="175" t="s">
        <v>84</v>
      </c>
      <c r="B19" s="137">
        <v>34939</v>
      </c>
      <c r="E19" s="179">
        <f>C9</f>
        <v>7.9999999999999991</v>
      </c>
      <c r="F19" s="136" t="s">
        <v>89</v>
      </c>
      <c r="L19" s="136" t="s">
        <v>91</v>
      </c>
      <c r="M19" s="141">
        <v>0.6</v>
      </c>
      <c r="N19" s="136">
        <f>E19-E17</f>
        <v>-0.84000000000000075</v>
      </c>
      <c r="Q19" s="141"/>
      <c r="R19" s="136" t="s">
        <v>26</v>
      </c>
      <c r="T19" s="139">
        <f>V19-U18</f>
        <v>-0.98800000000000088</v>
      </c>
      <c r="V19" s="139">
        <f>N19*M19</f>
        <v>-0.50400000000000045</v>
      </c>
      <c r="X19" s="136" t="s">
        <v>76</v>
      </c>
      <c r="Y19" s="136" t="s">
        <v>92</v>
      </c>
    </row>
    <row r="20" spans="1:25" s="136" customFormat="1" x14ac:dyDescent="0.25">
      <c r="A20" s="175" t="s">
        <v>84</v>
      </c>
      <c r="B20" s="137">
        <v>34939</v>
      </c>
      <c r="F20" s="136" t="s">
        <v>93</v>
      </c>
      <c r="G20" s="136">
        <v>0.53</v>
      </c>
      <c r="P20" s="136">
        <f>G20</f>
        <v>0.53</v>
      </c>
      <c r="Q20" s="141">
        <v>0.25</v>
      </c>
      <c r="X20" s="139">
        <f>P20*Q20</f>
        <v>0.13250000000000001</v>
      </c>
    </row>
    <row r="21" spans="1:25" s="163" customFormat="1" x14ac:dyDescent="0.25">
      <c r="A21" s="177"/>
      <c r="B21" s="178"/>
    </row>
    <row r="22" spans="1:25" s="134" customFormat="1" x14ac:dyDescent="0.25">
      <c r="A22" s="134" t="s">
        <v>87</v>
      </c>
      <c r="B22" s="135">
        <v>34856</v>
      </c>
      <c r="E22" s="134">
        <v>8.25</v>
      </c>
      <c r="F22" s="134" t="s">
        <v>82</v>
      </c>
      <c r="G22" s="134">
        <v>1.21</v>
      </c>
      <c r="L22" s="134">
        <f>E22-G22</f>
        <v>7.04</v>
      </c>
      <c r="P22" s="134">
        <f>G22</f>
        <v>1.21</v>
      </c>
      <c r="Q22" s="140">
        <v>0.4</v>
      </c>
      <c r="U22" s="138">
        <f>P22*Q22</f>
        <v>0.48399999999999999</v>
      </c>
      <c r="W22" s="134" t="s">
        <v>96</v>
      </c>
    </row>
    <row r="23" spans="1:25" s="136" customFormat="1" x14ac:dyDescent="0.25">
      <c r="A23" s="136" t="s">
        <v>87</v>
      </c>
      <c r="B23" s="137">
        <v>34939</v>
      </c>
      <c r="E23" s="179">
        <f>C10</f>
        <v>6.35</v>
      </c>
      <c r="F23" s="136" t="s">
        <v>89</v>
      </c>
      <c r="L23" s="136">
        <f>L22</f>
        <v>7.04</v>
      </c>
      <c r="M23" s="141">
        <v>0.6</v>
      </c>
      <c r="N23" s="139">
        <f>E23-L23</f>
        <v>-0.69000000000000039</v>
      </c>
      <c r="T23" s="139">
        <f>V23-U22</f>
        <v>-0.89800000000000013</v>
      </c>
      <c r="V23" s="139">
        <f>M23*N23</f>
        <v>-0.4140000000000002</v>
      </c>
    </row>
    <row r="28" spans="1:25" x14ac:dyDescent="0.25">
      <c r="O28" t="s">
        <v>94</v>
      </c>
    </row>
    <row r="30" spans="1:25" s="163" customFormat="1" x14ac:dyDescent="0.25"/>
    <row r="31" spans="1:25" ht="15.75" thickBot="1" x14ac:dyDescent="0.3">
      <c r="A31" s="95"/>
      <c r="B31" s="96"/>
      <c r="C31" s="97"/>
      <c r="D31" s="97"/>
      <c r="E31" s="98"/>
      <c r="F31" s="97"/>
      <c r="G31" s="98"/>
      <c r="H31" s="97"/>
      <c r="I31" s="97"/>
      <c r="J31" s="97"/>
      <c r="K31" s="97"/>
      <c r="L31" s="98"/>
      <c r="M31" s="97"/>
      <c r="N31" s="97"/>
      <c r="O31" s="97"/>
      <c r="P31" s="98"/>
      <c r="Q31" s="98"/>
      <c r="R31" s="97"/>
      <c r="S31" s="97"/>
      <c r="T31" s="97"/>
      <c r="U31" s="98"/>
      <c r="V31" s="97"/>
      <c r="W31" s="97"/>
      <c r="X31" s="97"/>
    </row>
    <row r="32" spans="1:25" x14ac:dyDescent="0.25">
      <c r="A32" s="180" t="s">
        <v>67</v>
      </c>
      <c r="B32" s="181"/>
      <c r="C32" s="184" t="s">
        <v>68</v>
      </c>
      <c r="D32" s="185"/>
      <c r="E32" s="115" t="s">
        <v>69</v>
      </c>
      <c r="F32" s="116"/>
      <c r="G32" s="115" t="s">
        <v>70</v>
      </c>
      <c r="H32" s="116"/>
      <c r="I32" s="117" t="s">
        <v>71</v>
      </c>
      <c r="J32" s="97"/>
      <c r="K32" s="97"/>
      <c r="L32" s="98"/>
      <c r="M32" s="97"/>
      <c r="N32" s="97"/>
      <c r="O32" s="97"/>
      <c r="P32" s="98"/>
      <c r="Q32" s="98"/>
      <c r="R32" s="97"/>
      <c r="S32" s="97"/>
      <c r="T32" s="98"/>
      <c r="U32" s="97"/>
      <c r="V32" s="98"/>
      <c r="W32" s="97"/>
      <c r="X32" s="97"/>
    </row>
    <row r="33" spans="1:24" ht="26.25" x14ac:dyDescent="0.25">
      <c r="A33" s="182"/>
      <c r="B33" s="183"/>
      <c r="C33" s="118" t="s">
        <v>72</v>
      </c>
      <c r="D33" s="133" t="s">
        <v>73</v>
      </c>
      <c r="E33" s="206">
        <f>B17</f>
        <v>34576</v>
      </c>
      <c r="F33" s="207"/>
      <c r="G33" s="208">
        <f>B18</f>
        <v>34856</v>
      </c>
      <c r="H33" s="207" t="s">
        <v>74</v>
      </c>
      <c r="I33" s="209">
        <f>B20</f>
        <v>34939</v>
      </c>
      <c r="J33" s="97"/>
      <c r="K33" s="97"/>
      <c r="L33" s="97"/>
      <c r="M33" s="97"/>
      <c r="N33" s="97"/>
      <c r="O33" s="97"/>
      <c r="P33" s="97"/>
      <c r="Q33" s="97"/>
      <c r="R33" s="97"/>
      <c r="S33" s="97"/>
      <c r="T33" s="97"/>
      <c r="U33" s="97"/>
      <c r="V33" s="97"/>
      <c r="W33" s="97"/>
      <c r="X33" s="97"/>
    </row>
    <row r="34" spans="1:24" s="97" customFormat="1" x14ac:dyDescent="0.25">
      <c r="A34" s="119"/>
      <c r="B34" s="120" t="s">
        <v>75</v>
      </c>
      <c r="C34" s="121">
        <f>AVERAGE(U18,U22)</f>
        <v>0.48400000000000021</v>
      </c>
      <c r="D34" s="142" t="s">
        <v>76</v>
      </c>
      <c r="E34" s="122"/>
      <c r="F34" s="122"/>
      <c r="G34" s="123"/>
      <c r="H34" s="121"/>
      <c r="I34" s="124"/>
    </row>
    <row r="35" spans="1:24" s="97" customFormat="1" x14ac:dyDescent="0.25">
      <c r="A35" s="119"/>
      <c r="B35" s="120" t="s">
        <v>77</v>
      </c>
      <c r="C35" s="121">
        <f>AVERAGE(T19,T23)</f>
        <v>-0.9430000000000005</v>
      </c>
      <c r="D35" s="121"/>
      <c r="E35" s="122"/>
      <c r="F35" s="122"/>
      <c r="G35" s="123"/>
      <c r="H35" s="121"/>
      <c r="I35" s="124"/>
    </row>
    <row r="36" spans="1:24" s="97" customFormat="1" x14ac:dyDescent="0.25">
      <c r="A36" s="119"/>
      <c r="B36" s="120" t="s">
        <v>78</v>
      </c>
      <c r="C36" s="121">
        <f>AVERAGE(V19,V23)</f>
        <v>-0.4590000000000003</v>
      </c>
      <c r="D36" s="121"/>
      <c r="E36" s="122"/>
      <c r="F36" s="122"/>
      <c r="G36" s="123"/>
      <c r="H36" s="121"/>
      <c r="I36" s="124"/>
      <c r="J36" s="99"/>
      <c r="K36" s="99"/>
      <c r="L36" s="99"/>
      <c r="M36" s="99"/>
      <c r="N36" s="99"/>
      <c r="O36" s="99"/>
      <c r="P36" s="99"/>
      <c r="Q36" s="99"/>
      <c r="R36" s="99"/>
      <c r="S36" s="99"/>
      <c r="T36" s="99"/>
      <c r="U36" s="99"/>
      <c r="V36" s="99"/>
      <c r="W36" s="99"/>
      <c r="X36" s="99"/>
    </row>
    <row r="37" spans="1:24" s="97" customFormat="1" ht="12.75" x14ac:dyDescent="0.2">
      <c r="A37" s="119"/>
      <c r="B37" s="125" t="s">
        <v>79</v>
      </c>
      <c r="C37" s="121" t="str">
        <f>X17</f>
        <v>NA (present, but undefined amount of snow)</v>
      </c>
      <c r="D37" s="121"/>
      <c r="E37" s="122"/>
      <c r="F37" s="122"/>
      <c r="G37" s="121"/>
      <c r="H37" s="121"/>
      <c r="I37" s="124"/>
      <c r="J37" s="99"/>
      <c r="K37" s="99"/>
      <c r="L37" s="99"/>
      <c r="M37" s="99"/>
      <c r="N37" s="99"/>
      <c r="O37" s="99"/>
      <c r="P37" s="99"/>
      <c r="Q37" s="99"/>
      <c r="R37" s="99"/>
      <c r="S37" s="99"/>
      <c r="T37" s="99"/>
      <c r="U37" s="99"/>
      <c r="V37" s="99"/>
      <c r="W37" s="99"/>
      <c r="X37" s="99"/>
    </row>
    <row r="38" spans="1:24" s="97" customFormat="1" x14ac:dyDescent="0.25">
      <c r="A38" s="119"/>
      <c r="B38" s="126" t="s">
        <v>80</v>
      </c>
      <c r="C38" s="121" t="str">
        <f>W18</f>
        <v>NA</v>
      </c>
      <c r="D38" s="121"/>
      <c r="E38" s="122"/>
      <c r="F38" s="122"/>
      <c r="G38" s="121"/>
      <c r="H38" s="121"/>
      <c r="I38" s="124"/>
      <c r="J38"/>
      <c r="K38"/>
      <c r="L38"/>
      <c r="M38"/>
      <c r="N38"/>
      <c r="O38"/>
      <c r="P38"/>
      <c r="Q38"/>
      <c r="R38"/>
      <c r="S38"/>
      <c r="T38"/>
      <c r="U38"/>
      <c r="V38"/>
      <c r="W38"/>
      <c r="X38"/>
    </row>
    <row r="39" spans="1:24" s="99" customFormat="1" ht="15.75" thickBot="1" x14ac:dyDescent="0.3">
      <c r="A39" s="127"/>
      <c r="B39" s="128" t="s">
        <v>81</v>
      </c>
      <c r="C39" s="129">
        <f>X20</f>
        <v>0.13250000000000001</v>
      </c>
      <c r="D39" s="129"/>
      <c r="E39" s="130"/>
      <c r="F39" s="130"/>
      <c r="G39" s="131"/>
      <c r="H39" s="131"/>
      <c r="I39" s="132"/>
      <c r="J39"/>
      <c r="K39"/>
      <c r="L39"/>
      <c r="M39"/>
      <c r="N39"/>
      <c r="O39"/>
      <c r="P39"/>
      <c r="Q39"/>
      <c r="R39"/>
      <c r="S39"/>
      <c r="T39"/>
      <c r="U39"/>
      <c r="V39"/>
      <c r="W39"/>
      <c r="X39"/>
    </row>
    <row r="40" spans="1:24" s="99" customFormat="1" x14ac:dyDescent="0.25">
      <c r="A40"/>
      <c r="B40"/>
      <c r="C40"/>
      <c r="D40"/>
      <c r="E40"/>
      <c r="F40"/>
      <c r="G40"/>
      <c r="H40"/>
      <c r="I40"/>
      <c r="J40"/>
      <c r="K40"/>
      <c r="L40"/>
      <c r="M40"/>
      <c r="N40"/>
      <c r="O40"/>
      <c r="P40"/>
      <c r="Q40"/>
      <c r="R40"/>
      <c r="S40"/>
      <c r="T40"/>
      <c r="U40"/>
      <c r="V40"/>
      <c r="W40"/>
      <c r="X40"/>
    </row>
  </sheetData>
  <mergeCells count="15">
    <mergeCell ref="A32:B33"/>
    <mergeCell ref="C32:D32"/>
    <mergeCell ref="C2:E2"/>
    <mergeCell ref="G2:K2"/>
    <mergeCell ref="W7:W8"/>
    <mergeCell ref="M2:O2"/>
    <mergeCell ref="P2:S2"/>
    <mergeCell ref="D3:E3"/>
    <mergeCell ref="C13:E13"/>
    <mergeCell ref="G13:K13"/>
    <mergeCell ref="X7:X8"/>
    <mergeCell ref="Y7:Y8"/>
    <mergeCell ref="W9:W10"/>
    <mergeCell ref="X9:X10"/>
    <mergeCell ref="Y9:Y10"/>
  </mergeCells>
  <pageMargins left="0.7" right="0.7" top="0.75" bottom="0.75" header="0.3" footer="0.3"/>
  <pageSetup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2019-06-20T22:23:13Z</dcterms:created>
  <dcterms:modified xsi:type="dcterms:W3CDTF">2019-08-01T01:47:27Z</dcterms:modified>
</cp:coreProperties>
</file>