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DBF39E9A-E200-4E58-9640-CF3BF596A3C5}" xr6:coauthVersionLast="36" xr6:coauthVersionMax="36" xr10:uidLastSave="{00000000-0000-0000-0000-000000000000}"/>
  <bookViews>
    <workbookView xWindow="0" yWindow="0" windowWidth="25200" windowHeight="11775" xr2:uid="{62E40685-8569-48A2-98E8-A504D3602E9A}"/>
  </bookViews>
  <sheets>
    <sheet name="K17"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5" i="1" l="1"/>
  <c r="C34" i="1"/>
  <c r="C9" i="1"/>
  <c r="C33" i="1"/>
  <c r="P25" i="1"/>
  <c r="C32" i="1"/>
  <c r="C31" i="1"/>
  <c r="T24" i="1"/>
  <c r="V24" i="1"/>
  <c r="C30" i="1"/>
  <c r="S8" i="1"/>
  <c r="S7" i="1"/>
  <c r="U23" i="1"/>
  <c r="V21" i="1"/>
  <c r="P20" i="1"/>
  <c r="P7" i="1"/>
  <c r="S9" i="1"/>
  <c r="S10" i="1"/>
  <c r="T9" i="1"/>
  <c r="U9" i="1"/>
  <c r="P9" i="1"/>
  <c r="N24" i="1"/>
  <c r="P24" i="1"/>
  <c r="L20" i="1"/>
  <c r="P21" i="1"/>
  <c r="U20" i="1"/>
  <c r="T21" i="1"/>
  <c r="N8" i="1"/>
  <c r="X25" i="1"/>
  <c r="L23" i="1"/>
  <c r="P23" i="1"/>
  <c r="I29" i="1"/>
  <c r="G29" i="1"/>
  <c r="E29" i="1"/>
  <c r="N10" i="1"/>
  <c r="O10" i="1"/>
  <c r="T7" i="1"/>
  <c r="E9" i="1"/>
  <c r="P8" i="1"/>
  <c r="N9" i="1"/>
  <c r="D9" i="1"/>
  <c r="N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cmcneil</author>
    <author>ehbaker</author>
  </authors>
  <commentList>
    <comment ref="M2" authorId="0" shapeId="0" xr:uid="{218D5950-F29B-49C2-A700-CFFC93D4B349}">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E0D3577-1BBF-40FB-8752-93958E5E6565}">
      <text>
        <r>
          <rPr>
            <sz val="8"/>
            <color indexed="81"/>
            <rFont val="Tahoma"/>
            <family val="2"/>
          </rPr>
          <t>This is the amount of snow that is above the summer surface.  The value should always be positive or zero.</t>
        </r>
      </text>
    </comment>
    <comment ref="A3" authorId="0" shapeId="0" xr:uid="{977218EB-27BD-4359-81FB-42A6295F4D6C}">
      <text>
        <r>
          <rPr>
            <b/>
            <sz val="8"/>
            <color indexed="81"/>
            <rFont val="Tahoma"/>
            <family val="2"/>
          </rPr>
          <t>GAAdmin:</t>
        </r>
        <r>
          <rPr>
            <sz val="8"/>
            <color indexed="81"/>
            <rFont val="Tahoma"/>
            <family val="2"/>
          </rPr>
          <t xml:space="preserve">
The stake with which the observations were made.</t>
        </r>
      </text>
    </comment>
    <comment ref="B3" authorId="0" shapeId="0" xr:uid="{2C1A1B70-5732-414E-9974-5C5B4CE10286}">
      <text>
        <r>
          <rPr>
            <b/>
            <sz val="8"/>
            <color indexed="81"/>
            <rFont val="Tahoma"/>
            <family val="2"/>
          </rPr>
          <t>GAAdmin:</t>
        </r>
        <r>
          <rPr>
            <sz val="8"/>
            <color indexed="81"/>
            <rFont val="Tahoma"/>
            <family val="2"/>
          </rPr>
          <t xml:space="preserve">
Date of observations</t>
        </r>
      </text>
    </comment>
    <comment ref="C3" authorId="0" shapeId="0" xr:uid="{80B8CB8B-D7C5-4147-8B92-964F1FA26AD9}">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725D2A8E-0EC7-4069-B709-87CA4152772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E45CC1F9-5620-4DB5-A3DB-495DFDAD4DDD}">
      <text>
        <r>
          <rPr>
            <sz val="8"/>
            <color indexed="81"/>
            <rFont val="Tahoma"/>
            <family val="2"/>
          </rPr>
          <t>Type of surface strata:
Glacier Ice, Snow, Superimposed Ice, Old Firn or New Firn.  For the Fall surveys this should be the surface strata beneath any fresh snow.</t>
        </r>
      </text>
    </comment>
    <comment ref="G3" authorId="0" shapeId="0" xr:uid="{581FBF7E-5DAE-4DAF-B91B-1D0564F958F0}">
      <text>
        <r>
          <rPr>
            <b/>
            <sz val="8"/>
            <color indexed="81"/>
            <rFont val="Tahoma"/>
            <family val="2"/>
          </rPr>
          <t>GAAdmin:</t>
        </r>
        <r>
          <rPr>
            <sz val="8"/>
            <color indexed="81"/>
            <rFont val="Tahoma"/>
            <family val="2"/>
          </rPr>
          <t xml:space="preserve">
Average depth of snow as determined in snow pit.</t>
        </r>
      </text>
    </comment>
    <comment ref="H3" authorId="0" shapeId="0" xr:uid="{8775BD83-5533-4712-BD00-BB34DA280B5B}">
      <text>
        <r>
          <rPr>
            <b/>
            <sz val="8"/>
            <color indexed="81"/>
            <rFont val="Tahoma"/>
            <family val="2"/>
          </rPr>
          <t>GAAdmin:</t>
        </r>
        <r>
          <rPr>
            <sz val="8"/>
            <color indexed="81"/>
            <rFont val="Tahoma"/>
            <family val="2"/>
          </rPr>
          <t xml:space="preserve">
Average depth of snow from probing
</t>
        </r>
      </text>
    </comment>
    <comment ref="I3" authorId="0" shapeId="0" xr:uid="{0CDD21BF-89D9-40D6-BD82-8D2AE0ECEAC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BAEC970D-AB61-460C-804F-C696485EE9F0}">
      <text>
        <r>
          <rPr>
            <b/>
            <sz val="8"/>
            <color indexed="81"/>
            <rFont val="Tahoma"/>
            <family val="2"/>
          </rPr>
          <t>GAAdmin:</t>
        </r>
        <r>
          <rPr>
            <sz val="8"/>
            <color indexed="81"/>
            <rFont val="Tahoma"/>
            <family val="2"/>
          </rPr>
          <t xml:space="preserve">
Standard Error</t>
        </r>
      </text>
    </comment>
    <comment ref="K3" authorId="0" shapeId="0" xr:uid="{AA063807-F0EA-4861-87C4-30D3792D10FA}">
      <text>
        <r>
          <rPr>
            <b/>
            <sz val="8"/>
            <color indexed="81"/>
            <rFont val="Tahoma"/>
            <family val="2"/>
          </rPr>
          <t>GAAdmin:</t>
        </r>
        <r>
          <rPr>
            <sz val="8"/>
            <color indexed="81"/>
            <rFont val="Tahoma"/>
            <family val="2"/>
          </rPr>
          <t xml:space="preserve">
number of observations of snow depth</t>
        </r>
      </text>
    </comment>
    <comment ref="L3" authorId="0" shapeId="0" xr:uid="{71ACE928-2916-4213-8555-35FFC325432A}">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EB5044B7-3D14-40B3-950D-569D58F45B7F}">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E7B59CF6-6FCC-40A1-9983-BFE33B523108}">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CD80A9E3-6AC9-4B63-898C-22FE6D54AFE3}">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BECDC5C-CE56-4339-A4B7-EBC8DAE2CEA4}">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08015FB5-3EDD-4AAE-B040-889242DECED5}">
      <text>
        <r>
          <rPr>
            <sz val="8"/>
            <color indexed="81"/>
            <rFont val="Tahoma"/>
            <family val="2"/>
          </rPr>
          <t>Average density of the material above ss.</t>
        </r>
      </text>
    </comment>
    <comment ref="R3" authorId="0" shapeId="0" xr:uid="{6FDA5723-4B66-4D81-88E3-C52892AE6888}">
      <text>
        <r>
          <rPr>
            <b/>
            <sz val="8"/>
            <color indexed="81"/>
            <rFont val="Tahoma"/>
            <family val="2"/>
          </rPr>
          <t>GAAdmin:</t>
        </r>
        <r>
          <rPr>
            <sz val="8"/>
            <color indexed="81"/>
            <rFont val="Tahoma"/>
            <family val="2"/>
          </rPr>
          <t xml:space="preserve">
Is the Density Estimated (E) or is it Measured (M) ?</t>
        </r>
      </text>
    </comment>
    <comment ref="S3" authorId="0" shapeId="0" xr:uid="{1D974147-B800-41DF-8A07-35B4FDB2DD51}">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EEFD1BE6-C274-4D06-B52C-6F9B80B56012}">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7D93BFF-1736-48AF-9F3C-33D742299FAE}">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E96AF6B3-4B6A-47FD-97F0-94C1A69361A1}">
      <text/>
    </comment>
    <comment ref="S8" authorId="0" shapeId="0" xr:uid="{8E099F1E-6226-4592-9B27-9D7A01C2E462}">
      <text>
        <r>
          <rPr>
            <b/>
            <sz val="8"/>
            <color indexed="81"/>
            <rFont val="Tahoma"/>
            <family val="2"/>
          </rPr>
          <t xml:space="preserve">Not used
</t>
        </r>
      </text>
    </comment>
    <comment ref="A9" authorId="0" shapeId="0" xr:uid="{28422DF8-7C3B-4487-9CAB-A9C6845E619B}">
      <text>
        <r>
          <rPr>
            <sz val="8"/>
            <color indexed="81"/>
            <rFont val="Tahoma"/>
            <family val="2"/>
          </rPr>
          <t>There was 0.56 m of fresh snow on this day.</t>
        </r>
      </text>
    </comment>
    <comment ref="A16" authorId="0" shapeId="0" xr:uid="{F4616D8E-C547-42C4-802E-8C0C401A56EA}">
      <text>
        <r>
          <rPr>
            <b/>
            <sz val="8"/>
            <color indexed="81"/>
            <rFont val="Tahoma"/>
            <family val="2"/>
          </rPr>
          <t>GAAdmin:</t>
        </r>
        <r>
          <rPr>
            <sz val="8"/>
            <color indexed="81"/>
            <rFont val="Tahoma"/>
            <family val="2"/>
          </rPr>
          <t xml:space="preserve">
The stake with which the observations were made.</t>
        </r>
      </text>
    </comment>
    <comment ref="B16" authorId="0" shapeId="0" xr:uid="{4212CB71-B37F-4F35-A7F5-89E446744129}">
      <text>
        <r>
          <rPr>
            <b/>
            <sz val="8"/>
            <color indexed="81"/>
            <rFont val="Tahoma"/>
            <family val="2"/>
          </rPr>
          <t>GAAdmin:</t>
        </r>
        <r>
          <rPr>
            <sz val="8"/>
            <color indexed="81"/>
            <rFont val="Tahoma"/>
            <family val="2"/>
          </rPr>
          <t xml:space="preserve">
Date of observations</t>
        </r>
      </text>
    </comment>
    <comment ref="C16" authorId="1" shapeId="0" xr:uid="{4562BC12-2417-4815-B730-142DF6FE11ED}">
      <text>
        <r>
          <rPr>
            <b/>
            <sz val="9"/>
            <color indexed="81"/>
            <rFont val="Tahoma"/>
            <family val="2"/>
          </rPr>
          <t>cmcneil:</t>
        </r>
        <r>
          <rPr>
            <sz val="9"/>
            <color indexed="81"/>
            <rFont val="Tahoma"/>
            <family val="2"/>
          </rPr>
          <t xml:space="preserve">
Total length of stake</t>
        </r>
      </text>
    </comment>
    <comment ref="D16" authorId="1" shapeId="0" xr:uid="{6B00F6F7-B323-45F1-A7B8-E9A056A32769}">
      <text>
        <r>
          <rPr>
            <b/>
            <sz val="9"/>
            <color indexed="81"/>
            <rFont val="Tahoma"/>
            <family val="2"/>
          </rPr>
          <t>cmcneil:</t>
        </r>
        <r>
          <rPr>
            <sz val="9"/>
            <color indexed="81"/>
            <rFont val="Tahoma"/>
            <family val="2"/>
          </rPr>
          <t xml:space="preserve">
Length of stake above the surface noted in column D</t>
        </r>
      </text>
    </comment>
    <comment ref="E16" authorId="1" shapeId="0" xr:uid="{C8DFA631-E91B-41B6-A737-8D110D162DA7}">
      <text>
        <r>
          <rPr>
            <b/>
            <sz val="9"/>
            <color indexed="81"/>
            <rFont val="Tahoma"/>
            <family val="2"/>
          </rPr>
          <t>cmcneil:</t>
        </r>
        <r>
          <rPr>
            <sz val="9"/>
            <color indexed="81"/>
            <rFont val="Tahoma"/>
            <family val="2"/>
          </rPr>
          <t xml:space="preserve">
Length of stake still below the surface noted in column D</t>
        </r>
      </text>
    </comment>
    <comment ref="F16" authorId="0" shapeId="0" xr:uid="{4B59C527-76A6-4B6A-9C45-A3FC7F6CD6C2}">
      <text>
        <r>
          <rPr>
            <sz val="8"/>
            <color indexed="81"/>
            <rFont val="Tahoma"/>
            <family val="2"/>
          </rPr>
          <t>Type of surface strata:
Glacier Ice, Snow, Superimposed Ice, Old Firn or New Firn.  For the Fall surveys this should be the surface strata beneath any fresh snow.</t>
        </r>
      </text>
    </comment>
    <comment ref="G16" authorId="0" shapeId="0" xr:uid="{43FD6771-B593-412E-A954-B43D89201ACD}">
      <text>
        <r>
          <rPr>
            <b/>
            <sz val="8"/>
            <color indexed="81"/>
            <rFont val="Tahoma"/>
            <family val="2"/>
          </rPr>
          <t>GAAdmin:</t>
        </r>
        <r>
          <rPr>
            <sz val="8"/>
            <color indexed="81"/>
            <rFont val="Tahoma"/>
            <family val="2"/>
          </rPr>
          <t xml:space="preserve">
Average depth of snow as determined in snow pit.</t>
        </r>
      </text>
    </comment>
    <comment ref="H16" authorId="0" shapeId="0" xr:uid="{CE4A0228-40ED-4DDB-8EC3-253B36BB0C27}">
      <text>
        <r>
          <rPr>
            <b/>
            <sz val="8"/>
            <color indexed="81"/>
            <rFont val="Tahoma"/>
            <family val="2"/>
          </rPr>
          <t>GAAdmin:</t>
        </r>
        <r>
          <rPr>
            <sz val="8"/>
            <color indexed="81"/>
            <rFont val="Tahoma"/>
            <family val="2"/>
          </rPr>
          <t xml:space="preserve">
Average depth of snow from probing
</t>
        </r>
      </text>
    </comment>
    <comment ref="I16" authorId="0" shapeId="0" xr:uid="{CA9CEA66-239E-49BF-BCC5-7206C76CB1B6}">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6" authorId="0" shapeId="0" xr:uid="{332D1906-543B-46BF-AEFE-BD9A73664AF6}">
      <text>
        <r>
          <rPr>
            <b/>
            <sz val="8"/>
            <color indexed="81"/>
            <rFont val="Tahoma"/>
            <family val="2"/>
          </rPr>
          <t>GAAdmin:</t>
        </r>
        <r>
          <rPr>
            <sz val="8"/>
            <color indexed="81"/>
            <rFont val="Tahoma"/>
            <family val="2"/>
          </rPr>
          <t xml:space="preserve">
Standard Error</t>
        </r>
      </text>
    </comment>
    <comment ref="K16" authorId="0" shapeId="0" xr:uid="{A4A418DC-9690-4C4E-AB70-768566BDDFC4}">
      <text>
        <r>
          <rPr>
            <b/>
            <sz val="8"/>
            <color indexed="81"/>
            <rFont val="Tahoma"/>
            <family val="2"/>
          </rPr>
          <t>GAAdmin:</t>
        </r>
        <r>
          <rPr>
            <sz val="8"/>
            <color indexed="81"/>
            <rFont val="Tahoma"/>
            <family val="2"/>
          </rPr>
          <t xml:space="preserve">
number of observations of snow depth</t>
        </r>
      </text>
    </comment>
    <comment ref="M16" authorId="0" shapeId="0" xr:uid="{0B4E34BE-EC34-4822-8275-577D11BDDD97}">
      <text>
        <r>
          <rPr>
            <b/>
            <sz val="8"/>
            <color indexed="81"/>
            <rFont val="Tahoma"/>
            <family val="2"/>
          </rPr>
          <t>GAAdmin:</t>
        </r>
        <r>
          <rPr>
            <sz val="8"/>
            <color indexed="81"/>
            <rFont val="Tahoma"/>
            <family val="2"/>
          </rPr>
          <t xml:space="preserve">
This density is estimated and is based on the surface strata of the previous survey.</t>
        </r>
      </text>
    </comment>
    <comment ref="O16" authorId="0" shapeId="0" xr:uid="{979F651E-68B0-418F-A612-056BC4906B5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6" authorId="0" shapeId="0" xr:uid="{AE857DFC-0009-4451-854D-9AECC3B955D2}">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6" authorId="0" shapeId="0" xr:uid="{5AAF69A0-4C8A-48BA-A8CA-ED937C3C2317}">
      <text>
        <r>
          <rPr>
            <sz val="8"/>
            <color indexed="81"/>
            <rFont val="Tahoma"/>
            <family val="2"/>
          </rPr>
          <t>Average density of the material above ss.</t>
        </r>
      </text>
    </comment>
    <comment ref="T16" authorId="1" shapeId="0" xr:uid="{68D36330-4952-4FEA-BC70-80F9888A11BF}">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6" authorId="1" shapeId="0" xr:uid="{EEBDB6DC-CB63-4F37-AF69-C3CF08A3DF4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6" authorId="1" shapeId="0" xr:uid="{87FE1DB5-613B-4AD5-8E61-E3BF943C367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6" authorId="1" shapeId="0" xr:uid="{551E7DD5-F7F5-4D78-82CE-F83ECC22DB3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6" authorId="1" shapeId="0" xr:uid="{05ECAEC7-9815-438D-9711-928935A1DA5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M19" authorId="2" shapeId="0" xr:uid="{9FA88672-6C9E-440E-A36F-35AEE4AF2FEC}">
      <text>
        <r>
          <rPr>
            <b/>
            <sz val="9"/>
            <color indexed="81"/>
            <rFont val="Tahoma"/>
            <family val="2"/>
          </rPr>
          <t>ehbaker:</t>
        </r>
        <r>
          <rPr>
            <sz val="9"/>
            <color indexed="81"/>
            <rFont val="Tahoma"/>
            <family val="2"/>
          </rPr>
          <t xml:space="preserve">
assumed density for old firn
</t>
        </r>
      </text>
    </comment>
    <comment ref="Q20" authorId="2" shapeId="0" xr:uid="{989498AD-19B6-4343-A366-BEE5DB01D75B}">
      <text>
        <r>
          <rPr>
            <b/>
            <sz val="9"/>
            <color indexed="81"/>
            <rFont val="Tahoma"/>
            <family val="2"/>
          </rPr>
          <t>ehbaker:</t>
        </r>
        <r>
          <rPr>
            <sz val="9"/>
            <color indexed="81"/>
            <rFont val="Tahoma"/>
            <family val="2"/>
          </rPr>
          <t xml:space="preserve">
assumed density for spring bulk density
</t>
        </r>
      </text>
    </comment>
    <comment ref="E21" authorId="2" shapeId="0" xr:uid="{C0EC4A24-B011-4525-9313-FFB778DC8EF6}">
      <text>
        <r>
          <rPr>
            <b/>
            <sz val="9"/>
            <color indexed="81"/>
            <rFont val="Tahoma"/>
            <charset val="1"/>
          </rPr>
          <t>ehbaker:</t>
        </r>
        <r>
          <rPr>
            <sz val="9"/>
            <color indexed="81"/>
            <rFont val="Tahoma"/>
            <charset val="1"/>
          </rPr>
          <t xml:space="preserve">
suspect that this is only 6 cm lower than on the spring trip...</t>
        </r>
      </text>
    </comment>
    <comment ref="Q21" authorId="2" shapeId="0" xr:uid="{BBE19A3B-8EBF-4FA7-9389-F44A5CCEE0DB}">
      <text>
        <r>
          <rPr>
            <b/>
            <sz val="9"/>
            <color indexed="81"/>
            <rFont val="Tahoma"/>
            <family val="2"/>
          </rPr>
          <t>ehbaker:</t>
        </r>
        <r>
          <rPr>
            <sz val="9"/>
            <color indexed="81"/>
            <rFont val="Tahoma"/>
            <family val="2"/>
          </rPr>
          <t xml:space="preserve">
assumed density for new firn
</t>
        </r>
      </text>
    </comment>
    <comment ref="Q23" authorId="2" shapeId="0" xr:uid="{5E97264B-B245-461A-8032-9E2D553153B0}">
      <text>
        <r>
          <rPr>
            <b/>
            <sz val="9"/>
            <color indexed="81"/>
            <rFont val="Tahoma"/>
            <family val="2"/>
          </rPr>
          <t>ehbaker:</t>
        </r>
        <r>
          <rPr>
            <sz val="9"/>
            <color indexed="81"/>
            <rFont val="Tahoma"/>
            <family val="2"/>
          </rPr>
          <t xml:space="preserve">
assumed density for spring bulk density
</t>
        </r>
      </text>
    </comment>
    <comment ref="P24" authorId="2" shapeId="0" xr:uid="{019CD173-2F9A-4A9F-A503-87DE1BF56A36}">
      <text>
        <r>
          <rPr>
            <b/>
            <sz val="9"/>
            <color indexed="81"/>
            <rFont val="Tahoma"/>
            <charset val="1"/>
          </rPr>
          <t>ehbaker:</t>
        </r>
        <r>
          <rPr>
            <sz val="9"/>
            <color indexed="81"/>
            <rFont val="Tahoma"/>
            <charset val="1"/>
          </rPr>
          <t xml:space="preserve">
no probed depths, only stake measurements</t>
        </r>
      </text>
    </comment>
    <comment ref="Q24" authorId="2" shapeId="0" xr:uid="{B189EA50-433D-4A0F-91E2-E218314BF79F}">
      <text>
        <r>
          <rPr>
            <b/>
            <sz val="9"/>
            <color indexed="81"/>
            <rFont val="Tahoma"/>
            <family val="2"/>
          </rPr>
          <t>ehbaker:</t>
        </r>
        <r>
          <rPr>
            <sz val="9"/>
            <color indexed="81"/>
            <rFont val="Tahoma"/>
            <family val="2"/>
          </rPr>
          <t xml:space="preserve">
assumed density for new firn
</t>
        </r>
      </text>
    </comment>
    <comment ref="Q25" authorId="2" shapeId="0" xr:uid="{4D40C026-25D7-4E98-B41D-F6C4B8B2A530}">
      <text>
        <r>
          <rPr>
            <b/>
            <sz val="9"/>
            <color indexed="81"/>
            <rFont val="Tahoma"/>
            <family val="2"/>
          </rPr>
          <t>ehbaker:</t>
        </r>
        <r>
          <rPr>
            <sz val="9"/>
            <color indexed="81"/>
            <rFont val="Tahoma"/>
            <family val="2"/>
          </rPr>
          <t xml:space="preserve">
assumed density for new snow in fall
</t>
        </r>
      </text>
    </comment>
  </commentList>
</comments>
</file>

<file path=xl/sharedStrings.xml><?xml version="1.0" encoding="utf-8"?>
<sst xmlns="http://schemas.openxmlformats.org/spreadsheetml/2006/main" count="154" uniqueCount="91">
  <si>
    <t>Snow</t>
  </si>
  <si>
    <t>Measured</t>
  </si>
  <si>
    <t>NFirn</t>
  </si>
  <si>
    <t>original calculation</t>
  </si>
  <si>
    <t>&lt;-----Stake Reading-------&gt;</t>
  </si>
  <si>
    <t>&lt;-----------Snow or New Firn Depth-------------&gt;</t>
  </si>
  <si>
    <t>Summer Surf.</t>
  </si>
  <si>
    <t xml:space="preserve"> &lt;-----Old Firn and Ice Losses------&gt;</t>
  </si>
  <si>
    <t xml:space="preserve"> &lt;-----------NFirn, SIce or Snow Amounts----------------&gt;</t>
  </si>
  <si>
    <t>Seasonal</t>
  </si>
  <si>
    <t>Annual</t>
  </si>
  <si>
    <t>Stake</t>
  </si>
  <si>
    <t>Date</t>
  </si>
  <si>
    <t>Tape</t>
  </si>
  <si>
    <t>Survey</t>
  </si>
  <si>
    <t>Strata</t>
  </si>
  <si>
    <t>Pit</t>
  </si>
  <si>
    <t>Probe</t>
  </si>
  <si>
    <t>Average</t>
  </si>
  <si>
    <t xml:space="preserve"> s.d.</t>
  </si>
  <si>
    <t>n</t>
  </si>
  <si>
    <t>Obsvd.</t>
  </si>
  <si>
    <t>Density</t>
  </si>
  <si>
    <t>Ice</t>
  </si>
  <si>
    <t>Depth</t>
  </si>
  <si>
    <t xml:space="preserve"> Density</t>
  </si>
  <si>
    <t>Estimated</t>
  </si>
  <si>
    <t xml:space="preserve">"Snow" </t>
  </si>
  <si>
    <t>Balance</t>
  </si>
  <si>
    <t>Name</t>
  </si>
  <si>
    <t>b'</t>
  </si>
  <si>
    <t>b*</t>
  </si>
  <si>
    <t>b**</t>
  </si>
  <si>
    <t>d</t>
  </si>
  <si>
    <t>b'ss</t>
  </si>
  <si>
    <t>r</t>
  </si>
  <si>
    <t>b'(i)</t>
  </si>
  <si>
    <t>ba(i)</t>
  </si>
  <si>
    <t>or</t>
  </si>
  <si>
    <t>bn(f)</t>
  </si>
  <si>
    <t>bw or bs</t>
  </si>
  <si>
    <t>bn</t>
  </si>
  <si>
    <t>m/d/y</t>
  </si>
  <si>
    <t>m</t>
  </si>
  <si>
    <t xml:space="preserve"> m</t>
  </si>
  <si>
    <t>kg/L</t>
  </si>
  <si>
    <t>m(w)</t>
  </si>
  <si>
    <t>new calculation</t>
  </si>
  <si>
    <t>Ablation</t>
  </si>
  <si>
    <t>Accumulation</t>
  </si>
  <si>
    <t>Balances</t>
  </si>
  <si>
    <t>Total</t>
  </si>
  <si>
    <t>Above Surface</t>
  </si>
  <si>
    <t>Below Surface</t>
  </si>
  <si>
    <t>At Stake</t>
  </si>
  <si>
    <t>Previous summer surface</t>
  </si>
  <si>
    <t>Stake Length Change</t>
  </si>
  <si>
    <t>Estimated or Measured</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</si>
  <si>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</si>
  <si>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</si>
  <si>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</si>
  <si>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</si>
  <si>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</si>
  <si>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</si>
  <si>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(fall to fall)</t>
  </si>
  <si>
    <t>g/cm^3</t>
  </si>
  <si>
    <t>m w.e.</t>
  </si>
  <si>
    <t>SUMMARY:</t>
  </si>
  <si>
    <t>Time-systems</t>
  </si>
  <si>
    <t>Time 1</t>
  </si>
  <si>
    <t>Time 2</t>
  </si>
  <si>
    <t>Time 3</t>
  </si>
  <si>
    <t>stratigraphic</t>
  </si>
  <si>
    <t xml:space="preserve">Measurement Interval: </t>
  </si>
  <si>
    <t>:</t>
  </si>
  <si>
    <t>Winter Balance =</t>
  </si>
  <si>
    <t>NA</t>
  </si>
  <si>
    <t>Summer Balance =</t>
  </si>
  <si>
    <t>Annual Balance =</t>
  </si>
  <si>
    <t>previous summer accumulation=</t>
  </si>
  <si>
    <t>Winter Ablation=</t>
  </si>
  <si>
    <t>Summer Accumulation=</t>
  </si>
  <si>
    <t>snow</t>
  </si>
  <si>
    <t>new firn</t>
  </si>
  <si>
    <t>95-K17</t>
  </si>
  <si>
    <t>OFirn</t>
  </si>
  <si>
    <t>old firn</t>
  </si>
  <si>
    <t>new snow</t>
  </si>
  <si>
    <t>96-K17</t>
  </si>
  <si>
    <t>snow depth only from stake measurement</t>
  </si>
  <si>
    <t>NA (no probed snow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</si>
</sst>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0_)"/>
    <numFmt numFmtId="166" formatCode="0.000"/>
    <numFmt numFmtId="167" formatCode="??0"/>
    <numFmt numFmtId="168" formatCode="mm/dd/yyyy"/>
  </numFmts>
  <fonts count="32" x14ac:knownFonts="1">
    <font>
      <sz val="11"/>
      <color theme="1"/>
      <name val="Calibri"/>
      <family val="2"/>
      <scheme val="minor"/>
    </font>
    <font>
      <sz val="11"/>
      <color theme="1"/>
      <name val="Calibri"/>
      <family val="2"/>
      <scheme val="minor"/>
    </font>
    <font>
      <sz val="8"/>
      <color indexed="8"/>
      <name val="Arial"/>
      <family val="2"/>
    </font>
    <font>
      <sz val="8"/>
      <name val="Arial"/>
      <family val="2"/>
    </font>
    <font>
      <b/>
      <sz val="8"/>
      <color indexed="81"/>
      <name val="Tahoma"/>
      <family val="2"/>
    </font>
    <font>
      <b/>
      <sz val="12"/>
      <name val="Arial"/>
      <family val="2"/>
    </font>
    <font>
      <sz val="8"/>
      <color theme="1"/>
      <name val="Calibri"/>
      <family val="2"/>
      <scheme val="minor"/>
    </font>
    <font>
      <sz val="8"/>
      <name val="Calibri"/>
      <family val="2"/>
      <scheme val="minor"/>
    </font>
    <font>
      <sz val="8"/>
      <color indexed="8"/>
      <name val="Calibri"/>
      <family val="2"/>
      <scheme val="minor"/>
    </font>
    <font>
      <b/>
      <sz val="8"/>
      <name val="Calibri"/>
      <family val="2"/>
      <scheme val="minor"/>
    </font>
    <font>
      <b/>
      <sz val="10"/>
      <color rgb="FF000000"/>
      <name val="Arial"/>
      <family val="2"/>
    </font>
    <font>
      <b/>
      <vertAlign val="subscript"/>
      <sz val="10"/>
      <color rgb="FF000000"/>
      <name val="Arial"/>
      <family val="2"/>
    </font>
    <font>
      <b/>
      <sz val="8"/>
      <color theme="1"/>
      <name val="Arial"/>
      <family val="2"/>
    </font>
    <font>
      <b/>
      <sz val="8"/>
      <name val="Arial"/>
      <family val="2"/>
    </font>
    <font>
      <sz val="10"/>
      <color theme="1"/>
      <name val="Arial"/>
      <family val="2"/>
    </font>
    <font>
      <sz val="8"/>
      <color indexed="81"/>
      <name val="Tahoma"/>
      <family val="2"/>
    </font>
    <font>
      <b/>
      <sz val="9"/>
      <color indexed="81"/>
      <name val="Tahoma"/>
      <family val="2"/>
    </font>
    <font>
      <sz val="9"/>
      <color indexed="81"/>
      <name val="Tahoma"/>
      <family val="2"/>
    </font>
    <font>
      <b/>
      <sz val="10"/>
      <name val="Arial"/>
      <family val="2"/>
    </font>
    <font>
      <sz val="8"/>
      <color indexed="12"/>
      <name val="Arial"/>
      <family val="2"/>
    </font>
    <font>
      <sz val="8"/>
      <name val="Helv"/>
    </font>
    <font>
      <sz val="11"/>
      <color rgb="FFFF0000"/>
      <name val="Calibri"/>
      <family val="2"/>
      <scheme val="minor"/>
    </font>
    <font>
      <b/>
      <u/>
      <sz val="18"/>
      <color rgb="FF000000"/>
      <name val="Calibri"/>
      <family val="2"/>
    </font>
    <font>
      <b/>
      <u/>
      <sz val="10"/>
      <name val="Arial"/>
      <family val="2"/>
    </font>
    <font>
      <b/>
      <sz val="10"/>
      <color rgb="FF000000"/>
      <name val="Calibri"/>
      <family val="2"/>
    </font>
    <font>
      <sz val="10"/>
      <color rgb="FF000000"/>
      <name val="Arial"/>
      <family val="2"/>
    </font>
    <font>
      <sz val="8"/>
      <color rgb="FF000000"/>
      <name val="Arial"/>
      <family val="2"/>
    </font>
    <font>
      <sz val="8"/>
      <color theme="1"/>
      <name val="Arial"/>
      <family val="2"/>
    </font>
    <font>
      <sz val="9"/>
      <color indexed="81"/>
      <name val="Tahoma"/>
      <charset val="1"/>
    </font>
    <font>
      <b/>
      <sz val="9"/>
      <color indexed="81"/>
      <name val="Tahoma"/>
      <charset val="1"/>
    </font>
    <font>
      <sz val="9"/>
      <color rgb="FF000000"/>
      <name val="Calibri"/>
      <family val="2"/>
    </font>
    <font>
      <sz val="9"/>
      <name val="Arial"/>
      <family val="2"/>
    </font>
  </fonts>
  <fills count="15">
    <fill>
      <patternFill patternType="none"/>
    </fill>
    <fill>
      <patternFill patternType="gray125"/>
    </fill>
    <fill>
      <patternFill patternType="solid">
        <fgColor indexed="41"/>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rgb="FFFFFF00"/>
        <bgColor rgb="FFFFFF00"/>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66FFFF"/>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36">
    <border>
      <left/>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rgb="FFFF0000"/>
      </left>
      <right style="thin">
        <color rgb="FFFF0000"/>
      </right>
      <top style="thin">
        <color rgb="FFFF0000"/>
      </top>
      <bottom style="thin">
        <color rgb="FFFF0000"/>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style="medium">
        <color indexed="64"/>
      </left>
      <right style="thin">
        <color indexed="64"/>
      </right>
      <top/>
      <bottom style="thin">
        <color indexed="64"/>
      </bottom>
      <diagonal/>
    </border>
    <border>
      <left style="thin">
        <color rgb="FFFF0000"/>
      </left>
      <right style="thin">
        <color rgb="FFFF0000"/>
      </right>
      <top style="thin">
        <color rgb="FFFF0000"/>
      </top>
      <bottom/>
      <diagonal/>
    </border>
  </borders>
  <cellStyleXfs count="9">
    <xf numFmtId="0" fontId="0" fillId="0" borderId="0"/>
    <xf numFmtId="0" fontId="3" fillId="0" borderId="0" applyNumberFormat="0" applyFill="0" applyBorder="0" applyAlignment="0" applyProtection="0">
      <protection locked="0"/>
    </xf>
    <xf numFmtId="0" fontId="13" fillId="0" borderId="0" applyNumberFormat="0" applyFill="0" applyBorder="0" applyAlignment="0" applyProtection="0">
      <alignment horizontal="left"/>
      <protection locked="0"/>
    </xf>
    <xf numFmtId="0" fontId="19" fillId="0" borderId="0" applyNumberFormat="0" applyFill="0" applyBorder="0" applyAlignment="0" applyProtection="0">
      <alignment horizontal="left"/>
      <protection locked="0"/>
    </xf>
    <xf numFmtId="166" fontId="20" fillId="0" borderId="0" applyFont="0" applyFill="0" applyBorder="0" applyAlignment="0" applyProtection="0"/>
    <xf numFmtId="0" fontId="3" fillId="0" borderId="0" applyNumberFormat="0" applyFill="0" applyBorder="0" applyAlignment="0" applyProtection="0">
      <alignment horizontal="left" vertical="top" wrapText="1"/>
      <protection locked="0"/>
    </xf>
    <xf numFmtId="0" fontId="3" fillId="0" borderId="0" applyNumberFormat="0" applyFill="0" applyBorder="0" applyAlignment="0" applyProtection="0">
      <alignment horizontal="left" vertical="top" wrapText="1"/>
      <protection locked="0"/>
    </xf>
    <xf numFmtId="0" fontId="1" fillId="0" borderId="0"/>
    <xf numFmtId="167" fontId="20" fillId="0" borderId="0" applyFont="0" applyFill="0" applyBorder="0" applyAlignment="0" applyProtection="0">
      <alignment horizontal="left"/>
      <protection locked="0"/>
    </xf>
  </cellStyleXfs>
  <cellXfs count="248">
    <xf numFmtId="0" fontId="0" fillId="0" borderId="0" xfId="0"/>
    <xf numFmtId="0" fontId="5" fillId="0" borderId="0" xfId="1" applyFont="1" applyProtection="1"/>
    <xf numFmtId="0" fontId="3" fillId="0" borderId="0" xfId="1" applyProtection="1"/>
    <xf numFmtId="0" fontId="3" fillId="3" borderId="2" xfId="1" applyFill="1" applyBorder="1" applyProtection="1">
      <protection locked="0"/>
    </xf>
    <xf numFmtId="0" fontId="3" fillId="3" borderId="2" xfId="1" applyFill="1" applyBorder="1" applyProtection="1"/>
    <xf numFmtId="0" fontId="3" fillId="3" borderId="2" xfId="1" applyFill="1" applyBorder="1" applyAlignment="1" applyProtection="1">
      <alignment horizontal="centerContinuous"/>
    </xf>
    <xf numFmtId="0" fontId="3" fillId="0" borderId="2" xfId="1" applyBorder="1" applyAlignment="1" applyProtection="1">
      <alignment horizontal="left"/>
      <protection locked="0"/>
    </xf>
    <xf numFmtId="0" fontId="3" fillId="0" borderId="3" xfId="1" applyFill="1" applyBorder="1" applyAlignment="1" applyProtection="1">
      <alignment horizontal="center"/>
      <protection locked="0"/>
    </xf>
    <xf numFmtId="0" fontId="3" fillId="0" borderId="4" xfId="1" applyFill="1" applyBorder="1" applyAlignment="1" applyProtection="1">
      <alignment horizontal="center"/>
      <protection locked="0"/>
    </xf>
    <xf numFmtId="0" fontId="3" fillId="0" borderId="0" xfId="1" applyFill="1" applyBorder="1" applyProtection="1"/>
    <xf numFmtId="0" fontId="3" fillId="3" borderId="1" xfId="1" applyFill="1" applyBorder="1" applyAlignment="1" applyProtection="1">
      <alignment horizontal="center"/>
      <protection locked="0"/>
    </xf>
    <xf numFmtId="0" fontId="3" fillId="4" borderId="6" xfId="1" applyFill="1" applyBorder="1" applyAlignment="1" applyProtection="1">
      <alignment horizontal="center"/>
      <protection locked="0"/>
    </xf>
    <xf numFmtId="0" fontId="3" fillId="3" borderId="6" xfId="1" applyFill="1" applyBorder="1" applyAlignment="1" applyProtection="1">
      <alignment horizontal="center"/>
      <protection locked="0"/>
    </xf>
    <xf numFmtId="0" fontId="3" fillId="3" borderId="0" xfId="1" applyFill="1" applyBorder="1" applyAlignment="1" applyProtection="1">
      <alignment horizontal="center"/>
      <protection locked="0"/>
    </xf>
    <xf numFmtId="1" fontId="3" fillId="3" borderId="7" xfId="1" applyNumberFormat="1" applyFill="1" applyBorder="1" applyAlignment="1" applyProtection="1">
      <alignment horizontal="center"/>
      <protection locked="0"/>
    </xf>
    <xf numFmtId="0" fontId="3" fillId="0" borderId="1" xfId="1" applyBorder="1" applyAlignment="1" applyProtection="1">
      <alignment horizontal="center"/>
      <protection locked="0"/>
    </xf>
    <xf numFmtId="0" fontId="3" fillId="0" borderId="6" xfId="1" applyBorder="1" applyAlignment="1" applyProtection="1">
      <alignment horizontal="center"/>
      <protection locked="0"/>
    </xf>
    <xf numFmtId="0" fontId="3" fillId="0" borderId="0" xfId="1" applyBorder="1" applyAlignment="1" applyProtection="1">
      <alignment horizontal="center"/>
      <protection locked="0"/>
    </xf>
    <xf numFmtId="0" fontId="3" fillId="0" borderId="7" xfId="1" applyBorder="1" applyAlignment="1" applyProtection="1">
      <alignment horizontal="centerContinuous"/>
      <protection locked="0"/>
    </xf>
    <xf numFmtId="165" fontId="3" fillId="3" borderId="0" xfId="1" applyNumberFormat="1" applyFill="1" applyBorder="1" applyAlignment="1" applyProtection="1">
      <alignment horizontal="left"/>
    </xf>
    <xf numFmtId="0" fontId="3" fillId="0" borderId="7" xfId="1" applyBorder="1" applyAlignment="1" applyProtection="1">
      <alignment horizontal="center"/>
      <protection locked="0"/>
    </xf>
    <xf numFmtId="0" fontId="3" fillId="0" borderId="6" xfId="1" applyFill="1" applyBorder="1" applyAlignment="1" applyProtection="1">
      <alignment horizontal="center"/>
      <protection locked="0"/>
    </xf>
    <xf numFmtId="0" fontId="3" fillId="0" borderId="0" xfId="1" applyFill="1" applyBorder="1" applyAlignment="1" applyProtection="1">
      <alignment horizontal="center"/>
      <protection locked="0"/>
    </xf>
    <xf numFmtId="0" fontId="3" fillId="4" borderId="0" xfId="1" applyFill="1" applyBorder="1" applyAlignment="1" applyProtection="1">
      <alignment horizontal="center"/>
      <protection locked="0"/>
    </xf>
    <xf numFmtId="0" fontId="3" fillId="4" borderId="7" xfId="1" applyFill="1" applyBorder="1" applyAlignment="1" applyProtection="1">
      <alignment horizontal="center"/>
      <protection locked="0"/>
    </xf>
    <xf numFmtId="0" fontId="3" fillId="3" borderId="1" xfId="1" applyFill="1" applyBorder="1" applyAlignment="1" applyProtection="1">
      <alignment horizontal="center"/>
    </xf>
    <xf numFmtId="165" fontId="3" fillId="3" borderId="0" xfId="1" applyNumberFormat="1" applyFill="1" applyBorder="1" applyAlignment="1" applyProtection="1">
      <alignment horizontal="centerContinuous"/>
      <protection locked="0"/>
    </xf>
    <xf numFmtId="0" fontId="3" fillId="5" borderId="6" xfId="1" applyFill="1" applyBorder="1" applyAlignment="1" applyProtection="1">
      <alignment horizontal="center"/>
      <protection locked="0"/>
    </xf>
    <xf numFmtId="0" fontId="3" fillId="3" borderId="8" xfId="1" applyFill="1" applyBorder="1" applyAlignment="1" applyProtection="1">
      <alignment horizontal="center"/>
      <protection locked="0"/>
    </xf>
    <xf numFmtId="0" fontId="3" fillId="4" borderId="9" xfId="1" applyFill="1" applyBorder="1" applyAlignment="1" applyProtection="1">
      <alignment horizontal="center"/>
      <protection locked="0"/>
    </xf>
    <xf numFmtId="0" fontId="3" fillId="4" borderId="10" xfId="1" applyFill="1" applyBorder="1" applyAlignment="1" applyProtection="1">
      <alignment horizontal="center"/>
      <protection locked="0"/>
    </xf>
    <xf numFmtId="0" fontId="3" fillId="4" borderId="11" xfId="1" applyFill="1" applyBorder="1" applyAlignment="1" applyProtection="1">
      <alignment horizontal="center"/>
      <protection locked="0"/>
    </xf>
    <xf numFmtId="0" fontId="3" fillId="3" borderId="8" xfId="1" applyFill="1" applyBorder="1" applyAlignment="1" applyProtection="1">
      <alignment horizontal="center"/>
    </xf>
    <xf numFmtId="0" fontId="3" fillId="3" borderId="9" xfId="1" applyFill="1" applyBorder="1" applyAlignment="1" applyProtection="1">
      <alignment horizontal="center"/>
      <protection locked="0"/>
    </xf>
    <xf numFmtId="0" fontId="3" fillId="3" borderId="10" xfId="1" applyFill="1" applyBorder="1" applyAlignment="1" applyProtection="1">
      <alignment horizontal="center"/>
      <protection locked="0"/>
    </xf>
    <xf numFmtId="1" fontId="3" fillId="3" borderId="11" xfId="1" applyNumberFormat="1" applyFill="1" applyBorder="1" applyAlignment="1" applyProtection="1">
      <alignment horizontal="center"/>
      <protection locked="0"/>
    </xf>
    <xf numFmtId="0" fontId="3" fillId="0" borderId="9" xfId="1" applyBorder="1" applyAlignment="1" applyProtection="1">
      <alignment horizontal="center"/>
      <protection locked="0"/>
    </xf>
    <xf numFmtId="0" fontId="3" fillId="0" borderId="10" xfId="1" applyBorder="1" applyAlignment="1" applyProtection="1">
      <alignment horizontal="center"/>
      <protection locked="0"/>
    </xf>
    <xf numFmtId="0" fontId="3" fillId="0" borderId="11" xfId="1" applyBorder="1" applyAlignment="1" applyProtection="1">
      <alignment horizontal="center"/>
      <protection locked="0"/>
    </xf>
    <xf numFmtId="165" fontId="3" fillId="3" borderId="10" xfId="1" applyNumberFormat="1" applyFill="1" applyBorder="1" applyAlignment="1" applyProtection="1">
      <alignment horizontal="centerContinuous"/>
      <protection locked="0"/>
    </xf>
    <xf numFmtId="0" fontId="3" fillId="5" borderId="9" xfId="1" applyFill="1" applyBorder="1" applyAlignment="1" applyProtection="1">
      <alignment horizontal="center"/>
      <protection locked="0"/>
    </xf>
    <xf numFmtId="0" fontId="7" fillId="0" borderId="0" xfId="1" applyFont="1" applyFill="1" applyProtection="1"/>
    <xf numFmtId="0" fontId="7" fillId="0" borderId="0" xfId="1" applyFont="1" applyFill="1" applyBorder="1" applyProtection="1"/>
    <xf numFmtId="0" fontId="5" fillId="0" borderId="10" xfId="1" applyFont="1" applyBorder="1" applyProtection="1"/>
    <xf numFmtId="164" fontId="8" fillId="0" borderId="10" xfId="0" applyNumberFormat="1" applyFont="1" applyFill="1" applyBorder="1" applyAlignment="1" applyProtection="1">
      <alignment horizontal="center"/>
    </xf>
    <xf numFmtId="165" fontId="8" fillId="0" borderId="10" xfId="0" applyNumberFormat="1" applyFont="1" applyFill="1" applyBorder="1" applyAlignment="1" applyProtection="1">
      <alignment horizontal="left"/>
    </xf>
    <xf numFmtId="2" fontId="7" fillId="0" borderId="10" xfId="0" applyNumberFormat="1" applyFont="1" applyFill="1" applyBorder="1" applyAlignment="1">
      <alignment horizontal="center"/>
    </xf>
    <xf numFmtId="165" fontId="8" fillId="0" borderId="10" xfId="0" applyNumberFormat="1" applyFont="1" applyFill="1" applyBorder="1" applyAlignment="1">
      <alignment horizontal="center"/>
    </xf>
    <xf numFmtId="2" fontId="8" fillId="0" borderId="10" xfId="0" applyNumberFormat="1" applyFont="1" applyFill="1" applyBorder="1" applyAlignment="1">
      <alignment horizontal="center"/>
    </xf>
    <xf numFmtId="1" fontId="8" fillId="0" borderId="10" xfId="0" applyNumberFormat="1" applyFont="1" applyFill="1" applyBorder="1" applyAlignment="1">
      <alignment horizontal="center"/>
    </xf>
    <xf numFmtId="2" fontId="8" fillId="0" borderId="10" xfId="0" applyNumberFormat="1" applyFont="1" applyFill="1" applyBorder="1" applyAlignment="1" applyProtection="1">
      <alignment horizontal="center"/>
    </xf>
    <xf numFmtId="0" fontId="6" fillId="0" borderId="10" xfId="0" applyFont="1" applyFill="1" applyBorder="1"/>
    <xf numFmtId="2" fontId="9" fillId="0" borderId="10" xfId="0" applyNumberFormat="1" applyFont="1" applyFill="1" applyBorder="1" applyAlignment="1" applyProtection="1">
      <alignment horizontal="center" vertical="center"/>
    </xf>
    <xf numFmtId="2" fontId="7" fillId="0" borderId="10" xfId="0" applyNumberFormat="1" applyFont="1" applyFill="1" applyBorder="1" applyAlignment="1" applyProtection="1">
      <alignment horizontal="center" vertical="center"/>
    </xf>
    <xf numFmtId="0" fontId="3" fillId="3" borderId="1" xfId="1" applyFill="1" applyBorder="1" applyAlignment="1" applyProtection="1">
      <alignment horizontal="center" vertical="center"/>
      <protection locked="0"/>
    </xf>
    <xf numFmtId="0" fontId="3" fillId="3" borderId="1" xfId="1" applyFill="1" applyBorder="1" applyAlignment="1" applyProtection="1">
      <alignment horizontal="center" vertical="center"/>
    </xf>
    <xf numFmtId="0" fontId="3" fillId="0" borderId="1" xfId="1" applyBorder="1" applyAlignment="1" applyProtection="1">
      <alignment horizontal="center" vertical="center"/>
      <protection locked="0"/>
    </xf>
    <xf numFmtId="0" fontId="3" fillId="0" borderId="6" xfId="1" applyBorder="1" applyAlignment="1" applyProtection="1">
      <alignment horizontal="center" vertical="center"/>
      <protection locked="0"/>
    </xf>
    <xf numFmtId="0" fontId="3" fillId="0" borderId="0" xfId="1" applyBorder="1" applyAlignment="1" applyProtection="1">
      <alignment horizontal="center" vertical="center"/>
    </xf>
    <xf numFmtId="0" fontId="3" fillId="0" borderId="7" xfId="1" applyBorder="1" applyAlignment="1" applyProtection="1">
      <alignment horizontal="center" vertical="center"/>
    </xf>
    <xf numFmtId="165" fontId="3" fillId="0" borderId="6" xfId="1" applyNumberFormat="1" applyBorder="1" applyAlignment="1" applyProtection="1">
      <alignment horizontal="center" vertical="center"/>
      <protection locked="0"/>
    </xf>
    <xf numFmtId="0" fontId="3" fillId="0" borderId="6" xfId="1" applyBorder="1" applyAlignment="1" applyProtection="1">
      <alignment horizontal="center" vertical="center"/>
    </xf>
    <xf numFmtId="0" fontId="3" fillId="0" borderId="4" xfId="1" applyBorder="1" applyAlignment="1" applyProtection="1">
      <alignment horizontal="center" vertical="center"/>
    </xf>
    <xf numFmtId="0" fontId="3" fillId="0" borderId="5" xfId="1" applyBorder="1" applyAlignment="1" applyProtection="1">
      <alignment horizontal="center" vertical="center"/>
    </xf>
    <xf numFmtId="0" fontId="3" fillId="4" borderId="6" xfId="1" applyFill="1" applyBorder="1" applyAlignment="1" applyProtection="1">
      <alignment horizontal="center" vertical="center"/>
      <protection locked="0"/>
    </xf>
    <xf numFmtId="0" fontId="3" fillId="4" borderId="0" xfId="1" applyFill="1" applyBorder="1" applyAlignment="1" applyProtection="1">
      <alignment horizontal="center" vertical="center" wrapText="1"/>
    </xf>
    <xf numFmtId="0" fontId="3" fillId="4" borderId="7" xfId="1" applyFill="1" applyBorder="1" applyAlignment="1" applyProtection="1">
      <alignment horizontal="center" vertical="center" wrapText="1"/>
    </xf>
    <xf numFmtId="0" fontId="3" fillId="3" borderId="6" xfId="1" applyFill="1" applyBorder="1" applyAlignment="1" applyProtection="1">
      <alignment horizontal="center" vertical="center"/>
      <protection locked="0"/>
    </xf>
    <xf numFmtId="0" fontId="3" fillId="3" borderId="0" xfId="1" applyFill="1" applyBorder="1" applyAlignment="1" applyProtection="1">
      <alignment horizontal="center" vertical="center"/>
      <protection locked="0"/>
    </xf>
    <xf numFmtId="1" fontId="3" fillId="3" borderId="7" xfId="1" applyNumberFormat="1" applyFill="1" applyBorder="1" applyAlignment="1" applyProtection="1">
      <alignment horizontal="center" vertical="center"/>
      <protection locked="0"/>
    </xf>
    <xf numFmtId="0" fontId="3" fillId="0" borderId="1" xfId="1" applyBorder="1" applyAlignment="1" applyProtection="1">
      <alignment horizontal="center" vertical="center" wrapText="1"/>
      <protection locked="0"/>
    </xf>
    <xf numFmtId="0" fontId="3" fillId="0" borderId="0" xfId="1" applyBorder="1" applyAlignment="1" applyProtection="1">
      <alignment horizontal="center" vertical="center" wrapText="1"/>
      <protection locked="0"/>
    </xf>
    <xf numFmtId="0" fontId="3" fillId="0" borderId="7"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xf>
    <xf numFmtId="4" fontId="10" fillId="0" borderId="6" xfId="0" applyNumberFormat="1" applyFont="1" applyBorder="1" applyAlignment="1">
      <alignment horizontal="center" vertical="center"/>
    </xf>
    <xf numFmtId="4" fontId="10" fillId="0" borderId="0" xfId="0" applyNumberFormat="1" applyFont="1" applyBorder="1" applyAlignment="1">
      <alignment horizontal="center" vertical="center"/>
    </xf>
    <xf numFmtId="4" fontId="12" fillId="0" borderId="0" xfId="0" applyNumberFormat="1" applyFont="1" applyBorder="1" applyAlignment="1">
      <alignment horizontal="center" vertical="center" wrapText="1"/>
    </xf>
    <xf numFmtId="0" fontId="13" fillId="0" borderId="7" xfId="1" applyFont="1" applyBorder="1" applyAlignment="1" applyProtection="1">
      <alignment horizontal="center" vertical="center"/>
    </xf>
    <xf numFmtId="0" fontId="3" fillId="0" borderId="0"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protection locked="0"/>
    </xf>
    <xf numFmtId="4" fontId="14" fillId="0" borderId="0" xfId="0" applyNumberFormat="1" applyFont="1" applyBorder="1" applyAlignment="1">
      <alignment horizontal="center"/>
    </xf>
    <xf numFmtId="0" fontId="3" fillId="3" borderId="8" xfId="1" applyFill="1" applyBorder="1" applyAlignment="1" applyProtection="1">
      <alignment horizontal="center" vertical="center"/>
      <protection locked="0"/>
    </xf>
    <xf numFmtId="0" fontId="3" fillId="4" borderId="9" xfId="1" applyFill="1" applyBorder="1" applyAlignment="1" applyProtection="1">
      <alignment horizontal="center" vertical="center"/>
      <protection locked="0"/>
    </xf>
    <xf numFmtId="0" fontId="3" fillId="4" borderId="10" xfId="1" applyFill="1" applyBorder="1" applyAlignment="1" applyProtection="1">
      <alignment horizontal="center" vertical="center"/>
      <protection locked="0"/>
    </xf>
    <xf numFmtId="0" fontId="3" fillId="4" borderId="11" xfId="1" applyFill="1" applyBorder="1" applyAlignment="1" applyProtection="1">
      <alignment horizontal="center" vertical="center"/>
      <protection locked="0"/>
    </xf>
    <xf numFmtId="0" fontId="3" fillId="3" borderId="8" xfId="1" applyFill="1" applyBorder="1" applyAlignment="1" applyProtection="1">
      <alignment horizontal="center" vertical="center"/>
    </xf>
    <xf numFmtId="0" fontId="3" fillId="3" borderId="9" xfId="1" applyFill="1" applyBorder="1" applyAlignment="1" applyProtection="1">
      <alignment horizontal="center" vertical="center"/>
      <protection locked="0"/>
    </xf>
    <xf numFmtId="0" fontId="3" fillId="3" borderId="10" xfId="1" applyFill="1" applyBorder="1" applyAlignment="1" applyProtection="1">
      <alignment horizontal="center" vertical="center"/>
      <protection locked="0"/>
    </xf>
    <xf numFmtId="1" fontId="3" fillId="3" borderId="11" xfId="1" applyNumberFormat="1" applyFill="1" applyBorder="1" applyAlignment="1" applyProtection="1">
      <alignment horizontal="center" vertical="center"/>
      <protection locked="0"/>
    </xf>
    <xf numFmtId="0" fontId="3" fillId="0" borderId="9" xfId="1" applyBorder="1" applyAlignment="1" applyProtection="1">
      <alignment horizontal="center" vertical="center"/>
      <protection locked="0"/>
    </xf>
    <xf numFmtId="0" fontId="3" fillId="0" borderId="10" xfId="1" applyBorder="1" applyAlignment="1" applyProtection="1">
      <alignment horizontal="center" vertical="center"/>
      <protection locked="0"/>
    </xf>
    <xf numFmtId="0" fontId="3" fillId="0" borderId="11" xfId="1" applyBorder="1" applyAlignment="1" applyProtection="1">
      <alignment horizontal="center" vertical="center"/>
      <protection locked="0"/>
    </xf>
    <xf numFmtId="0" fontId="3" fillId="0" borderId="9" xfId="1" applyBorder="1" applyAlignment="1" applyProtection="1">
      <alignment horizontal="center" vertical="center"/>
    </xf>
    <xf numFmtId="0" fontId="3" fillId="0" borderId="10" xfId="1" applyBorder="1" applyAlignment="1" applyProtection="1">
      <alignment horizontal="center" vertical="center"/>
    </xf>
    <xf numFmtId="0" fontId="3" fillId="0" borderId="11" xfId="1" applyBorder="1" applyAlignment="1" applyProtection="1">
      <alignment horizontal="center" vertical="center"/>
    </xf>
    <xf numFmtId="0" fontId="3" fillId="0" borderId="0" xfId="1" applyFont="1" applyFill="1" applyBorder="1" applyAlignment="1" applyProtection="1">
      <alignment horizontal="center" vertical="center"/>
      <protection locked="0"/>
    </xf>
    <xf numFmtId="14" fontId="6" fillId="0" borderId="0" xfId="0" applyNumberFormat="1" applyFont="1" applyFill="1"/>
    <xf numFmtId="0" fontId="6" fillId="0" borderId="0" xfId="0" applyFont="1" applyFill="1"/>
    <xf numFmtId="2" fontId="6" fillId="0" borderId="0" xfId="0" applyNumberFormat="1" applyFont="1" applyFill="1"/>
    <xf numFmtId="0" fontId="6" fillId="0" borderId="0" xfId="0" applyFont="1"/>
    <xf numFmtId="165" fontId="2" fillId="0" borderId="13" xfId="0" applyNumberFormat="1" applyFont="1" applyBorder="1" applyAlignment="1" applyProtection="1">
      <alignment horizontal="center"/>
    </xf>
    <xf numFmtId="165" fontId="2" fillId="0" borderId="14" xfId="0" applyNumberFormat="1" applyFont="1" applyBorder="1" applyAlignment="1" applyProtection="1">
      <alignment horizontal="center"/>
    </xf>
    <xf numFmtId="165" fontId="2" fillId="0" borderId="15" xfId="0" applyNumberFormat="1" applyFont="1" applyBorder="1" applyAlignment="1" applyProtection="1">
      <alignment horizontal="center"/>
    </xf>
    <xf numFmtId="165" fontId="2" fillId="0" borderId="16" xfId="0" applyNumberFormat="1" applyFont="1" applyBorder="1" applyAlignment="1">
      <alignment horizontal="center"/>
    </xf>
    <xf numFmtId="2" fontId="2" fillId="0" borderId="14" xfId="0" applyNumberFormat="1" applyFont="1" applyBorder="1" applyAlignment="1" applyProtection="1">
      <alignment horizontal="center"/>
    </xf>
    <xf numFmtId="2" fontId="2" fillId="0" borderId="12" xfId="0" applyNumberFormat="1" applyFont="1" applyBorder="1" applyAlignment="1" applyProtection="1">
      <alignment horizontal="center"/>
    </xf>
    <xf numFmtId="2" fontId="2" fillId="0" borderId="16" xfId="0" applyNumberFormat="1" applyFont="1" applyBorder="1" applyAlignment="1">
      <alignment horizontal="center"/>
    </xf>
    <xf numFmtId="165" fontId="2" fillId="2" borderId="14" xfId="0" applyNumberFormat="1" applyFont="1" applyFill="1" applyBorder="1" applyAlignment="1" applyProtection="1">
      <alignment horizontal="center"/>
    </xf>
    <xf numFmtId="165" fontId="2" fillId="2" borderId="15" xfId="0" applyNumberFormat="1" applyFont="1" applyFill="1" applyBorder="1" applyAlignment="1" applyProtection="1">
      <alignment horizontal="center"/>
    </xf>
    <xf numFmtId="165" fontId="2" fillId="2" borderId="16" xfId="0" applyNumberFormat="1" applyFont="1" applyFill="1" applyBorder="1" applyAlignment="1">
      <alignment horizontal="center"/>
    </xf>
    <xf numFmtId="165" fontId="2" fillId="2" borderId="14" xfId="0" applyNumberFormat="1" applyFont="1" applyFill="1" applyBorder="1" applyAlignment="1">
      <alignment horizontal="center"/>
    </xf>
    <xf numFmtId="2" fontId="2" fillId="2" borderId="14" xfId="0" applyNumberFormat="1" applyFont="1" applyFill="1" applyBorder="1" applyAlignment="1">
      <alignment horizontal="center"/>
    </xf>
    <xf numFmtId="1" fontId="2" fillId="2" borderId="15" xfId="0" applyNumberFormat="1" applyFont="1" applyFill="1" applyBorder="1" applyAlignment="1">
      <alignment horizontal="center"/>
    </xf>
    <xf numFmtId="2" fontId="2" fillId="2" borderId="14" xfId="0" applyNumberFormat="1" applyFont="1" applyFill="1" applyBorder="1" applyAlignment="1" applyProtection="1">
      <alignment horizontal="center"/>
    </xf>
    <xf numFmtId="2" fontId="2" fillId="2" borderId="15" xfId="0" applyNumberFormat="1" applyFont="1" applyFill="1" applyBorder="1" applyAlignment="1">
      <alignment horizontal="center"/>
    </xf>
    <xf numFmtId="4" fontId="18" fillId="7" borderId="4" xfId="0" applyNumberFormat="1" applyFont="1" applyFill="1" applyBorder="1" applyAlignment="1">
      <alignment horizontal="center"/>
    </xf>
    <xf numFmtId="0" fontId="18" fillId="7" borderId="4" xfId="0" applyFont="1" applyFill="1" applyBorder="1"/>
    <xf numFmtId="4" fontId="18" fillId="7" borderId="5" xfId="0" applyNumberFormat="1" applyFont="1" applyFill="1" applyBorder="1" applyAlignment="1">
      <alignment horizontal="center"/>
    </xf>
    <xf numFmtId="0" fontId="24" fillId="6" borderId="22" xfId="0" applyFont="1" applyFill="1" applyBorder="1"/>
    <xf numFmtId="0" fontId="25" fillId="6" borderId="6" xfId="0" applyFont="1" applyFill="1" applyBorder="1"/>
    <xf numFmtId="0" fontId="26" fillId="6" borderId="24" xfId="0" applyFont="1" applyFill="1" applyBorder="1" applyAlignment="1">
      <alignment horizontal="right"/>
    </xf>
    <xf numFmtId="2" fontId="25" fillId="6" borderId="0" xfId="0" applyNumberFormat="1" applyFont="1" applyFill="1" applyBorder="1"/>
    <xf numFmtId="0" fontId="25" fillId="6" borderId="0" xfId="0" applyFont="1" applyFill="1" applyBorder="1"/>
    <xf numFmtId="0" fontId="0" fillId="7" borderId="0" xfId="0" applyFill="1" applyBorder="1"/>
    <xf numFmtId="0" fontId="25" fillId="6" borderId="7" xfId="0" applyFont="1" applyFill="1" applyBorder="1"/>
    <xf numFmtId="0" fontId="27" fillId="7" borderId="24" xfId="0" applyFont="1" applyFill="1" applyBorder="1" applyAlignment="1">
      <alignment horizontal="right"/>
    </xf>
    <xf numFmtId="0" fontId="6" fillId="7" borderId="24" xfId="0" applyFont="1" applyFill="1" applyBorder="1" applyAlignment="1">
      <alignment horizontal="right"/>
    </xf>
    <xf numFmtId="0" fontId="25" fillId="6" borderId="9" xfId="0" applyFont="1" applyFill="1" applyBorder="1"/>
    <xf numFmtId="0" fontId="6" fillId="7" borderId="25" xfId="0" applyFont="1" applyFill="1" applyBorder="1" applyAlignment="1">
      <alignment horizontal="right"/>
    </xf>
    <xf numFmtId="2" fontId="25" fillId="6" borderId="10" xfId="0" applyNumberFormat="1" applyFont="1" applyFill="1" applyBorder="1"/>
    <xf numFmtId="0" fontId="25" fillId="6" borderId="10" xfId="0" applyFont="1" applyFill="1" applyBorder="1"/>
    <xf numFmtId="4" fontId="25" fillId="6" borderId="10" xfId="0" applyNumberFormat="1" applyFont="1" applyFill="1" applyBorder="1"/>
    <xf numFmtId="0" fontId="25" fillId="6" borderId="11" xfId="0" applyFont="1" applyFill="1" applyBorder="1"/>
    <xf numFmtId="0" fontId="24" fillId="6" borderId="22" xfId="0" applyFont="1" applyFill="1" applyBorder="1" applyAlignment="1">
      <alignment wrapText="1"/>
    </xf>
    <xf numFmtId="0" fontId="0" fillId="8" borderId="0" xfId="0" applyFill="1"/>
    <xf numFmtId="14" fontId="0" fillId="8" borderId="0" xfId="0" applyNumberFormat="1" applyFill="1"/>
    <xf numFmtId="0" fontId="0" fillId="9" borderId="0" xfId="0" applyFill="1"/>
    <xf numFmtId="14" fontId="0" fillId="9" borderId="0" xfId="0" applyNumberFormat="1" applyFill="1"/>
    <xf numFmtId="2" fontId="0" fillId="8" borderId="0" xfId="0" applyNumberFormat="1" applyFill="1"/>
    <xf numFmtId="2" fontId="0" fillId="9" borderId="0" xfId="0" applyNumberFormat="1" applyFill="1"/>
    <xf numFmtId="0" fontId="21" fillId="9" borderId="26" xfId="0" applyFont="1" applyFill="1" applyBorder="1"/>
    <xf numFmtId="2" fontId="26" fillId="6" borderId="0" xfId="0" applyNumberFormat="1" applyFont="1" applyFill="1" applyBorder="1"/>
    <xf numFmtId="165" fontId="2" fillId="2" borderId="13" xfId="0" applyNumberFormat="1" applyFont="1" applyFill="1" applyBorder="1" applyAlignment="1" applyProtection="1">
      <alignment horizontal="center"/>
    </xf>
    <xf numFmtId="165" fontId="2" fillId="2" borderId="12" xfId="0" applyNumberFormat="1" applyFont="1" applyFill="1" applyBorder="1" applyAlignment="1">
      <alignment horizontal="center"/>
    </xf>
    <xf numFmtId="2" fontId="2" fillId="2" borderId="12" xfId="0" applyNumberFormat="1" applyFont="1" applyFill="1" applyBorder="1" applyAlignment="1" applyProtection="1">
      <alignment horizontal="center"/>
    </xf>
    <xf numFmtId="2" fontId="2" fillId="2" borderId="16" xfId="0" applyNumberFormat="1" applyFont="1" applyFill="1" applyBorder="1" applyAlignment="1">
      <alignment horizontal="center"/>
    </xf>
    <xf numFmtId="2" fontId="2" fillId="2" borderId="17" xfId="0" applyNumberFormat="1" applyFont="1" applyFill="1" applyBorder="1" applyAlignment="1" applyProtection="1">
      <alignment horizontal="center"/>
    </xf>
    <xf numFmtId="164" fontId="2" fillId="0" borderId="28" xfId="0" applyNumberFormat="1" applyFont="1" applyBorder="1" applyAlignment="1" applyProtection="1">
      <alignment horizontal="center"/>
    </xf>
    <xf numFmtId="165" fontId="2" fillId="0" borderId="12" xfId="0" applyNumberFormat="1" applyFont="1" applyBorder="1" applyAlignment="1">
      <alignment horizontal="center"/>
    </xf>
    <xf numFmtId="165" fontId="2" fillId="0" borderId="14" xfId="0" applyNumberFormat="1" applyFont="1" applyBorder="1" applyAlignment="1">
      <alignment horizontal="center"/>
    </xf>
    <xf numFmtId="2" fontId="2" fillId="0" borderId="14" xfId="0" applyNumberFormat="1" applyFont="1" applyBorder="1" applyAlignment="1">
      <alignment horizontal="center"/>
    </xf>
    <xf numFmtId="1" fontId="2" fillId="0" borderId="15" xfId="0" applyNumberFormat="1" applyFont="1" applyBorder="1" applyAlignment="1">
      <alignment horizontal="center"/>
    </xf>
    <xf numFmtId="2" fontId="2" fillId="0" borderId="17" xfId="0" applyNumberFormat="1" applyFont="1" applyFill="1" applyBorder="1" applyAlignment="1" applyProtection="1">
      <alignment horizontal="center"/>
    </xf>
    <xf numFmtId="2" fontId="2" fillId="0" borderId="31" xfId="0" applyNumberFormat="1" applyFont="1" applyFill="1" applyBorder="1" applyAlignment="1">
      <alignment horizontal="center"/>
    </xf>
    <xf numFmtId="164" fontId="2" fillId="2" borderId="28" xfId="0" applyNumberFormat="1" applyFont="1" applyFill="1" applyBorder="1" applyAlignment="1" applyProtection="1">
      <alignment horizontal="center"/>
    </xf>
    <xf numFmtId="2" fontId="2" fillId="2" borderId="29" xfId="0" applyNumberFormat="1" applyFont="1" applyFill="1" applyBorder="1" applyAlignment="1">
      <alignment horizontal="center"/>
    </xf>
    <xf numFmtId="2" fontId="2" fillId="2" borderId="30" xfId="0" applyNumberFormat="1" applyFont="1" applyFill="1" applyBorder="1" applyAlignment="1">
      <alignment horizontal="center"/>
    </xf>
    <xf numFmtId="165" fontId="2" fillId="2" borderId="30" xfId="0" applyNumberFormat="1" applyFont="1" applyFill="1" applyBorder="1" applyAlignment="1">
      <alignment horizontal="center"/>
    </xf>
    <xf numFmtId="0" fontId="0" fillId="0" borderId="0" xfId="0" applyFill="1"/>
    <xf numFmtId="2" fontId="2" fillId="0" borderId="29" xfId="0" applyNumberFormat="1" applyFont="1" applyFill="1" applyBorder="1" applyAlignment="1">
      <alignment horizontal="center"/>
    </xf>
    <xf numFmtId="2" fontId="2" fillId="0" borderId="30" xfId="0" applyNumberFormat="1" applyFont="1" applyFill="1" applyBorder="1" applyAlignment="1">
      <alignment horizontal="center"/>
    </xf>
    <xf numFmtId="165" fontId="2" fillId="0" borderId="30" xfId="0" applyNumberFormat="1" applyFont="1" applyFill="1" applyBorder="1" applyAlignment="1">
      <alignment horizontal="center"/>
    </xf>
    <xf numFmtId="2" fontId="2" fillId="2" borderId="33" xfId="0" applyNumberFormat="1" applyFont="1" applyFill="1" applyBorder="1" applyAlignment="1" applyProtection="1">
      <alignment horizontal="center" vertical="center"/>
    </xf>
    <xf numFmtId="0" fontId="22" fillId="6" borderId="3" xfId="0" applyFont="1" applyFill="1" applyBorder="1" applyAlignment="1">
      <alignment horizontal="center" vertical="center"/>
    </xf>
    <xf numFmtId="0" fontId="22" fillId="6" borderId="18" xfId="0" applyFont="1" applyFill="1" applyBorder="1" applyAlignment="1">
      <alignment horizontal="center" vertical="center"/>
    </xf>
    <xf numFmtId="0" fontId="22" fillId="6" borderId="20" xfId="0" applyFont="1" applyFill="1" applyBorder="1" applyAlignment="1">
      <alignment horizontal="center" vertical="center"/>
    </xf>
    <xf numFmtId="0" fontId="22" fillId="6" borderId="21" xfId="0" applyFont="1" applyFill="1" applyBorder="1" applyAlignment="1">
      <alignment horizontal="center" vertical="center"/>
    </xf>
    <xf numFmtId="0" fontId="23" fillId="7" borderId="19" xfId="0" applyFont="1" applyFill="1" applyBorder="1" applyAlignment="1">
      <alignment horizontal="center"/>
    </xf>
    <xf numFmtId="0" fontId="23" fillId="7" borderId="4" xfId="0" applyFont="1" applyFill="1" applyBorder="1" applyAlignment="1">
      <alignment horizontal="center"/>
    </xf>
    <xf numFmtId="0" fontId="3" fillId="4" borderId="3" xfId="1" applyFill="1" applyBorder="1" applyAlignment="1" applyProtection="1">
      <alignment horizontal="left"/>
      <protection locked="0"/>
    </xf>
    <xf numFmtId="0" fontId="3" fillId="4" borderId="4" xfId="1" applyFill="1" applyBorder="1" applyAlignment="1" applyProtection="1"/>
    <xf numFmtId="0" fontId="3" fillId="4" borderId="5" xfId="1" applyFill="1" applyBorder="1" applyAlignment="1" applyProtection="1"/>
    <xf numFmtId="0" fontId="3" fillId="3" borderId="3" xfId="1" applyFill="1" applyBorder="1" applyAlignment="1" applyProtection="1">
      <protection locked="0"/>
    </xf>
    <xf numFmtId="0" fontId="3" fillId="3" borderId="4" xfId="1" applyFill="1" applyBorder="1" applyAlignment="1" applyProtection="1"/>
    <xf numFmtId="0" fontId="3" fillId="3" borderId="5" xfId="1" applyFill="1" applyBorder="1" applyAlignment="1" applyProtection="1"/>
    <xf numFmtId="0" fontId="3" fillId="0" borderId="3" xfId="1" applyBorder="1" applyAlignment="1" applyProtection="1">
      <alignment horizontal="center"/>
      <protection locked="0"/>
    </xf>
    <xf numFmtId="0" fontId="3" fillId="0" borderId="4" xfId="1" applyBorder="1" applyAlignment="1" applyProtection="1">
      <alignment horizontal="center"/>
    </xf>
    <xf numFmtId="0" fontId="3" fillId="0" borderId="5" xfId="1" applyBorder="1" applyAlignment="1" applyProtection="1">
      <alignment horizontal="center"/>
    </xf>
    <xf numFmtId="165" fontId="3" fillId="0" borderId="3" xfId="1" applyNumberFormat="1" applyBorder="1" applyAlignment="1" applyProtection="1">
      <alignment horizontal="left"/>
      <protection locked="0"/>
    </xf>
    <xf numFmtId="0" fontId="3" fillId="0" borderId="4" xfId="1" applyBorder="1" applyAlignment="1" applyProtection="1"/>
    <xf numFmtId="0" fontId="3" fillId="0" borderId="5" xfId="1" applyBorder="1" applyAlignment="1" applyProtection="1"/>
    <xf numFmtId="0" fontId="3" fillId="4" borderId="0" xfId="1" applyFill="1" applyBorder="1" applyAlignment="1" applyProtection="1">
      <alignment horizontal="center"/>
    </xf>
    <xf numFmtId="0" fontId="3" fillId="4" borderId="7" xfId="1" applyFill="1" applyBorder="1" applyAlignment="1" applyProtection="1">
      <alignment horizontal="center"/>
    </xf>
    <xf numFmtId="0" fontId="3" fillId="4" borderId="3" xfId="1" applyFill="1" applyBorder="1" applyAlignment="1" applyProtection="1">
      <alignment horizontal="center" vertical="center"/>
      <protection locked="0"/>
    </xf>
    <xf numFmtId="0" fontId="3" fillId="4" borderId="4" xfId="1" applyFill="1" applyBorder="1" applyAlignment="1" applyProtection="1">
      <alignment horizontal="center" vertical="center"/>
      <protection locked="0"/>
    </xf>
    <xf numFmtId="0" fontId="3" fillId="4" borderId="5" xfId="1" applyFill="1" applyBorder="1" applyAlignment="1" applyProtection="1">
      <alignment horizontal="center" vertical="center"/>
      <protection locked="0"/>
    </xf>
    <xf numFmtId="0" fontId="3" fillId="3" borderId="3" xfId="1" applyFill="1" applyBorder="1" applyAlignment="1" applyProtection="1">
      <alignment horizontal="center" vertical="center"/>
      <protection locked="0"/>
    </xf>
    <xf numFmtId="0" fontId="3" fillId="3" borderId="4" xfId="1" applyFill="1" applyBorder="1" applyAlignment="1" applyProtection="1">
      <alignment horizontal="center" vertical="center"/>
      <protection locked="0"/>
    </xf>
    <xf numFmtId="0" fontId="3" fillId="3" borderId="5" xfId="1" applyFill="1" applyBorder="1" applyAlignment="1" applyProtection="1">
      <alignment horizontal="center" vertical="center"/>
      <protection locked="0"/>
    </xf>
    <xf numFmtId="165" fontId="0" fillId="9" borderId="0" xfId="0" applyNumberFormat="1" applyFill="1"/>
    <xf numFmtId="2" fontId="2" fillId="0" borderId="32" xfId="0" applyNumberFormat="1" applyFont="1" applyBorder="1" applyAlignment="1" applyProtection="1">
      <alignment horizontal="center"/>
    </xf>
    <xf numFmtId="2" fontId="2" fillId="0" borderId="33" xfId="0" applyNumberFormat="1" applyFont="1" applyBorder="1" applyAlignment="1" applyProtection="1">
      <alignment horizontal="center"/>
    </xf>
    <xf numFmtId="2" fontId="2" fillId="2" borderId="32" xfId="0" applyNumberFormat="1" applyFont="1" applyFill="1" applyBorder="1" applyAlignment="1" applyProtection="1">
      <alignment horizontal="center" vertical="center"/>
    </xf>
    <xf numFmtId="0" fontId="0" fillId="10" borderId="34" xfId="0" applyFill="1" applyBorder="1" applyAlignment="1">
      <alignment horizontal="center" vertical="center"/>
    </xf>
    <xf numFmtId="0" fontId="0" fillId="2" borderId="22" xfId="0" applyFill="1" applyBorder="1" applyAlignment="1">
      <alignment horizontal="center" vertical="center"/>
    </xf>
    <xf numFmtId="164" fontId="2" fillId="0" borderId="28" xfId="0" applyNumberFormat="1" applyFont="1" applyFill="1" applyBorder="1" applyAlignment="1" applyProtection="1">
      <alignment horizontal="center"/>
    </xf>
    <xf numFmtId="165" fontId="2" fillId="0" borderId="13" xfId="0" applyNumberFormat="1" applyFont="1" applyFill="1" applyBorder="1" applyAlignment="1" applyProtection="1">
      <alignment horizontal="center"/>
    </xf>
    <xf numFmtId="165" fontId="2" fillId="0" borderId="14" xfId="0" applyNumberFormat="1" applyFont="1" applyFill="1" applyBorder="1" applyAlignment="1" applyProtection="1">
      <alignment horizontal="center"/>
    </xf>
    <xf numFmtId="165" fontId="2" fillId="0" borderId="15" xfId="0" applyNumberFormat="1" applyFont="1" applyFill="1" applyBorder="1" applyAlignment="1" applyProtection="1">
      <alignment horizontal="center"/>
    </xf>
    <xf numFmtId="165" fontId="2" fillId="0" borderId="12" xfId="0" applyNumberFormat="1" applyFont="1" applyFill="1" applyBorder="1" applyAlignment="1">
      <alignment horizontal="center"/>
    </xf>
    <xf numFmtId="165" fontId="2" fillId="0" borderId="16" xfId="0" applyNumberFormat="1" applyFont="1" applyFill="1" applyBorder="1" applyAlignment="1">
      <alignment horizontal="center"/>
    </xf>
    <xf numFmtId="165" fontId="2" fillId="0" borderId="14" xfId="0" applyNumberFormat="1" applyFont="1" applyFill="1" applyBorder="1" applyAlignment="1">
      <alignment horizontal="center"/>
    </xf>
    <xf numFmtId="2" fontId="2" fillId="0" borderId="14" xfId="0" applyNumberFormat="1" applyFont="1" applyFill="1" applyBorder="1" applyAlignment="1">
      <alignment horizontal="center"/>
    </xf>
    <xf numFmtId="1" fontId="2" fillId="0" borderId="15" xfId="0" applyNumberFormat="1" applyFont="1" applyFill="1" applyBorder="1" applyAlignment="1">
      <alignment horizontal="center"/>
    </xf>
    <xf numFmtId="2" fontId="2" fillId="0" borderId="12" xfId="0" applyNumberFormat="1" applyFont="1" applyFill="1" applyBorder="1" applyAlignment="1" applyProtection="1">
      <alignment horizontal="center"/>
    </xf>
    <xf numFmtId="2" fontId="2" fillId="0" borderId="16" xfId="0" applyNumberFormat="1" applyFont="1" applyFill="1" applyBorder="1" applyAlignment="1">
      <alignment horizontal="center"/>
    </xf>
    <xf numFmtId="2" fontId="2" fillId="0" borderId="14" xfId="0" applyNumberFormat="1" applyFont="1" applyFill="1" applyBorder="1" applyAlignment="1" applyProtection="1">
      <alignment horizontal="center"/>
    </xf>
    <xf numFmtId="2" fontId="2" fillId="0" borderId="15" xfId="0" applyNumberFormat="1" applyFont="1" applyFill="1" applyBorder="1" applyAlignment="1">
      <alignment horizontal="center"/>
    </xf>
    <xf numFmtId="2" fontId="2" fillId="2" borderId="34" xfId="0" applyNumberFormat="1" applyFont="1" applyFill="1" applyBorder="1" applyAlignment="1" applyProtection="1">
      <alignment horizontal="center" vertical="center"/>
    </xf>
    <xf numFmtId="2" fontId="2" fillId="0" borderId="22" xfId="0" applyNumberFormat="1" applyFont="1" applyFill="1" applyBorder="1" applyAlignment="1" applyProtection="1">
      <alignment horizontal="center" vertical="center"/>
    </xf>
    <xf numFmtId="2" fontId="3" fillId="0" borderId="0" xfId="0" applyNumberFormat="1" applyFont="1" applyFill="1" applyBorder="1" applyAlignment="1">
      <alignment horizontal="center" vertical="center"/>
    </xf>
    <xf numFmtId="2" fontId="0" fillId="0" borderId="0" xfId="0" applyNumberFormat="1" applyFill="1" applyBorder="1" applyAlignment="1">
      <alignment horizontal="center" vertical="center"/>
    </xf>
    <xf numFmtId="0" fontId="0" fillId="0" borderId="0" xfId="0" applyFill="1" applyBorder="1"/>
    <xf numFmtId="0" fontId="0" fillId="11" borderId="27" xfId="0" applyFill="1" applyBorder="1" applyAlignment="1">
      <alignment horizontal="center"/>
    </xf>
    <xf numFmtId="0" fontId="0" fillId="12" borderId="27" xfId="0" applyFill="1" applyBorder="1" applyAlignment="1">
      <alignment horizontal="center"/>
    </xf>
    <xf numFmtId="165" fontId="0" fillId="8" borderId="0" xfId="0" applyNumberFormat="1" applyFill="1"/>
    <xf numFmtId="0" fontId="21" fillId="13" borderId="26" xfId="0" applyFont="1" applyFill="1" applyBorder="1"/>
    <xf numFmtId="168" fontId="30" fillId="6" borderId="22" xfId="0" applyNumberFormat="1" applyFont="1" applyFill="1" applyBorder="1"/>
    <xf numFmtId="0" fontId="30" fillId="6" borderId="22" xfId="0" applyFont="1" applyFill="1" applyBorder="1" applyAlignment="1">
      <alignment horizontal="center"/>
    </xf>
    <xf numFmtId="168" fontId="31" fillId="7" borderId="22" xfId="0" applyNumberFormat="1" applyFont="1" applyFill="1" applyBorder="1"/>
    <xf numFmtId="14" fontId="30" fillId="6" borderId="23" xfId="0" applyNumberFormat="1" applyFont="1" applyFill="1" applyBorder="1"/>
    <xf numFmtId="0" fontId="0" fillId="13" borderId="0" xfId="0" applyFill="1"/>
    <xf numFmtId="14" fontId="0" fillId="13" borderId="0" xfId="0" applyNumberFormat="1" applyFill="1"/>
    <xf numFmtId="0" fontId="0" fillId="14" borderId="27" xfId="0" applyFill="1" applyBorder="1" applyAlignment="1">
      <alignment horizontal="center"/>
    </xf>
    <xf numFmtId="164" fontId="2" fillId="14" borderId="28" xfId="0" applyNumberFormat="1" applyFont="1" applyFill="1" applyBorder="1" applyAlignment="1" applyProtection="1">
      <alignment horizontal="center"/>
    </xf>
    <xf numFmtId="165" fontId="2" fillId="14" borderId="13" xfId="0" applyNumberFormat="1" applyFont="1" applyFill="1" applyBorder="1" applyAlignment="1" applyProtection="1">
      <alignment horizontal="center"/>
    </xf>
    <xf numFmtId="165" fontId="2" fillId="14" borderId="14" xfId="0" applyNumberFormat="1" applyFont="1" applyFill="1" applyBorder="1" applyAlignment="1" applyProtection="1">
      <alignment horizontal="center"/>
    </xf>
    <xf numFmtId="165" fontId="2" fillId="14" borderId="15" xfId="0" applyNumberFormat="1" applyFont="1" applyFill="1" applyBorder="1" applyAlignment="1" applyProtection="1">
      <alignment horizontal="center"/>
    </xf>
    <xf numFmtId="165" fontId="2" fillId="14" borderId="12" xfId="0" applyNumberFormat="1" applyFont="1" applyFill="1" applyBorder="1" applyAlignment="1">
      <alignment horizontal="center"/>
    </xf>
    <xf numFmtId="165" fontId="2" fillId="14" borderId="16" xfId="0" applyNumberFormat="1" applyFont="1" applyFill="1" applyBorder="1" applyAlignment="1">
      <alignment horizontal="center"/>
    </xf>
    <xf numFmtId="165" fontId="2" fillId="14" borderId="14" xfId="0" applyNumberFormat="1" applyFont="1" applyFill="1" applyBorder="1" applyAlignment="1">
      <alignment horizontal="center"/>
    </xf>
    <xf numFmtId="2" fontId="2" fillId="14" borderId="14" xfId="0" applyNumberFormat="1" applyFont="1" applyFill="1" applyBorder="1" applyAlignment="1">
      <alignment horizontal="center"/>
    </xf>
    <xf numFmtId="1" fontId="2" fillId="14" borderId="15" xfId="0" applyNumberFormat="1" applyFont="1" applyFill="1" applyBorder="1" applyAlignment="1">
      <alignment horizontal="center"/>
    </xf>
    <xf numFmtId="2" fontId="2" fillId="14" borderId="12" xfId="0" applyNumberFormat="1" applyFont="1" applyFill="1" applyBorder="1" applyAlignment="1" applyProtection="1">
      <alignment horizontal="center"/>
    </xf>
    <xf numFmtId="2" fontId="2" fillId="14" borderId="16" xfId="0" applyNumberFormat="1" applyFont="1" applyFill="1" applyBorder="1" applyAlignment="1">
      <alignment horizontal="center"/>
    </xf>
    <xf numFmtId="2" fontId="2" fillId="14" borderId="14" xfId="0" applyNumberFormat="1" applyFont="1" applyFill="1" applyBorder="1" applyAlignment="1" applyProtection="1">
      <alignment horizontal="center"/>
    </xf>
    <xf numFmtId="2" fontId="2" fillId="14" borderId="17" xfId="0" applyNumberFormat="1" applyFont="1" applyFill="1" applyBorder="1" applyAlignment="1" applyProtection="1">
      <alignment horizontal="center"/>
    </xf>
    <xf numFmtId="2" fontId="2" fillId="14" borderId="29" xfId="0" applyNumberFormat="1" applyFont="1" applyFill="1" applyBorder="1" applyAlignment="1">
      <alignment horizontal="center"/>
    </xf>
    <xf numFmtId="2" fontId="2" fillId="14" borderId="30" xfId="0" applyNumberFormat="1" applyFont="1" applyFill="1" applyBorder="1" applyAlignment="1">
      <alignment horizontal="center"/>
    </xf>
    <xf numFmtId="165" fontId="2" fillId="14" borderId="30" xfId="0" applyNumberFormat="1" applyFont="1" applyFill="1" applyBorder="1" applyAlignment="1">
      <alignment horizontal="center"/>
    </xf>
    <xf numFmtId="2" fontId="2" fillId="14" borderId="31" xfId="0" applyNumberFormat="1" applyFont="1" applyFill="1" applyBorder="1" applyAlignment="1">
      <alignment horizontal="center"/>
    </xf>
    <xf numFmtId="2" fontId="2" fillId="14" borderId="32" xfId="0" applyNumberFormat="1" applyFont="1" applyFill="1" applyBorder="1" applyAlignment="1" applyProtection="1">
      <alignment horizontal="center"/>
    </xf>
    <xf numFmtId="2" fontId="2" fillId="14" borderId="33" xfId="0" applyNumberFormat="1" applyFont="1" applyFill="1" applyBorder="1" applyAlignment="1" applyProtection="1">
      <alignment horizontal="center"/>
    </xf>
    <xf numFmtId="0" fontId="0" fillId="14" borderId="0" xfId="0" applyFill="1" applyBorder="1"/>
    <xf numFmtId="0" fontId="0" fillId="14" borderId="0" xfId="0" applyFill="1"/>
    <xf numFmtId="0" fontId="21" fillId="9" borderId="35" xfId="0" applyFont="1" applyFill="1" applyBorder="1"/>
    <xf numFmtId="0" fontId="21" fillId="13" borderId="0" xfId="0" applyFont="1" applyFill="1" applyBorder="1"/>
    <xf numFmtId="2" fontId="0" fillId="13" borderId="0" xfId="0" applyNumberFormat="1" applyFill="1"/>
  </cellXfs>
  <cellStyles count="9">
    <cellStyle name="??0" xfId="8" xr:uid="{2FFBA235-E752-4C63-8412-DE4E330477EF}"/>
    <cellStyle name="0.000" xfId="4" xr:uid="{B2C4FE03-AC6B-430C-A6EB-B05D3CAB6C4F}"/>
    <cellStyle name="hel8" xfId="5" xr:uid="{EEC94890-7D1C-4F51-AD1F-F64B134DDC2E}"/>
    <cellStyle name="hel8 2" xfId="6" xr:uid="{6631AFD5-7710-4AE2-914E-F2D558A7D147}"/>
    <cellStyle name="hel8 blue" xfId="3" xr:uid="{30C78915-16CF-4D8A-87A7-B841BDE1DE6B}"/>
    <cellStyle name="hel8b_Snow Pit1" xfId="2" xr:uid="{2E51DAC6-A6FA-4D62-B0CB-699221D36CB1}"/>
    <cellStyle name="Normal" xfId="0" builtinId="0"/>
    <cellStyle name="Normal 2 3" xfId="1" xr:uid="{B7599B25-6128-4409-9B61-946DAA9E6520}"/>
    <cellStyle name="Normal 4" xfId="7" xr:uid="{26786AD3-A470-4F63-A691-6316C7BBF663}"/>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19</xdr:col>
      <xdr:colOff>309563</xdr:colOff>
      <xdr:row>28</xdr:row>
      <xdr:rowOff>11906</xdr:rowOff>
    </xdr:from>
    <xdr:to>
      <xdr:col>24</xdr:col>
      <xdr:colOff>1212057</xdr:colOff>
      <xdr:row>56</xdr:row>
      <xdr:rowOff>14287</xdr:rowOff>
    </xdr:to>
    <xdr:sp macro="" textlink="">
      <xdr:nvSpPr>
        <xdr:cNvPr id="9" name="TextBox 8">
          <a:extLst>
            <a:ext uri="{FF2B5EF4-FFF2-40B4-BE49-F238E27FC236}">
              <a16:creationId xmlns:a16="http://schemas.microsoft.com/office/drawing/2014/main" id="{EC62C9AD-8286-4044-97E3-80D87F84394F}"/>
            </a:ext>
          </a:extLst>
        </xdr:cNvPr>
        <xdr:cNvSpPr txBox="1"/>
      </xdr:nvSpPr>
      <xdr:spPr>
        <a:xfrm>
          <a:off x="12882563" y="5667375"/>
          <a:ext cx="4176713" cy="546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96-K17</a:t>
          </a:r>
        </a:p>
        <a:p>
          <a:r>
            <a:rPr lang="en-US" sz="1200" b="1"/>
            <a:t>Old calculation:</a:t>
          </a:r>
        </a:p>
        <a:p>
          <a:endParaRPr lang="en-US" sz="1100"/>
        </a:p>
        <a:p>
          <a:r>
            <a:rPr lang="en-US" sz="1100" b="1"/>
            <a:t>bw</a:t>
          </a:r>
          <a:r>
            <a:rPr lang="en-US" sz="1100"/>
            <a:t> - depth of 1.90, density estimated at 0.46. Depth impacted by bend-adjustment calculations (?</a:t>
          </a:r>
          <a:r>
            <a:rPr lang="en-US" sz="1100" baseline="0"/>
            <a:t> unclear), and density esimated with unknown formula via depth. HOWEVER&lt; there is also a note that this balance is NOT USED. It does not say why NOT...</a:t>
          </a:r>
        </a:p>
        <a:p>
          <a:endParaRPr lang="en-US" sz="1100"/>
        </a:p>
        <a:p>
          <a:r>
            <a:rPr lang="en-US" sz="1100" b="1"/>
            <a:t>ba -  </a:t>
          </a:r>
          <a:r>
            <a:rPr lang="en-US" sz="1100" b="0"/>
            <a:t>sum of witner and summer</a:t>
          </a:r>
        </a:p>
        <a:p>
          <a:endParaRPr lang="en-US" sz="1100" b="0" baseline="0"/>
        </a:p>
        <a:p>
          <a:r>
            <a:rPr lang="en-US" sz="1100" b="1" baseline="0"/>
            <a:t>bs</a:t>
          </a:r>
          <a:r>
            <a:rPr lang="en-US" sz="1100" b="0" baseline="0"/>
            <a:t> - calculated change from winter visit to summer, using a single buk density of 0.56 for the total snow depth lost. Not sure why 0.56 density assumption m ade for full depth of winter snowpack. Also, the 7% capilary retention assumption was used in this calculation; out of the norm for any prior calculations.</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New calculation:</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bw</a:t>
          </a:r>
          <a:r>
            <a:rPr lang="en-US" sz="1100">
              <a:solidFill>
                <a:schemeClr val="dk1"/>
              </a:solidFill>
              <a:effectLst/>
              <a:latin typeface="+mn-lt"/>
              <a:ea typeface="+mn-ea"/>
              <a:cs typeface="+mn-cs"/>
            </a:rPr>
            <a:t>  - product of snow depth (1.90) and assumed bulk density of 0.4</a:t>
          </a:r>
        </a:p>
        <a:p>
          <a:endParaRPr lang="en-US">
            <a:effectLst/>
          </a:endParaRPr>
        </a:p>
        <a:p>
          <a:r>
            <a:rPr lang="en-US" sz="1100" b="1">
              <a:solidFill>
                <a:schemeClr val="dk1"/>
              </a:solidFill>
              <a:effectLst/>
              <a:latin typeface="+mn-lt"/>
              <a:ea typeface="+mn-ea"/>
              <a:cs typeface="+mn-cs"/>
            </a:rPr>
            <a:t>ba - </a:t>
          </a:r>
        </a:p>
        <a:p>
          <a:endParaRPr lang="en-US">
            <a:effectLst/>
          </a:endParaRPr>
        </a:p>
        <a:p>
          <a:r>
            <a:rPr lang="en-US" sz="1100" b="1" baseline="0">
              <a:solidFill>
                <a:schemeClr val="dk1"/>
              </a:solidFill>
              <a:effectLst/>
              <a:latin typeface="+mn-lt"/>
              <a:ea typeface="+mn-ea"/>
              <a:cs typeface="+mn-cs"/>
            </a:rPr>
            <a:t>bs</a:t>
          </a:r>
          <a:r>
            <a:rPr lang="en-US" sz="1100" b="0" baseline="0">
              <a:solidFill>
                <a:schemeClr val="dk1"/>
              </a:solidFill>
              <a:effectLst/>
              <a:latin typeface="+mn-lt"/>
              <a:ea typeface="+mn-ea"/>
              <a:cs typeface="+mn-cs"/>
            </a:rPr>
            <a:t> - </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summer accumulation</a:t>
          </a:r>
          <a:r>
            <a:rPr lang="en-US" sz="1100" b="0" baseline="0">
              <a:solidFill>
                <a:schemeClr val="dk1"/>
              </a:solidFill>
              <a:effectLst/>
              <a:latin typeface="+mn-lt"/>
              <a:ea typeface="+mn-ea"/>
              <a:cs typeface="+mn-cs"/>
            </a:rPr>
            <a:t>:  formula subtracts 0.52m from measurements in row 9 in original calculation; assuming this means snow depth. There is a comment that there are 56 cm of snow. This is a discrepancy of 4 cm... choosing to go with # in formula, and assume that this is a data entry error.</a:t>
          </a:r>
          <a:endParaRPr lang="en-US">
            <a:effectLst/>
          </a:endParaRPr>
        </a:p>
      </xdr:txBody>
    </xdr:sp>
    <xdr:clientData/>
  </xdr:twoCellAnchor>
  <xdr:twoCellAnchor>
    <xdr:from>
      <xdr:col>0</xdr:col>
      <xdr:colOff>11906</xdr:colOff>
      <xdr:row>41</xdr:row>
      <xdr:rowOff>130969</xdr:rowOff>
    </xdr:from>
    <xdr:to>
      <xdr:col>11</xdr:col>
      <xdr:colOff>156199</xdr:colOff>
      <xdr:row>62</xdr:row>
      <xdr:rowOff>0</xdr:rowOff>
    </xdr:to>
    <xdr:grpSp>
      <xdr:nvGrpSpPr>
        <xdr:cNvPr id="11" name="Group 10">
          <a:extLst>
            <a:ext uri="{FF2B5EF4-FFF2-40B4-BE49-F238E27FC236}">
              <a16:creationId xmlns:a16="http://schemas.microsoft.com/office/drawing/2014/main" id="{517EB7E3-3849-49CD-8364-98E1DD032DC8}"/>
            </a:ext>
          </a:extLst>
        </xdr:cNvPr>
        <xdr:cNvGrpSpPr/>
      </xdr:nvGrpSpPr>
      <xdr:grpSpPr>
        <a:xfrm>
          <a:off x="11906" y="8393907"/>
          <a:ext cx="7704762" cy="3869531"/>
          <a:chOff x="678656" y="10572750"/>
          <a:chExt cx="7704762" cy="3869531"/>
        </a:xfrm>
      </xdr:grpSpPr>
      <xdr:sp macro="" textlink="">
        <xdr:nvSpPr>
          <xdr:cNvPr id="5" name="TextBox 4">
            <a:extLst>
              <a:ext uri="{FF2B5EF4-FFF2-40B4-BE49-F238E27FC236}">
                <a16:creationId xmlns:a16="http://schemas.microsoft.com/office/drawing/2014/main" id="{2199AB0E-7DC2-4D8A-A503-838CF20FC41C}"/>
              </a:ext>
            </a:extLst>
          </xdr:cNvPr>
          <xdr:cNvSpPr txBox="1"/>
        </xdr:nvSpPr>
        <xdr:spPr>
          <a:xfrm>
            <a:off x="3381374" y="13477874"/>
            <a:ext cx="4321969" cy="9644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"Mayo1996.pdf" field notes </a:t>
            </a:r>
          </a:p>
          <a:p>
            <a:endParaRPr lang="en-US" sz="1100"/>
          </a:p>
          <a:p>
            <a:r>
              <a:rPr lang="en-US" sz="1100"/>
              <a:t>I am not able to interpret these in association</a:t>
            </a:r>
            <a:r>
              <a:rPr lang="en-US" sz="1100" baseline="0"/>
              <a:t> with the data in the table above... so ignoring. </a:t>
            </a:r>
            <a:endParaRPr lang="en-US" sz="1100"/>
          </a:p>
        </xdr:txBody>
      </xdr:sp>
      <xdr:pic>
        <xdr:nvPicPr>
          <xdr:cNvPr id="10" name="Picture 9">
            <a:extLst>
              <a:ext uri="{FF2B5EF4-FFF2-40B4-BE49-F238E27FC236}">
                <a16:creationId xmlns:a16="http://schemas.microsoft.com/office/drawing/2014/main" id="{994B0F25-4C10-4328-9EE9-ADA6EB6241E6}"/>
              </a:ext>
            </a:extLst>
          </xdr:cNvPr>
          <xdr:cNvPicPr>
            <a:picLocks noChangeAspect="1"/>
          </xdr:cNvPicPr>
        </xdr:nvPicPr>
        <xdr:blipFill>
          <a:blip xmlns:r="http://schemas.openxmlformats.org/officeDocument/2006/relationships" r:embed="rId1"/>
          <a:stretch>
            <a:fillRect/>
          </a:stretch>
        </xdr:blipFill>
        <xdr:spPr>
          <a:xfrm>
            <a:off x="678656" y="10572750"/>
            <a:ext cx="7704762" cy="2695238"/>
          </a:xfrm>
          <a:prstGeom prst="rect">
            <a:avLst/>
          </a:prstGeom>
        </xdr:spPr>
      </xdr:pic>
    </xdr:grpSp>
    <xdr:clientData/>
  </xdr:twoCellAnchor>
  <xdr:twoCellAnchor>
    <xdr:from>
      <xdr:col>11</xdr:col>
      <xdr:colOff>223837</xdr:colOff>
      <xdr:row>27</xdr:row>
      <xdr:rowOff>116681</xdr:rowOff>
    </xdr:from>
    <xdr:to>
      <xdr:col>17</xdr:col>
      <xdr:colOff>602456</xdr:colOff>
      <xdr:row>55</xdr:row>
      <xdr:rowOff>119062</xdr:rowOff>
    </xdr:to>
    <xdr:sp macro="" textlink="">
      <xdr:nvSpPr>
        <xdr:cNvPr id="12" name="TextBox 11">
          <a:extLst>
            <a:ext uri="{FF2B5EF4-FFF2-40B4-BE49-F238E27FC236}">
              <a16:creationId xmlns:a16="http://schemas.microsoft.com/office/drawing/2014/main" id="{4D8F5492-395A-435A-9977-2DEEE0C4C0BE}"/>
            </a:ext>
          </a:extLst>
        </xdr:cNvPr>
        <xdr:cNvSpPr txBox="1"/>
      </xdr:nvSpPr>
      <xdr:spPr>
        <a:xfrm>
          <a:off x="7784306" y="5581650"/>
          <a:ext cx="4176713" cy="546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95-K17</a:t>
          </a:r>
        </a:p>
        <a:p>
          <a:r>
            <a:rPr lang="en-US" sz="1200" b="1"/>
            <a:t>Old calculation:</a:t>
          </a:r>
        </a:p>
        <a:p>
          <a:endParaRPr lang="en-US" sz="1100"/>
        </a:p>
        <a:p>
          <a:r>
            <a:rPr lang="en-US" sz="1100" b="1"/>
            <a:t>bw</a:t>
          </a:r>
          <a:r>
            <a:rPr lang="en-US" sz="1100"/>
            <a:t> - depth of 2.24, density estimated at 0.46. Depth impacted by bend-adjustment calculations (?</a:t>
          </a:r>
          <a:r>
            <a:rPr lang="en-US" sz="1100" baseline="0"/>
            <a:t> unclear), and density esimated with unknown formula via depth. </a:t>
          </a:r>
        </a:p>
        <a:p>
          <a:endParaRPr lang="en-US" sz="1100"/>
        </a:p>
        <a:p>
          <a:r>
            <a:rPr lang="en-US" sz="1100" b="1"/>
            <a:t>ba -  </a:t>
          </a:r>
          <a:r>
            <a:rPr lang="en-US" sz="1100" b="0"/>
            <a:t>sum of witner and summer</a:t>
          </a:r>
        </a:p>
        <a:p>
          <a:endParaRPr lang="en-US" sz="1100" b="0" baseline="0"/>
        </a:p>
        <a:p>
          <a:r>
            <a:rPr lang="en-US" sz="1100" b="1" baseline="0"/>
            <a:t>bs</a:t>
          </a:r>
          <a:r>
            <a:rPr lang="en-US" sz="1100" b="0" baseline="0"/>
            <a:t> - calculated change from winter visit to summer, using a single buk density of 0.56 for the total snow depth lost. Not sure why 0.56 density assumption m ade for full depth of winter snowpack. Also, the 7% capilary retention assumption was used in this calculation; out of the norm for any prior calculations. Does not match other calculations.</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New calculation:</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bw</a:t>
          </a:r>
          <a:r>
            <a:rPr lang="en-US" sz="1100">
              <a:solidFill>
                <a:schemeClr val="dk1"/>
              </a:solidFill>
              <a:effectLst/>
              <a:latin typeface="+mn-lt"/>
              <a:ea typeface="+mn-ea"/>
              <a:cs typeface="+mn-cs"/>
            </a:rPr>
            <a:t> - product of snow depth</a:t>
          </a:r>
          <a:r>
            <a:rPr lang="en-US" sz="1100" baseline="0">
              <a:solidFill>
                <a:schemeClr val="dk1"/>
              </a:solidFill>
              <a:effectLst/>
              <a:latin typeface="+mn-lt"/>
              <a:ea typeface="+mn-ea"/>
              <a:cs typeface="+mn-cs"/>
            </a:rPr>
            <a:t> (measured on stake; 2.26) and assumed bulk density in spring of 0.4.</a:t>
          </a:r>
        </a:p>
        <a:p>
          <a:endParaRPr lang="en-US">
            <a:effectLst/>
          </a:endParaRPr>
        </a:p>
        <a:p>
          <a:r>
            <a:rPr lang="en-US" sz="1100" b="1">
              <a:solidFill>
                <a:schemeClr val="dk1"/>
              </a:solidFill>
              <a:effectLst/>
              <a:latin typeface="+mn-lt"/>
              <a:ea typeface="+mn-ea"/>
              <a:cs typeface="+mn-cs"/>
            </a:rPr>
            <a:t>ba - </a:t>
          </a:r>
          <a:r>
            <a:rPr lang="en-US" sz="1100" b="0">
              <a:solidFill>
                <a:schemeClr val="dk1"/>
              </a:solidFill>
              <a:effectLst/>
              <a:latin typeface="+mn-lt"/>
              <a:ea typeface="+mn-ea"/>
              <a:cs typeface="+mn-cs"/>
            </a:rPr>
            <a:t>Not able to get at winter ablation, using summer surface as observed fall 1995, and observed in fall 1996;</a:t>
          </a:r>
          <a:r>
            <a:rPr lang="en-US" sz="1100" b="0" baseline="0">
              <a:solidFill>
                <a:schemeClr val="dk1"/>
              </a:solidFill>
              <a:effectLst/>
              <a:latin typeface="+mn-lt"/>
              <a:ea typeface="+mn-ea"/>
              <a:cs typeface="+mn-cs"/>
            </a:rPr>
            <a:t> depth of 1.09m new firn.</a:t>
          </a:r>
          <a:endParaRPr lang="en-US" sz="1100" b="0">
            <a:solidFill>
              <a:schemeClr val="dk1"/>
            </a:solidFill>
            <a:effectLst/>
            <a:latin typeface="+mn-lt"/>
            <a:ea typeface="+mn-ea"/>
            <a:cs typeface="+mn-cs"/>
          </a:endParaRPr>
        </a:p>
        <a:p>
          <a:endParaRPr lang="en-US" b="0">
            <a:effectLst/>
          </a:endParaRPr>
        </a:p>
        <a:p>
          <a:r>
            <a:rPr lang="en-US" sz="1100" b="1" baseline="0">
              <a:solidFill>
                <a:schemeClr val="dk1"/>
              </a:solidFill>
              <a:effectLst/>
              <a:latin typeface="+mn-lt"/>
              <a:ea typeface="+mn-ea"/>
              <a:cs typeface="+mn-cs"/>
            </a:rPr>
            <a:t>bs</a:t>
          </a:r>
          <a:r>
            <a:rPr lang="en-US" sz="1100" b="0" baseline="0">
              <a:solidFill>
                <a:schemeClr val="dk1"/>
              </a:solidFill>
              <a:effectLst/>
              <a:latin typeface="+mn-lt"/>
              <a:ea typeface="+mn-ea"/>
              <a:cs typeface="+mn-cs"/>
            </a:rPr>
            <a:t> - residual</a:t>
          </a:r>
          <a:endParaRPr lang="en-US">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E7BA-35BC-4FE9-85C8-1A19F0AA0E62}">
  <dimension ref="A1:Y36"/>
  <sheetViews>
    <sheetView tabSelected="1" zoomScale="80" zoomScaleNormal="80" workbookViewId="0">
      <selection activeCell="C35" sqref="C35"/>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10.42578125" bestFit="1" customWidth="1"/>
    <col min="7" max="7" width="10.140625" bestFit="1" customWidth="1"/>
    <col min="8" max="8" width="6.42578125" customWidth="1"/>
    <col min="9" max="9" width="9.7109375" bestFit="1" customWidth="1"/>
    <col min="12" max="12" width="11.42578125" customWidth="1"/>
    <col min="20" max="20" width="13.140625" bestFit="1" customWidth="1"/>
    <col min="21" max="21" width="9" customWidth="1"/>
    <col min="24" max="24" width="8.7109375" customWidth="1"/>
    <col min="25" max="25" width="39.28515625" customWidth="1"/>
  </cols>
  <sheetData>
    <row r="1" spans="1:25" ht="16.5" thickBot="1" x14ac:dyDescent="0.3">
      <c r="A1" s="1" t="s">
        <v>3</v>
      </c>
      <c r="B1" s="2"/>
      <c r="C1" s="2"/>
      <c r="D1" s="2"/>
      <c r="E1" s="2"/>
      <c r="F1" s="2"/>
      <c r="G1" s="2"/>
      <c r="H1" s="2"/>
      <c r="I1" s="2"/>
      <c r="J1" s="2"/>
      <c r="K1" s="2"/>
      <c r="L1" s="2"/>
      <c r="M1" s="2"/>
      <c r="N1" s="2"/>
      <c r="O1" s="2"/>
      <c r="P1" s="2"/>
      <c r="Q1" s="2"/>
      <c r="R1" s="2"/>
      <c r="S1" s="2"/>
      <c r="T1" s="2"/>
      <c r="U1" s="2"/>
      <c r="V1" s="9"/>
      <c r="W1" s="9"/>
      <c r="X1" s="9"/>
      <c r="Y1" s="9"/>
    </row>
    <row r="2" spans="1:25" x14ac:dyDescent="0.25">
      <c r="A2" s="3"/>
      <c r="B2" s="4"/>
      <c r="C2" s="169" t="s">
        <v>4</v>
      </c>
      <c r="D2" s="170"/>
      <c r="E2" s="171"/>
      <c r="F2" s="5"/>
      <c r="G2" s="172" t="s">
        <v>5</v>
      </c>
      <c r="H2" s="173"/>
      <c r="I2" s="173"/>
      <c r="J2" s="173"/>
      <c r="K2" s="174"/>
      <c r="L2" s="6" t="s">
        <v>6</v>
      </c>
      <c r="M2" s="175" t="s">
        <v>7</v>
      </c>
      <c r="N2" s="176"/>
      <c r="O2" s="177"/>
      <c r="P2" s="178" t="s">
        <v>8</v>
      </c>
      <c r="Q2" s="179"/>
      <c r="R2" s="179"/>
      <c r="S2" s="180"/>
      <c r="T2" s="7" t="s">
        <v>9</v>
      </c>
      <c r="U2" s="8" t="s">
        <v>10</v>
      </c>
      <c r="V2" s="9"/>
      <c r="W2" s="9"/>
      <c r="X2" s="9"/>
      <c r="Y2" s="9"/>
    </row>
    <row r="3" spans="1:25" x14ac:dyDescent="0.25">
      <c r="A3" s="10" t="s">
        <v>11</v>
      </c>
      <c r="B3" s="10" t="s">
        <v>12</v>
      </c>
      <c r="C3" s="11" t="s">
        <v>13</v>
      </c>
      <c r="D3" s="181" t="s">
        <v>14</v>
      </c>
      <c r="E3" s="182"/>
      <c r="F3" s="10" t="s">
        <v>15</v>
      </c>
      <c r="G3" s="12" t="s">
        <v>16</v>
      </c>
      <c r="H3" s="13" t="s">
        <v>17</v>
      </c>
      <c r="I3" s="13" t="s">
        <v>18</v>
      </c>
      <c r="J3" s="13" t="s">
        <v>19</v>
      </c>
      <c r="K3" s="14" t="s">
        <v>20</v>
      </c>
      <c r="L3" s="15" t="s">
        <v>21</v>
      </c>
      <c r="M3" s="16" t="s">
        <v>22</v>
      </c>
      <c r="N3" s="17" t="s">
        <v>11</v>
      </c>
      <c r="O3" s="18" t="s">
        <v>23</v>
      </c>
      <c r="P3" s="16" t="s">
        <v>24</v>
      </c>
      <c r="Q3" s="19" t="s">
        <v>25</v>
      </c>
      <c r="R3" s="17" t="s">
        <v>26</v>
      </c>
      <c r="S3" s="20" t="s">
        <v>27</v>
      </c>
      <c r="T3" s="21" t="s">
        <v>28</v>
      </c>
      <c r="U3" s="22" t="s">
        <v>28</v>
      </c>
      <c r="V3" s="9"/>
      <c r="W3" s="9"/>
      <c r="X3" s="9"/>
      <c r="Y3" s="9"/>
    </row>
    <row r="4" spans="1:25" x14ac:dyDescent="0.25">
      <c r="A4" s="10" t="s">
        <v>29</v>
      </c>
      <c r="B4" s="10"/>
      <c r="C4" s="11" t="s">
        <v>30</v>
      </c>
      <c r="D4" s="23" t="s">
        <v>31</v>
      </c>
      <c r="E4" s="24" t="s">
        <v>32</v>
      </c>
      <c r="F4" s="25"/>
      <c r="G4" s="12" t="s">
        <v>33</v>
      </c>
      <c r="H4" s="13" t="s">
        <v>33</v>
      </c>
      <c r="I4" s="13" t="s">
        <v>33</v>
      </c>
      <c r="J4" s="13"/>
      <c r="K4" s="14"/>
      <c r="L4" s="10" t="s">
        <v>34</v>
      </c>
      <c r="M4" s="16" t="s">
        <v>35</v>
      </c>
      <c r="N4" s="17" t="s">
        <v>36</v>
      </c>
      <c r="O4" s="20" t="s">
        <v>37</v>
      </c>
      <c r="P4" s="16" t="s">
        <v>33</v>
      </c>
      <c r="Q4" s="26" t="s">
        <v>35</v>
      </c>
      <c r="R4" s="17" t="s">
        <v>38</v>
      </c>
      <c r="S4" s="20" t="s">
        <v>39</v>
      </c>
      <c r="T4" s="27" t="s">
        <v>40</v>
      </c>
      <c r="U4" s="27" t="s">
        <v>41</v>
      </c>
      <c r="V4" s="9"/>
      <c r="W4" s="9"/>
      <c r="X4" s="9"/>
      <c r="Y4" s="9"/>
    </row>
    <row r="5" spans="1:25" ht="15.75" thickBot="1" x14ac:dyDescent="0.3">
      <c r="A5" s="28"/>
      <c r="B5" s="28" t="s">
        <v>42</v>
      </c>
      <c r="C5" s="29" t="s">
        <v>43</v>
      </c>
      <c r="D5" s="30" t="s">
        <v>43</v>
      </c>
      <c r="E5" s="31" t="s">
        <v>43</v>
      </c>
      <c r="F5" s="32"/>
      <c r="G5" s="33" t="s">
        <v>43</v>
      </c>
      <c r="H5" s="34" t="s">
        <v>43</v>
      </c>
      <c r="I5" s="34" t="s">
        <v>44</v>
      </c>
      <c r="J5" s="34" t="s">
        <v>43</v>
      </c>
      <c r="K5" s="35"/>
      <c r="L5" s="28" t="s">
        <v>43</v>
      </c>
      <c r="M5" s="36" t="s">
        <v>45</v>
      </c>
      <c r="N5" s="37" t="s">
        <v>46</v>
      </c>
      <c r="O5" s="38" t="s">
        <v>46</v>
      </c>
      <c r="P5" s="36" t="s">
        <v>43</v>
      </c>
      <c r="Q5" s="39" t="s">
        <v>45</v>
      </c>
      <c r="R5" s="37" t="s">
        <v>1</v>
      </c>
      <c r="S5" s="38" t="s">
        <v>46</v>
      </c>
      <c r="T5" s="40" t="s">
        <v>46</v>
      </c>
      <c r="U5" s="40" t="s">
        <v>46</v>
      </c>
      <c r="V5" s="9"/>
      <c r="W5" s="9"/>
      <c r="X5" s="9"/>
      <c r="Y5" s="9"/>
    </row>
    <row r="6" spans="1:25" s="158" customFormat="1" x14ac:dyDescent="0.25">
      <c r="A6" s="213" t="s">
        <v>84</v>
      </c>
      <c r="B6" s="195">
        <v>34939</v>
      </c>
      <c r="C6" s="196">
        <v>6.35</v>
      </c>
      <c r="D6" s="197">
        <v>6.34</v>
      </c>
      <c r="E6" s="198">
        <v>6.33</v>
      </c>
      <c r="F6" s="199" t="s">
        <v>85</v>
      </c>
      <c r="G6" s="200"/>
      <c r="H6" s="201"/>
      <c r="I6" s="201"/>
      <c r="J6" s="202"/>
      <c r="K6" s="203"/>
      <c r="L6" s="204">
        <v>6.33</v>
      </c>
      <c r="M6" s="205">
        <v>0.6</v>
      </c>
      <c r="N6" s="206">
        <v>3.798</v>
      </c>
      <c r="O6" s="152">
        <v>-0.41199999999999992</v>
      </c>
      <c r="P6" s="159">
        <v>0</v>
      </c>
      <c r="Q6" s="160"/>
      <c r="R6" s="161"/>
      <c r="S6" s="207">
        <v>0</v>
      </c>
      <c r="T6" s="208"/>
      <c r="U6" s="209"/>
      <c r="V6" s="210"/>
      <c r="W6" s="211"/>
      <c r="X6" s="211"/>
      <c r="Y6" s="211"/>
    </row>
    <row r="7" spans="1:25" x14ac:dyDescent="0.25">
      <c r="A7" s="213" t="s">
        <v>84</v>
      </c>
      <c r="B7" s="147">
        <v>35214</v>
      </c>
      <c r="C7" s="100">
        <v>8.61</v>
      </c>
      <c r="D7" s="101">
        <v>8.57</v>
      </c>
      <c r="E7" s="102">
        <v>8.57</v>
      </c>
      <c r="F7" s="148" t="s">
        <v>0</v>
      </c>
      <c r="G7" s="103"/>
      <c r="H7" s="149"/>
      <c r="I7" s="149"/>
      <c r="J7" s="150"/>
      <c r="K7" s="151"/>
      <c r="L7" s="105">
        <v>6.33</v>
      </c>
      <c r="M7" s="106">
        <v>0.6</v>
      </c>
      <c r="N7" s="104">
        <f>M7*L7</f>
        <v>3.798</v>
      </c>
      <c r="O7" s="152">
        <v>0</v>
      </c>
      <c r="P7" s="159">
        <f>E7-L7</f>
        <v>2.2400000000000002</v>
      </c>
      <c r="Q7" s="160">
        <v>0.47</v>
      </c>
      <c r="R7" s="161" t="s">
        <v>26</v>
      </c>
      <c r="S7" s="153">
        <f>Q7*P7</f>
        <v>1.0528</v>
      </c>
      <c r="T7" s="190">
        <f>S7+O7</f>
        <v>1.0528</v>
      </c>
      <c r="U7" s="191"/>
      <c r="V7" s="212"/>
      <c r="W7" s="212"/>
      <c r="X7" s="212"/>
      <c r="Y7" s="212"/>
    </row>
    <row r="8" spans="1:25" s="244" customFormat="1" x14ac:dyDescent="0.25">
      <c r="A8" s="223" t="s">
        <v>88</v>
      </c>
      <c r="B8" s="224">
        <v>35214</v>
      </c>
      <c r="C8" s="225">
        <v>7.5</v>
      </c>
      <c r="D8" s="226">
        <v>7.51</v>
      </c>
      <c r="E8" s="227">
        <v>7.49</v>
      </c>
      <c r="F8" s="228" t="s">
        <v>0</v>
      </c>
      <c r="G8" s="229"/>
      <c r="H8" s="230">
        <v>1.9</v>
      </c>
      <c r="I8" s="230">
        <v>1.9</v>
      </c>
      <c r="J8" s="231">
        <v>0.05</v>
      </c>
      <c r="K8" s="232">
        <v>2</v>
      </c>
      <c r="L8" s="233">
        <v>5.59</v>
      </c>
      <c r="M8" s="234">
        <v>0.6</v>
      </c>
      <c r="N8" s="235">
        <f>M8*L8</f>
        <v>3.3539999999999996</v>
      </c>
      <c r="O8" s="236">
        <v>0</v>
      </c>
      <c r="P8" s="237">
        <f>E8-L8</f>
        <v>1.9000000000000004</v>
      </c>
      <c r="Q8" s="238">
        <v>0.46</v>
      </c>
      <c r="R8" s="239" t="s">
        <v>26</v>
      </c>
      <c r="S8" s="240">
        <f>Q8*P8</f>
        <v>0.87400000000000022</v>
      </c>
      <c r="T8" s="241"/>
      <c r="U8" s="242"/>
      <c r="V8" s="243"/>
      <c r="W8" s="243"/>
      <c r="X8" s="243"/>
      <c r="Y8" s="243"/>
    </row>
    <row r="9" spans="1:25" x14ac:dyDescent="0.25">
      <c r="A9" s="213" t="s">
        <v>84</v>
      </c>
      <c r="B9" s="154">
        <v>35304</v>
      </c>
      <c r="C9" s="142">
        <f>7.96-0.52</f>
        <v>7.4399999999999995</v>
      </c>
      <c r="D9" s="107">
        <f>7.95-0.52</f>
        <v>7.43</v>
      </c>
      <c r="E9" s="108">
        <f>7.94-0.52</f>
        <v>7.42</v>
      </c>
      <c r="F9" s="143" t="s">
        <v>2</v>
      </c>
      <c r="G9" s="109"/>
      <c r="H9" s="110"/>
      <c r="I9" s="110"/>
      <c r="J9" s="111"/>
      <c r="K9" s="112"/>
      <c r="L9" s="144">
        <v>6.33</v>
      </c>
      <c r="M9" s="145">
        <v>0.6</v>
      </c>
      <c r="N9" s="113">
        <f>L9*M9</f>
        <v>3.798</v>
      </c>
      <c r="O9" s="146">
        <v>0</v>
      </c>
      <c r="P9" s="155">
        <f>E9-L9</f>
        <v>1.0899999999999999</v>
      </c>
      <c r="Q9" s="156">
        <v>0.56000000000000005</v>
      </c>
      <c r="R9" s="157" t="s">
        <v>26</v>
      </c>
      <c r="S9" s="114">
        <f>((P9*Q9) - (P9*(1-(Q9/0.9))*0.07))</f>
        <v>0.58157555555555551</v>
      </c>
      <c r="T9" s="192">
        <f>((S9-S7)+(S10-S8))/2</f>
        <v>-0.51788111111111124</v>
      </c>
      <c r="U9" s="162">
        <f>T7+T9</f>
        <v>0.53491888888888872</v>
      </c>
    </row>
    <row r="10" spans="1:25" x14ac:dyDescent="0.25">
      <c r="A10" s="214" t="s">
        <v>88</v>
      </c>
      <c r="B10" s="154">
        <v>35304</v>
      </c>
      <c r="C10" s="142">
        <v>6.73</v>
      </c>
      <c r="D10" s="107">
        <v>6.71</v>
      </c>
      <c r="E10" s="108">
        <v>6.69</v>
      </c>
      <c r="F10" s="143" t="s">
        <v>2</v>
      </c>
      <c r="G10" s="109"/>
      <c r="H10" s="110"/>
      <c r="I10" s="110"/>
      <c r="J10" s="111"/>
      <c r="K10" s="112"/>
      <c r="L10" s="144">
        <v>5.59</v>
      </c>
      <c r="M10" s="145">
        <v>0.6</v>
      </c>
      <c r="N10" s="113">
        <f>M10*L10</f>
        <v>3.3539999999999996</v>
      </c>
      <c r="O10" s="146">
        <f>N10-N8</f>
        <v>0</v>
      </c>
      <c r="P10" s="155">
        <v>0.57999999999999996</v>
      </c>
      <c r="Q10" s="156">
        <v>0.56000000000000005</v>
      </c>
      <c r="R10" s="157" t="s">
        <v>26</v>
      </c>
      <c r="S10" s="114">
        <f>((P10*Q10) - (P10*(1-(Q10/0.9))*0.07))</f>
        <v>0.30946222222222225</v>
      </c>
      <c r="T10" s="193"/>
      <c r="U10" s="194"/>
    </row>
    <row r="12" spans="1:25" s="158" customFormat="1" x14ac:dyDescent="0.25"/>
    <row r="14" spans="1:25" ht="16.5" thickBot="1" x14ac:dyDescent="0.3">
      <c r="A14" s="43" t="s">
        <v>47</v>
      </c>
      <c r="B14" s="44"/>
      <c r="C14" s="45"/>
      <c r="D14" s="46"/>
      <c r="E14" s="46"/>
      <c r="F14" s="47"/>
      <c r="G14" s="47"/>
      <c r="H14" s="47"/>
      <c r="I14" s="47"/>
      <c r="J14" s="48"/>
      <c r="K14" s="49"/>
      <c r="L14" s="50"/>
      <c r="M14" s="51"/>
      <c r="N14" s="50"/>
      <c r="O14" s="50"/>
      <c r="P14" s="48"/>
      <c r="Q14" s="48"/>
      <c r="R14" s="47"/>
      <c r="S14" s="48"/>
      <c r="T14" s="52"/>
      <c r="U14" s="53"/>
      <c r="V14" s="41"/>
      <c r="W14" s="41"/>
      <c r="X14" s="42"/>
    </row>
    <row r="15" spans="1:25" x14ac:dyDescent="0.25">
      <c r="A15" s="54"/>
      <c r="B15" s="55"/>
      <c r="C15" s="183" t="s">
        <v>4</v>
      </c>
      <c r="D15" s="184"/>
      <c r="E15" s="185"/>
      <c r="F15" s="55"/>
      <c r="G15" s="186" t="s">
        <v>5</v>
      </c>
      <c r="H15" s="187"/>
      <c r="I15" s="187"/>
      <c r="J15" s="187"/>
      <c r="K15" s="188"/>
      <c r="L15" s="56"/>
      <c r="M15" s="57"/>
      <c r="N15" s="58" t="s">
        <v>48</v>
      </c>
      <c r="O15" s="59"/>
      <c r="P15" s="60"/>
      <c r="Q15" s="58" t="s">
        <v>49</v>
      </c>
      <c r="R15" s="58"/>
      <c r="S15" s="59"/>
      <c r="T15" s="61" t="s">
        <v>50</v>
      </c>
      <c r="U15" s="58"/>
      <c r="V15" s="62"/>
      <c r="W15" s="62"/>
      <c r="X15" s="62"/>
      <c r="Y15" s="63"/>
    </row>
    <row r="16" spans="1:25" ht="33.75" x14ac:dyDescent="0.25">
      <c r="A16" s="54" t="s">
        <v>11</v>
      </c>
      <c r="B16" s="54" t="s">
        <v>12</v>
      </c>
      <c r="C16" s="64" t="s">
        <v>51</v>
      </c>
      <c r="D16" s="65" t="s">
        <v>52</v>
      </c>
      <c r="E16" s="66" t="s">
        <v>53</v>
      </c>
      <c r="F16" s="54" t="s">
        <v>15</v>
      </c>
      <c r="G16" s="67" t="s">
        <v>54</v>
      </c>
      <c r="H16" s="68"/>
      <c r="I16" s="68" t="s">
        <v>18</v>
      </c>
      <c r="J16" s="68"/>
      <c r="K16" s="69"/>
      <c r="L16" s="70" t="s">
        <v>55</v>
      </c>
      <c r="M16" s="57" t="s">
        <v>22</v>
      </c>
      <c r="N16" s="71" t="s">
        <v>56</v>
      </c>
      <c r="O16" s="72"/>
      <c r="P16" s="57" t="s">
        <v>24</v>
      </c>
      <c r="Q16" s="73" t="s">
        <v>25</v>
      </c>
      <c r="R16" s="71" t="s">
        <v>57</v>
      </c>
      <c r="S16" s="72"/>
      <c r="T16" s="74" t="s">
        <v>58</v>
      </c>
      <c r="U16" s="75" t="s">
        <v>59</v>
      </c>
      <c r="V16" s="75" t="s">
        <v>60</v>
      </c>
      <c r="W16" s="76" t="s">
        <v>61</v>
      </c>
      <c r="X16" s="76" t="s">
        <v>62</v>
      </c>
      <c r="Y16" s="77" t="s">
        <v>63</v>
      </c>
    </row>
    <row r="17" spans="1:25" x14ac:dyDescent="0.25">
      <c r="A17" s="54" t="s">
        <v>29</v>
      </c>
      <c r="B17" s="54"/>
      <c r="C17" s="64"/>
      <c r="D17" s="65"/>
      <c r="E17" s="66"/>
      <c r="F17" s="55"/>
      <c r="G17" s="67"/>
      <c r="H17" s="68"/>
      <c r="I17" s="68"/>
      <c r="J17" s="68"/>
      <c r="K17" s="69"/>
      <c r="L17" s="54"/>
      <c r="M17" s="57"/>
      <c r="N17" s="78" t="s">
        <v>64</v>
      </c>
      <c r="O17" s="72"/>
      <c r="P17" s="57" t="s">
        <v>33</v>
      </c>
      <c r="Q17" s="79" t="s">
        <v>35</v>
      </c>
      <c r="R17" s="78"/>
      <c r="S17" s="72"/>
      <c r="T17" s="61"/>
      <c r="U17" s="58"/>
      <c r="V17" s="58"/>
      <c r="W17" s="80"/>
      <c r="X17" s="80"/>
      <c r="Y17" s="59"/>
    </row>
    <row r="18" spans="1:25" ht="15.75" thickBot="1" x14ac:dyDescent="0.3">
      <c r="A18" s="81"/>
      <c r="B18" s="81" t="s">
        <v>42</v>
      </c>
      <c r="C18" s="82" t="s">
        <v>43</v>
      </c>
      <c r="D18" s="83" t="s">
        <v>43</v>
      </c>
      <c r="E18" s="84" t="s">
        <v>43</v>
      </c>
      <c r="F18" s="85"/>
      <c r="G18" s="86" t="s">
        <v>43</v>
      </c>
      <c r="H18" s="87"/>
      <c r="I18" s="87" t="s">
        <v>44</v>
      </c>
      <c r="J18" s="87"/>
      <c r="K18" s="88"/>
      <c r="L18" s="81" t="s">
        <v>43</v>
      </c>
      <c r="M18" s="89" t="s">
        <v>65</v>
      </c>
      <c r="N18" s="90" t="s">
        <v>43</v>
      </c>
      <c r="O18" s="91"/>
      <c r="P18" s="89" t="s">
        <v>43</v>
      </c>
      <c r="Q18" s="79" t="s">
        <v>45</v>
      </c>
      <c r="R18" s="90"/>
      <c r="S18" s="91"/>
      <c r="T18" s="92" t="s">
        <v>66</v>
      </c>
      <c r="U18" s="93" t="s">
        <v>66</v>
      </c>
      <c r="V18" s="93" t="s">
        <v>66</v>
      </c>
      <c r="W18" s="93" t="s">
        <v>66</v>
      </c>
      <c r="X18" s="93" t="s">
        <v>66</v>
      </c>
      <c r="Y18" s="94"/>
    </row>
    <row r="19" spans="1:25" s="136" customFormat="1" x14ac:dyDescent="0.25">
      <c r="A19" s="136" t="s">
        <v>84</v>
      </c>
      <c r="B19" s="137">
        <v>34939</v>
      </c>
      <c r="E19" s="189">
        <v>6.35</v>
      </c>
      <c r="F19" s="136" t="s">
        <v>86</v>
      </c>
      <c r="M19" s="245">
        <v>0.6</v>
      </c>
      <c r="N19" s="139">
        <v>-0.69000000000000039</v>
      </c>
      <c r="T19" s="139"/>
      <c r="V19" s="139"/>
      <c r="X19" s="136">
        <v>0.13</v>
      </c>
    </row>
    <row r="20" spans="1:25" s="134" customFormat="1" x14ac:dyDescent="0.25">
      <c r="A20" s="134" t="s">
        <v>84</v>
      </c>
      <c r="B20" s="135">
        <v>35214</v>
      </c>
      <c r="E20" s="134">
        <v>8.61</v>
      </c>
      <c r="F20" s="134" t="s">
        <v>82</v>
      </c>
      <c r="L20" s="215">
        <f>E19</f>
        <v>6.35</v>
      </c>
      <c r="M20" s="246"/>
      <c r="N20" s="138"/>
      <c r="P20" s="138">
        <f>E20-E19</f>
        <v>2.2599999999999998</v>
      </c>
      <c r="Q20" s="216">
        <v>0.4</v>
      </c>
      <c r="U20" s="138">
        <f>P20*Q20</f>
        <v>0.90399999999999991</v>
      </c>
      <c r="W20" s="134" t="s">
        <v>90</v>
      </c>
      <c r="Y20" s="134" t="s">
        <v>89</v>
      </c>
    </row>
    <row r="21" spans="1:25" s="136" customFormat="1" x14ac:dyDescent="0.25">
      <c r="A21" s="136" t="s">
        <v>84</v>
      </c>
      <c r="B21" s="137">
        <v>35304</v>
      </c>
      <c r="E21" s="136">
        <v>7.44</v>
      </c>
      <c r="F21" s="136" t="s">
        <v>83</v>
      </c>
      <c r="P21" s="139">
        <f>E21-L20</f>
        <v>1.0900000000000007</v>
      </c>
      <c r="Q21" s="140">
        <v>0.5</v>
      </c>
      <c r="R21" s="136" t="s">
        <v>26</v>
      </c>
      <c r="T21" s="139">
        <f>V21-U20</f>
        <v>-0.35899999999999954</v>
      </c>
      <c r="V21" s="139">
        <f>Q21*P21</f>
        <v>0.54500000000000037</v>
      </c>
    </row>
    <row r="22" spans="1:25" s="158" customFormat="1" x14ac:dyDescent="0.25"/>
    <row r="23" spans="1:25" s="221" customFormat="1" x14ac:dyDescent="0.25">
      <c r="A23" s="221" t="s">
        <v>88</v>
      </c>
      <c r="B23" s="222">
        <v>35214</v>
      </c>
      <c r="E23" s="221">
        <v>7.5</v>
      </c>
      <c r="F23" s="221" t="s">
        <v>82</v>
      </c>
      <c r="G23" s="221">
        <v>1.9</v>
      </c>
      <c r="L23" s="221">
        <f>E23-G23</f>
        <v>5.6</v>
      </c>
      <c r="P23" s="247">
        <f>G23</f>
        <v>1.9</v>
      </c>
      <c r="Q23" s="216">
        <v>0.4</v>
      </c>
      <c r="U23" s="221">
        <f>P23*Q23</f>
        <v>0.76</v>
      </c>
    </row>
    <row r="24" spans="1:25" s="136" customFormat="1" x14ac:dyDescent="0.25">
      <c r="A24" s="136" t="s">
        <v>88</v>
      </c>
      <c r="B24" s="137">
        <v>35304</v>
      </c>
      <c r="E24" s="136">
        <v>6.73</v>
      </c>
      <c r="F24" s="136" t="s">
        <v>83</v>
      </c>
      <c r="G24" s="136" t="s">
        <v>76</v>
      </c>
      <c r="N24" s="136">
        <f>E24-L23</f>
        <v>1.1300000000000008</v>
      </c>
      <c r="P24" s="136">
        <f>N24</f>
        <v>1.1300000000000008</v>
      </c>
      <c r="Q24" s="140">
        <v>0.5</v>
      </c>
      <c r="T24" s="139">
        <f>V24-U23</f>
        <v>-0.19499999999999962</v>
      </c>
      <c r="V24" s="139">
        <f>P24*Q24</f>
        <v>0.56500000000000039</v>
      </c>
    </row>
    <row r="25" spans="1:25" s="136" customFormat="1" x14ac:dyDescent="0.25">
      <c r="A25" s="136" t="s">
        <v>88</v>
      </c>
      <c r="B25" s="137">
        <v>35304</v>
      </c>
      <c r="F25" s="136" t="s">
        <v>87</v>
      </c>
      <c r="G25" s="136">
        <v>0.52</v>
      </c>
      <c r="P25" s="136">
        <f>G25</f>
        <v>0.52</v>
      </c>
      <c r="Q25" s="140">
        <v>0.25</v>
      </c>
      <c r="X25" s="136">
        <f>P25*Q25</f>
        <v>0.13</v>
      </c>
    </row>
    <row r="26" spans="1:25" s="158" customFormat="1" x14ac:dyDescent="0.25"/>
    <row r="27" spans="1:25" ht="15.75" thickBot="1" x14ac:dyDescent="0.3">
      <c r="A27" s="95"/>
      <c r="B27" s="96"/>
      <c r="C27" s="97"/>
      <c r="D27" s="97"/>
      <c r="E27" s="98"/>
      <c r="F27" s="97"/>
      <c r="G27" s="98"/>
      <c r="H27" s="97"/>
      <c r="I27" s="97"/>
      <c r="J27" s="97"/>
      <c r="K27" s="97"/>
      <c r="L27" s="98"/>
      <c r="M27" s="97"/>
      <c r="N27" s="97"/>
      <c r="O27" s="97"/>
      <c r="P27" s="98"/>
      <c r="Q27" s="98"/>
      <c r="R27" s="97"/>
      <c r="S27" s="97"/>
      <c r="T27" s="97"/>
      <c r="U27" s="98"/>
      <c r="V27" s="97"/>
      <c r="W27" s="97"/>
      <c r="X27" s="97"/>
    </row>
    <row r="28" spans="1:25" x14ac:dyDescent="0.25">
      <c r="A28" s="163" t="s">
        <v>67</v>
      </c>
      <c r="B28" s="164"/>
      <c r="C28" s="167" t="s">
        <v>68</v>
      </c>
      <c r="D28" s="168"/>
      <c r="E28" s="115" t="s">
        <v>69</v>
      </c>
      <c r="F28" s="116"/>
      <c r="G28" s="115" t="s">
        <v>70</v>
      </c>
      <c r="H28" s="116"/>
      <c r="I28" s="117" t="s">
        <v>71</v>
      </c>
      <c r="J28" s="97"/>
      <c r="K28" s="97"/>
      <c r="L28" s="98"/>
      <c r="M28" s="97"/>
      <c r="N28" s="97"/>
      <c r="O28" s="97"/>
      <c r="P28" s="98"/>
      <c r="Q28" s="98"/>
      <c r="R28" s="97"/>
      <c r="S28" s="97"/>
      <c r="T28" s="98"/>
      <c r="U28" s="97"/>
      <c r="V28" s="98"/>
      <c r="W28" s="97"/>
      <c r="X28" s="97"/>
    </row>
    <row r="29" spans="1:25" ht="26.25" x14ac:dyDescent="0.25">
      <c r="A29" s="165"/>
      <c r="B29" s="166"/>
      <c r="C29" s="118" t="s">
        <v>72</v>
      </c>
      <c r="D29" s="133" t="s">
        <v>73</v>
      </c>
      <c r="E29" s="217">
        <f>B19</f>
        <v>34939</v>
      </c>
      <c r="F29" s="218"/>
      <c r="G29" s="219">
        <f>B20</f>
        <v>35214</v>
      </c>
      <c r="H29" s="218" t="s">
        <v>74</v>
      </c>
      <c r="I29" s="220">
        <f>B21</f>
        <v>35304</v>
      </c>
      <c r="J29" s="97"/>
      <c r="K29" s="97"/>
      <c r="L29" s="97"/>
      <c r="M29" s="97"/>
      <c r="N29" s="97"/>
      <c r="O29" s="97"/>
      <c r="P29" s="97"/>
      <c r="Q29" s="97"/>
      <c r="R29" s="97"/>
      <c r="S29" s="97"/>
      <c r="T29" s="97"/>
      <c r="U29" s="97"/>
      <c r="V29" s="97"/>
      <c r="W29" s="97"/>
      <c r="X29" s="97"/>
    </row>
    <row r="30" spans="1:25" s="97" customFormat="1" x14ac:dyDescent="0.25">
      <c r="A30" s="119"/>
      <c r="B30" s="120" t="s">
        <v>75</v>
      </c>
      <c r="C30" s="121">
        <f>AVERAGE(U20,U23)</f>
        <v>0.83199999999999996</v>
      </c>
      <c r="D30" s="141" t="s">
        <v>76</v>
      </c>
      <c r="E30" s="122"/>
      <c r="F30" s="122"/>
      <c r="G30" s="123"/>
      <c r="H30" s="121"/>
      <c r="I30" s="124"/>
    </row>
    <row r="31" spans="1:25" s="97" customFormat="1" x14ac:dyDescent="0.25">
      <c r="A31" s="119"/>
      <c r="B31" s="120" t="s">
        <v>77</v>
      </c>
      <c r="C31" s="121">
        <f>AVERAGE(T21,T24)</f>
        <v>-0.27699999999999958</v>
      </c>
      <c r="D31" s="121"/>
      <c r="E31" s="122"/>
      <c r="F31" s="122"/>
      <c r="G31" s="123"/>
      <c r="H31" s="121"/>
      <c r="I31" s="124"/>
    </row>
    <row r="32" spans="1:25" s="97" customFormat="1" x14ac:dyDescent="0.25">
      <c r="A32" s="119"/>
      <c r="B32" s="120" t="s">
        <v>78</v>
      </c>
      <c r="C32" s="121">
        <f>AVERAGE(V21,V24)</f>
        <v>0.55500000000000038</v>
      </c>
      <c r="D32" s="121"/>
      <c r="E32" s="122"/>
      <c r="F32" s="122"/>
      <c r="G32" s="123"/>
      <c r="H32" s="121"/>
      <c r="I32" s="124"/>
      <c r="J32" s="99"/>
      <c r="K32" s="99"/>
      <c r="L32" s="99"/>
      <c r="M32" s="99"/>
      <c r="N32" s="99"/>
      <c r="O32" s="99"/>
      <c r="P32" s="99"/>
      <c r="Q32" s="99"/>
      <c r="R32" s="99"/>
      <c r="S32" s="99"/>
      <c r="T32" s="99"/>
      <c r="U32" s="99"/>
      <c r="V32" s="99"/>
      <c r="W32" s="99"/>
      <c r="X32" s="99"/>
    </row>
    <row r="33" spans="1:24" s="97" customFormat="1" ht="12.75" x14ac:dyDescent="0.2">
      <c r="A33" s="119"/>
      <c r="B33" s="125" t="s">
        <v>79</v>
      </c>
      <c r="C33" s="121">
        <f>X19</f>
        <v>0.13</v>
      </c>
      <c r="D33" s="121"/>
      <c r="E33" s="122"/>
      <c r="F33" s="122"/>
      <c r="G33" s="121"/>
      <c r="H33" s="121"/>
      <c r="I33" s="124"/>
      <c r="J33" s="99"/>
      <c r="K33" s="99"/>
      <c r="L33" s="99"/>
      <c r="M33" s="99"/>
      <c r="N33" s="99"/>
      <c r="O33" s="99"/>
      <c r="P33" s="99"/>
      <c r="Q33" s="99"/>
      <c r="R33" s="99"/>
      <c r="S33" s="99"/>
      <c r="T33" s="99"/>
      <c r="U33" s="99"/>
      <c r="V33" s="99"/>
      <c r="W33" s="99"/>
      <c r="X33" s="99"/>
    </row>
    <row r="34" spans="1:24" s="97" customFormat="1" x14ac:dyDescent="0.25">
      <c r="A34" s="119"/>
      <c r="B34" s="126" t="s">
        <v>80</v>
      </c>
      <c r="C34" s="121" t="str">
        <f>W20</f>
        <v>NA (no probed snow depth)</v>
      </c>
      <c r="D34" s="121"/>
      <c r="E34" s="122"/>
      <c r="F34" s="122"/>
      <c r="G34" s="121"/>
      <c r="H34" s="121"/>
      <c r="I34" s="124"/>
      <c r="J34"/>
      <c r="K34"/>
      <c r="L34"/>
      <c r="M34"/>
      <c r="N34"/>
      <c r="O34"/>
      <c r="P34"/>
      <c r="Q34"/>
      <c r="R34"/>
      <c r="S34"/>
      <c r="T34"/>
      <c r="U34"/>
      <c r="V34"/>
      <c r="W34"/>
      <c r="X34"/>
    </row>
    <row r="35" spans="1:24" s="99" customFormat="1" ht="15.75" thickBot="1" x14ac:dyDescent="0.3">
      <c r="A35" s="127"/>
      <c r="B35" s="128" t="s">
        <v>81</v>
      </c>
      <c r="C35" s="129">
        <f>X25</f>
        <v>0.13</v>
      </c>
      <c r="D35" s="129"/>
      <c r="E35" s="130"/>
      <c r="F35" s="130"/>
      <c r="G35" s="131"/>
      <c r="H35" s="131"/>
      <c r="I35" s="132"/>
      <c r="J35"/>
      <c r="K35"/>
      <c r="L35"/>
      <c r="M35"/>
      <c r="N35"/>
      <c r="O35"/>
      <c r="P35"/>
      <c r="Q35"/>
      <c r="R35"/>
      <c r="S35"/>
      <c r="T35"/>
      <c r="U35"/>
      <c r="V35"/>
      <c r="W35"/>
      <c r="X35"/>
    </row>
    <row r="36" spans="1:24" s="99" customFormat="1" x14ac:dyDescent="0.25">
      <c r="A36"/>
      <c r="B36"/>
      <c r="C36"/>
      <c r="D36"/>
      <c r="E36"/>
      <c r="F36"/>
      <c r="G36"/>
      <c r="H36"/>
      <c r="I36"/>
      <c r="J36"/>
      <c r="K36"/>
      <c r="L36"/>
      <c r="M36"/>
      <c r="N36"/>
      <c r="O36"/>
      <c r="P36"/>
      <c r="Q36"/>
      <c r="R36"/>
      <c r="S36"/>
      <c r="T36"/>
      <c r="U36"/>
      <c r="V36"/>
      <c r="W36"/>
      <c r="X36"/>
    </row>
  </sheetData>
  <mergeCells count="10">
    <mergeCell ref="T9:T10"/>
    <mergeCell ref="A28:B29"/>
    <mergeCell ref="C28:D28"/>
    <mergeCell ref="C2:E2"/>
    <mergeCell ref="G2:K2"/>
    <mergeCell ref="M2:O2"/>
    <mergeCell ref="P2:S2"/>
    <mergeCell ref="D3:E3"/>
    <mergeCell ref="C15:E15"/>
    <mergeCell ref="G15:K15"/>
  </mergeCells>
  <pageMargins left="0.7" right="0.7" top="0.75" bottom="0.75" header="0.3" footer="0.3"/>
  <pageSetup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2019-06-20T22:23:13Z</dcterms:created>
  <dcterms:modified xsi:type="dcterms:W3CDTF">2019-08-01T00:55:24Z</dcterms:modified>
</cp:coreProperties>
</file>