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L:\Modern\FieldVisits\"/>
    </mc:Choice>
  </mc:AlternateContent>
  <xr:revisionPtr revIDLastSave="0" documentId="13_ncr:1_{DB5F9C58-B477-4109-A898-462B6CF9C85F}" xr6:coauthVersionLast="36" xr6:coauthVersionMax="36" xr10:uidLastSave="{00000000-0000-0000-0000-000000000000}"/>
  <bookViews>
    <workbookView xWindow="0" yWindow="0" windowWidth="25200" windowHeight="11775" xr2:uid="{62E40685-8569-48A2-98E8-A504D3602E9A}"/>
  </bookViews>
  <sheets>
    <sheet name="K17"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0" i="1" l="1"/>
  <c r="C35" i="1"/>
  <c r="C34" i="1"/>
  <c r="C33" i="1"/>
  <c r="C32" i="1"/>
  <c r="C31" i="1"/>
  <c r="C30" i="1"/>
  <c r="W21" i="1"/>
  <c r="N22" i="1"/>
  <c r="V22" i="1"/>
  <c r="U21" i="1"/>
  <c r="L21" i="1"/>
  <c r="N8" i="1"/>
  <c r="O9" i="1"/>
  <c r="T9" i="1"/>
  <c r="U9" i="1"/>
  <c r="S6" i="1"/>
  <c r="T22" i="1"/>
  <c r="N7" i="1"/>
  <c r="L9" i="1"/>
  <c r="P21" i="1"/>
  <c r="I29" i="1"/>
  <c r="G29" i="1"/>
  <c r="E29" i="1"/>
  <c r="N21" i="1"/>
  <c r="E6" i="1"/>
  <c r="P6" i="1"/>
  <c r="S7" i="1"/>
  <c r="T8" i="1"/>
  <c r="S9" i="1"/>
  <c r="N6" i="1"/>
  <c r="D6" i="1"/>
  <c r="C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ehbaker</author>
    <author>cmcneil</author>
  </authors>
  <commentList>
    <comment ref="M2" authorId="0" shapeId="0" xr:uid="{218D5950-F29B-49C2-A700-CFFC93D4B349}">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1E0D3577-1BBF-40FB-8752-93958E5E6565}">
      <text>
        <r>
          <rPr>
            <sz val="8"/>
            <color indexed="81"/>
            <rFont val="Tahoma"/>
            <family val="2"/>
          </rPr>
          <t>This is the amount of snow that is above the summer surface.  The value should always be positive or zero.</t>
        </r>
      </text>
    </comment>
    <comment ref="A3" authorId="0" shapeId="0" xr:uid="{977218EB-27BD-4359-81FB-42A6295F4D6C}">
      <text>
        <r>
          <rPr>
            <b/>
            <sz val="8"/>
            <color indexed="81"/>
            <rFont val="Tahoma"/>
            <family val="2"/>
          </rPr>
          <t>GAAdmin:</t>
        </r>
        <r>
          <rPr>
            <sz val="8"/>
            <color indexed="81"/>
            <rFont val="Tahoma"/>
            <family val="2"/>
          </rPr>
          <t xml:space="preserve">
The stake with which the observations were made.</t>
        </r>
      </text>
    </comment>
    <comment ref="B3" authorId="0" shapeId="0" xr:uid="{2C1A1B70-5732-414E-9974-5C5B4CE10286}">
      <text>
        <r>
          <rPr>
            <b/>
            <sz val="8"/>
            <color indexed="81"/>
            <rFont val="Tahoma"/>
            <family val="2"/>
          </rPr>
          <t>GAAdmin:</t>
        </r>
        <r>
          <rPr>
            <sz val="8"/>
            <color indexed="81"/>
            <rFont val="Tahoma"/>
            <family val="2"/>
          </rPr>
          <t xml:space="preserve">
Date of observations</t>
        </r>
      </text>
    </comment>
    <comment ref="C3" authorId="0" shapeId="0" xr:uid="{80B8CB8B-D7C5-4147-8B92-964F1FA26AD9}">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725D2A8E-0EC7-4069-B709-87CA41527722}">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E45CC1F9-5620-4DB5-A3DB-495DFDAD4DDD}">
      <text>
        <r>
          <rPr>
            <sz val="8"/>
            <color indexed="81"/>
            <rFont val="Tahoma"/>
            <family val="2"/>
          </rPr>
          <t>Type of surface strata:
Glacier Ice, Snow, Superimposed Ice, Old Firn or New Firn.  For the Fall surveys this should be the surface strata beneath any fresh snow.</t>
        </r>
      </text>
    </comment>
    <comment ref="G3" authorId="0" shapeId="0" xr:uid="{581FBF7E-5DAE-4DAF-B91B-1D0564F958F0}">
      <text>
        <r>
          <rPr>
            <b/>
            <sz val="8"/>
            <color indexed="81"/>
            <rFont val="Tahoma"/>
            <family val="2"/>
          </rPr>
          <t>GAAdmin:</t>
        </r>
        <r>
          <rPr>
            <sz val="8"/>
            <color indexed="81"/>
            <rFont val="Tahoma"/>
            <family val="2"/>
          </rPr>
          <t xml:space="preserve">
Average depth of snow as determined in snow pit.</t>
        </r>
      </text>
    </comment>
    <comment ref="H3" authorId="0" shapeId="0" xr:uid="{8775BD83-5533-4712-BD00-BB34DA280B5B}">
      <text>
        <r>
          <rPr>
            <b/>
            <sz val="8"/>
            <color indexed="81"/>
            <rFont val="Tahoma"/>
            <family val="2"/>
          </rPr>
          <t>GAAdmin:</t>
        </r>
        <r>
          <rPr>
            <sz val="8"/>
            <color indexed="81"/>
            <rFont val="Tahoma"/>
            <family val="2"/>
          </rPr>
          <t xml:space="preserve">
Average depth of snow from probing
</t>
        </r>
      </text>
    </comment>
    <comment ref="I3" authorId="0" shapeId="0" xr:uid="{0CDD21BF-89D9-40D6-BD82-8D2AE0ECEACD}">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3" authorId="0" shapeId="0" xr:uid="{BAEC970D-AB61-460C-804F-C696485EE9F0}">
      <text>
        <r>
          <rPr>
            <b/>
            <sz val="8"/>
            <color indexed="81"/>
            <rFont val="Tahoma"/>
            <family val="2"/>
          </rPr>
          <t>GAAdmin:</t>
        </r>
        <r>
          <rPr>
            <sz val="8"/>
            <color indexed="81"/>
            <rFont val="Tahoma"/>
            <family val="2"/>
          </rPr>
          <t xml:space="preserve">
Standard Error</t>
        </r>
      </text>
    </comment>
    <comment ref="K3" authorId="0" shapeId="0" xr:uid="{AA063807-F0EA-4861-87C4-30D3792D10FA}">
      <text>
        <r>
          <rPr>
            <b/>
            <sz val="8"/>
            <color indexed="81"/>
            <rFont val="Tahoma"/>
            <family val="2"/>
          </rPr>
          <t>GAAdmin:</t>
        </r>
        <r>
          <rPr>
            <sz val="8"/>
            <color indexed="81"/>
            <rFont val="Tahoma"/>
            <family val="2"/>
          </rPr>
          <t xml:space="preserve">
number of observations of snow depth</t>
        </r>
      </text>
    </comment>
    <comment ref="L3" authorId="0" shapeId="0" xr:uid="{71ACE928-2916-4213-8555-35FFC325432A}">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EB5044B7-3D14-40B3-950D-569D58F45B7F}">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E7B59CF6-6FCC-40A1-9983-BFE33B523108}">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CD80A9E3-6AC9-4B63-898C-22FE6D54AFE3}">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0BECDC5C-CE56-4339-A4B7-EBC8DAE2CEA4}">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08015FB5-3EDD-4AAE-B040-889242DECED5}">
      <text>
        <r>
          <rPr>
            <sz val="8"/>
            <color indexed="81"/>
            <rFont val="Tahoma"/>
            <family val="2"/>
          </rPr>
          <t>Average density of the material above ss.</t>
        </r>
      </text>
    </comment>
    <comment ref="R3" authorId="0" shapeId="0" xr:uid="{6FDA5723-4B66-4D81-88E3-C52892AE6888}">
      <text>
        <r>
          <rPr>
            <b/>
            <sz val="8"/>
            <color indexed="81"/>
            <rFont val="Tahoma"/>
            <family val="2"/>
          </rPr>
          <t>GAAdmin:</t>
        </r>
        <r>
          <rPr>
            <sz val="8"/>
            <color indexed="81"/>
            <rFont val="Tahoma"/>
            <family val="2"/>
          </rPr>
          <t xml:space="preserve">
Is the Density Estimated (E) or is it Measured (M) ?</t>
        </r>
      </text>
    </comment>
    <comment ref="S3" authorId="0" shapeId="0" xr:uid="{1D974147-B800-41DF-8A07-35B4FDB2DD51}">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EEFD1BE6-C274-4D06-B52C-6F9B80B56012}">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B7D93BFF-1736-48AF-9F3C-33D742299FAE}">
      <text>
        <r>
          <rPr>
            <sz val="8"/>
            <color indexed="81"/>
            <rFont val="Tahoma"/>
            <family val="2"/>
          </rPr>
          <t>This is both calculated and measured.  What goes in this column is an average or the "best value".  This is done so that there is a check on the entered value.  Identifying the summer surface correctly is VERY important!  That is why there is a built in check.</t>
        </r>
      </text>
    </comment>
    <comment ref="S4" authorId="0" shapeId="0" xr:uid="{E96AF6B3-4B6A-47FD-97F0-94C1A69361A1}">
      <text/>
    </comment>
    <comment ref="A6" authorId="0" shapeId="0" xr:uid="{2208B750-ADE9-41AB-9EFB-88BBFAAE886A}">
      <text>
        <r>
          <rPr>
            <sz val="8"/>
            <color indexed="81"/>
            <rFont val="Tahoma"/>
            <family val="2"/>
          </rPr>
          <t>There was 0.56 m of fresh snow on this day.</t>
        </r>
      </text>
    </comment>
    <comment ref="L7" authorId="1" shapeId="0" xr:uid="{57D7BEB5-9CE2-4194-AE40-F81048176EA5}">
      <text>
        <r>
          <rPr>
            <b/>
            <sz val="9"/>
            <color indexed="81"/>
            <rFont val="Tahoma"/>
            <charset val="1"/>
          </rPr>
          <t>ehbaker:</t>
        </r>
        <r>
          <rPr>
            <sz val="9"/>
            <color indexed="81"/>
            <rFont val="Tahoma"/>
            <charset val="1"/>
          </rPr>
          <t xml:space="preserve">
Unclear where this number came from!!!
It is a full meter off from the number they wo uld tupically us, which is 6.69! BAD NEWS, FULL METER TYPO?!</t>
        </r>
      </text>
    </comment>
    <comment ref="L8" authorId="1" shapeId="0" xr:uid="{20B4723E-19DF-4353-BBC9-5BD18BE0F73F}">
      <text>
        <r>
          <rPr>
            <b/>
            <sz val="9"/>
            <color indexed="81"/>
            <rFont val="Tahoma"/>
            <charset val="1"/>
          </rPr>
          <t>ehbaker:</t>
        </r>
        <r>
          <rPr>
            <sz val="9"/>
            <color indexed="81"/>
            <rFont val="Tahoma"/>
            <charset val="1"/>
          </rPr>
          <t xml:space="preserve">
Where did this come from??? Almost the same as 8.21 minus 2.0 snow depth… but it is not. That would be 6.21.</t>
        </r>
      </text>
    </comment>
    <comment ref="L9" authorId="1" shapeId="0" xr:uid="{EA480325-33CF-4BEB-AAB5-01BFC03373AD}">
      <text>
        <r>
          <rPr>
            <b/>
            <sz val="9"/>
            <color indexed="81"/>
            <rFont val="Tahoma"/>
            <charset val="1"/>
          </rPr>
          <t>ehbaker:</t>
        </r>
        <r>
          <rPr>
            <sz val="9"/>
            <color indexed="81"/>
            <rFont val="Tahoma"/>
            <charset val="1"/>
          </rPr>
          <t xml:space="preserve">
See above; likely TYPO giving us a summer surface that is a full METER off what was intended!</t>
        </r>
      </text>
    </comment>
    <comment ref="A16" authorId="0" shapeId="0" xr:uid="{F4616D8E-C547-42C4-802E-8C0C401A56EA}">
      <text>
        <r>
          <rPr>
            <b/>
            <sz val="8"/>
            <color indexed="81"/>
            <rFont val="Tahoma"/>
            <family val="2"/>
          </rPr>
          <t>GAAdmin:</t>
        </r>
        <r>
          <rPr>
            <sz val="8"/>
            <color indexed="81"/>
            <rFont val="Tahoma"/>
            <family val="2"/>
          </rPr>
          <t xml:space="preserve">
The stake with which the observations were made.</t>
        </r>
      </text>
    </comment>
    <comment ref="B16" authorId="0" shapeId="0" xr:uid="{4212CB71-B37F-4F35-A7F5-89E446744129}">
      <text>
        <r>
          <rPr>
            <b/>
            <sz val="8"/>
            <color indexed="81"/>
            <rFont val="Tahoma"/>
            <family val="2"/>
          </rPr>
          <t>GAAdmin:</t>
        </r>
        <r>
          <rPr>
            <sz val="8"/>
            <color indexed="81"/>
            <rFont val="Tahoma"/>
            <family val="2"/>
          </rPr>
          <t xml:space="preserve">
Date of observations</t>
        </r>
      </text>
    </comment>
    <comment ref="C16" authorId="2" shapeId="0" xr:uid="{4562BC12-2417-4815-B730-142DF6FE11ED}">
      <text>
        <r>
          <rPr>
            <b/>
            <sz val="9"/>
            <color indexed="81"/>
            <rFont val="Tahoma"/>
            <family val="2"/>
          </rPr>
          <t>cmcneil:</t>
        </r>
        <r>
          <rPr>
            <sz val="9"/>
            <color indexed="81"/>
            <rFont val="Tahoma"/>
            <family val="2"/>
          </rPr>
          <t xml:space="preserve">
Total length of stake</t>
        </r>
      </text>
    </comment>
    <comment ref="D16" authorId="2" shapeId="0" xr:uid="{6B00F6F7-B323-45F1-A7B8-E9A056A32769}">
      <text>
        <r>
          <rPr>
            <b/>
            <sz val="9"/>
            <color indexed="81"/>
            <rFont val="Tahoma"/>
            <family val="2"/>
          </rPr>
          <t>cmcneil:</t>
        </r>
        <r>
          <rPr>
            <sz val="9"/>
            <color indexed="81"/>
            <rFont val="Tahoma"/>
            <family val="2"/>
          </rPr>
          <t xml:space="preserve">
Length of stake above the surface noted in column D</t>
        </r>
      </text>
    </comment>
    <comment ref="E16" authorId="2" shapeId="0" xr:uid="{C8DFA631-E91B-41B6-A737-8D110D162DA7}">
      <text>
        <r>
          <rPr>
            <b/>
            <sz val="9"/>
            <color indexed="81"/>
            <rFont val="Tahoma"/>
            <family val="2"/>
          </rPr>
          <t>cmcneil:</t>
        </r>
        <r>
          <rPr>
            <sz val="9"/>
            <color indexed="81"/>
            <rFont val="Tahoma"/>
            <family val="2"/>
          </rPr>
          <t xml:space="preserve">
Length of stake still below the surface noted in column D</t>
        </r>
      </text>
    </comment>
    <comment ref="F16" authorId="0" shapeId="0" xr:uid="{4B59C527-76A6-4B6A-9C45-A3FC7F6CD6C2}">
      <text>
        <r>
          <rPr>
            <sz val="8"/>
            <color indexed="81"/>
            <rFont val="Tahoma"/>
            <family val="2"/>
          </rPr>
          <t>Type of surface strata:
Glacier Ice, Snow, Superimposed Ice, Old Firn or New Firn.  For the Fall surveys this should be the surface strata beneath any fresh snow.</t>
        </r>
      </text>
    </comment>
    <comment ref="G16" authorId="0" shapeId="0" xr:uid="{43FD6771-B593-412E-A954-B43D89201ACD}">
      <text>
        <r>
          <rPr>
            <b/>
            <sz val="8"/>
            <color indexed="81"/>
            <rFont val="Tahoma"/>
            <family val="2"/>
          </rPr>
          <t>GAAdmin:</t>
        </r>
        <r>
          <rPr>
            <sz val="8"/>
            <color indexed="81"/>
            <rFont val="Tahoma"/>
            <family val="2"/>
          </rPr>
          <t xml:space="preserve">
Average depth of snow as determined in snow pit.</t>
        </r>
      </text>
    </comment>
    <comment ref="H16" authorId="0" shapeId="0" xr:uid="{CE4A0228-40ED-4DDB-8EC3-253B36BB0C27}">
      <text>
        <r>
          <rPr>
            <b/>
            <sz val="8"/>
            <color indexed="81"/>
            <rFont val="Tahoma"/>
            <family val="2"/>
          </rPr>
          <t>GAAdmin:</t>
        </r>
        <r>
          <rPr>
            <sz val="8"/>
            <color indexed="81"/>
            <rFont val="Tahoma"/>
            <family val="2"/>
          </rPr>
          <t xml:space="preserve">
Average depth of snow from probing
</t>
        </r>
      </text>
    </comment>
    <comment ref="I16" authorId="0" shapeId="0" xr:uid="{CA9CEA66-239E-49BF-BCC5-7206C76CB1B6}">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6" authorId="0" shapeId="0" xr:uid="{332D1906-543B-46BF-AEFE-BD9A73664AF6}">
      <text>
        <r>
          <rPr>
            <b/>
            <sz val="8"/>
            <color indexed="81"/>
            <rFont val="Tahoma"/>
            <family val="2"/>
          </rPr>
          <t>GAAdmin:</t>
        </r>
        <r>
          <rPr>
            <sz val="8"/>
            <color indexed="81"/>
            <rFont val="Tahoma"/>
            <family val="2"/>
          </rPr>
          <t xml:space="preserve">
Standard Error</t>
        </r>
      </text>
    </comment>
    <comment ref="K16" authorId="0" shapeId="0" xr:uid="{A4A418DC-9690-4C4E-AB70-768566BDDFC4}">
      <text>
        <r>
          <rPr>
            <b/>
            <sz val="8"/>
            <color indexed="81"/>
            <rFont val="Tahoma"/>
            <family val="2"/>
          </rPr>
          <t>GAAdmin:</t>
        </r>
        <r>
          <rPr>
            <sz val="8"/>
            <color indexed="81"/>
            <rFont val="Tahoma"/>
            <family val="2"/>
          </rPr>
          <t xml:space="preserve">
number of observations of snow depth</t>
        </r>
      </text>
    </comment>
    <comment ref="M16" authorId="0" shapeId="0" xr:uid="{0B4E34BE-EC34-4822-8275-577D11BDDD97}">
      <text>
        <r>
          <rPr>
            <b/>
            <sz val="8"/>
            <color indexed="81"/>
            <rFont val="Tahoma"/>
            <family val="2"/>
          </rPr>
          <t>GAAdmin:</t>
        </r>
        <r>
          <rPr>
            <sz val="8"/>
            <color indexed="81"/>
            <rFont val="Tahoma"/>
            <family val="2"/>
          </rPr>
          <t xml:space="preserve">
This density is estimated and is based on the surface strata of the previous survey.</t>
        </r>
      </text>
    </comment>
    <comment ref="O16" authorId="0" shapeId="0" xr:uid="{979F651E-68B0-418F-A612-056BC4906B5F}">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6" authorId="0" shapeId="0" xr:uid="{AE857DFC-0009-4451-854D-9AECC3B955D2}">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6" authorId="0" shapeId="0" xr:uid="{5AAF69A0-4C8A-48BA-A8CA-ED937C3C2317}">
      <text>
        <r>
          <rPr>
            <sz val="8"/>
            <color indexed="81"/>
            <rFont val="Tahoma"/>
            <family val="2"/>
          </rPr>
          <t>Average density of the material above ss.</t>
        </r>
      </text>
    </comment>
    <comment ref="T16" authorId="2" shapeId="0" xr:uid="{68D36330-4952-4FEA-BC70-80F9888A11BF}">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6" authorId="2" shapeId="0" xr:uid="{EEBDB6DC-CB63-4F37-AF69-C3CF08A3DF4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6" authorId="2" shapeId="0" xr:uid="{87FE1DB5-613B-4AD5-8E61-E3BF943C367B}">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6" authorId="2" shapeId="0" xr:uid="{551E7DD5-F7F5-4D78-82CE-F83ECC22DB39}">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6" authorId="2" shapeId="0" xr:uid="{05ECAEC7-9815-438D-9711-928935A1DA5E}">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P19" authorId="1" shapeId="0" xr:uid="{019CD173-2F9A-4A9F-A503-87DE1BF56A36}">
      <text>
        <r>
          <rPr>
            <b/>
            <sz val="9"/>
            <color indexed="81"/>
            <rFont val="Tahoma"/>
            <charset val="1"/>
          </rPr>
          <t>ehbaker:</t>
        </r>
        <r>
          <rPr>
            <sz val="9"/>
            <color indexed="81"/>
            <rFont val="Tahoma"/>
            <charset val="1"/>
          </rPr>
          <t xml:space="preserve">
no probed depths, only stake measurements</t>
        </r>
      </text>
    </comment>
    <comment ref="Q19" authorId="1" shapeId="0" xr:uid="{B189EA50-433D-4A0F-91E2-E218314BF79F}">
      <text>
        <r>
          <rPr>
            <b/>
            <sz val="9"/>
            <color indexed="81"/>
            <rFont val="Tahoma"/>
            <family val="2"/>
          </rPr>
          <t>ehbaker:</t>
        </r>
        <r>
          <rPr>
            <sz val="9"/>
            <color indexed="81"/>
            <rFont val="Tahoma"/>
            <family val="2"/>
          </rPr>
          <t xml:space="preserve">
assumed density for new firn
</t>
        </r>
      </text>
    </comment>
    <comment ref="Q20" authorId="1" shapeId="0" xr:uid="{4D40C026-25D7-4E98-B41D-F6C4B8B2A530}">
      <text>
        <r>
          <rPr>
            <b/>
            <sz val="9"/>
            <color indexed="81"/>
            <rFont val="Tahoma"/>
            <family val="2"/>
          </rPr>
          <t>ehbaker:</t>
        </r>
        <r>
          <rPr>
            <sz val="9"/>
            <color indexed="81"/>
            <rFont val="Tahoma"/>
            <family val="2"/>
          </rPr>
          <t xml:space="preserve">
assumed density for new snow in fall
</t>
        </r>
      </text>
    </comment>
    <comment ref="M21" authorId="1" shapeId="0" xr:uid="{1C74F09E-3E1C-4F45-AF23-1FBCE41B27BB}">
      <text>
        <r>
          <rPr>
            <b/>
            <sz val="9"/>
            <color indexed="81"/>
            <rFont val="Tahoma"/>
            <family val="2"/>
          </rPr>
          <t>ehbaker:</t>
        </r>
        <r>
          <rPr>
            <sz val="9"/>
            <color indexed="81"/>
            <rFont val="Tahoma"/>
            <family val="2"/>
          </rPr>
          <t xml:space="preserve">
assumed density for new firn
</t>
        </r>
      </text>
    </comment>
    <comment ref="Q21" authorId="1" shapeId="0" xr:uid="{522A4932-483B-4A5D-811F-21A881A7A935}">
      <text>
        <r>
          <rPr>
            <b/>
            <sz val="9"/>
            <color indexed="81"/>
            <rFont val="Tahoma"/>
            <family val="2"/>
          </rPr>
          <t>ehbaker:</t>
        </r>
        <r>
          <rPr>
            <sz val="9"/>
            <color indexed="81"/>
            <rFont val="Tahoma"/>
            <family val="2"/>
          </rPr>
          <t xml:space="preserve">
assumed density for spring snow
</t>
        </r>
      </text>
    </comment>
    <comment ref="F22" authorId="1" shapeId="0" xr:uid="{14427614-90BE-4AFA-8EA7-536322AB82D9}">
      <text>
        <r>
          <rPr>
            <b/>
            <sz val="9"/>
            <color indexed="81"/>
            <rFont val="Tahoma"/>
            <charset val="1"/>
          </rPr>
          <t>ehbaker:</t>
        </r>
        <r>
          <rPr>
            <sz val="9"/>
            <color indexed="81"/>
            <rFont val="Tahoma"/>
            <charset val="1"/>
          </rPr>
          <t xml:space="preserve">
This must be old firn - it's melted below the previous summer surface of 6.23, so not first-year firn</t>
        </r>
      </text>
    </comment>
    <comment ref="M22" authorId="1" shapeId="0" xr:uid="{30CEB9B8-6C3E-41C6-B3E9-47046D2C325B}">
      <text>
        <r>
          <rPr>
            <b/>
            <sz val="9"/>
            <color indexed="81"/>
            <rFont val="Tahoma"/>
            <family val="2"/>
          </rPr>
          <t>ehbaker:</t>
        </r>
        <r>
          <rPr>
            <sz val="9"/>
            <color indexed="81"/>
            <rFont val="Tahoma"/>
            <family val="2"/>
          </rPr>
          <t xml:space="preserve">
assumed density for old firn
</t>
        </r>
      </text>
    </comment>
    <comment ref="X22" authorId="1" shapeId="0" xr:uid="{D6F9146C-9256-4378-A3C4-90880D66AD68}">
      <text>
        <r>
          <rPr>
            <b/>
            <sz val="9"/>
            <color indexed="81"/>
            <rFont val="Tahoma"/>
            <charset val="1"/>
          </rPr>
          <t>ehbaker:</t>
        </r>
        <r>
          <rPr>
            <sz val="9"/>
            <color indexed="81"/>
            <rFont val="Tahoma"/>
            <charset val="1"/>
          </rPr>
          <t xml:space="preserve">
uncertain, but assumed to be 0 (no note on snow on glacier during fall visit)
</t>
        </r>
      </text>
    </comment>
  </commentList>
</comments>
</file>

<file path=xl/sharedStrings.xml><?xml version="1.0" encoding="utf-8"?>
<sst xmlns="http://schemas.openxmlformats.org/spreadsheetml/2006/main" count="144" uniqueCount="89">
  <si>
    <t>Snow</t>
  </si>
  <si>
    <t>Measured</t>
  </si>
  <si>
    <t>NFirn</t>
  </si>
  <si>
    <t>original calculation</t>
  </si>
  <si>
    <t>&lt;-----Stake Reading-------&gt;</t>
  </si>
  <si>
    <t>&lt;-----------Snow or New Firn Depth-------------&gt;</t>
  </si>
  <si>
    <t>Summer Surf.</t>
  </si>
  <si>
    <t xml:space="preserve"> &lt;-----Old Firn and Ice Losses------&gt;</t>
  </si>
  <si>
    <t xml:space="preserve"> &lt;-----------NFirn, SIce or Snow Amounts----------------&gt;</t>
  </si>
  <si>
    <t>Seasonal</t>
  </si>
  <si>
    <t>Annual</t>
  </si>
  <si>
    <t>Stake</t>
  </si>
  <si>
    <t>Date</t>
  </si>
  <si>
    <t>Tape</t>
  </si>
  <si>
    <t>Survey</t>
  </si>
  <si>
    <t>Strata</t>
  </si>
  <si>
    <t>Pit</t>
  </si>
  <si>
    <t>Probe</t>
  </si>
  <si>
    <t>Average</t>
  </si>
  <si>
    <t xml:space="preserve"> s.d.</t>
  </si>
  <si>
    <t>n</t>
  </si>
  <si>
    <t>Obsvd.</t>
  </si>
  <si>
    <t>Density</t>
  </si>
  <si>
    <t>Ice</t>
  </si>
  <si>
    <t>Depth</t>
  </si>
  <si>
    <t xml:space="preserve"> Density</t>
  </si>
  <si>
    <t>Estimated</t>
  </si>
  <si>
    <t xml:space="preserve">"Snow" </t>
  </si>
  <si>
    <t>Balance</t>
  </si>
  <si>
    <t>Name</t>
  </si>
  <si>
    <t>b'</t>
  </si>
  <si>
    <t>b*</t>
  </si>
  <si>
    <t>b**</t>
  </si>
  <si>
    <t>d</t>
  </si>
  <si>
    <t>b'ss</t>
  </si>
  <si>
    <t>r</t>
  </si>
  <si>
    <t>b'(i)</t>
  </si>
  <si>
    <t>ba(i)</t>
  </si>
  <si>
    <t>or</t>
  </si>
  <si>
    <t>bn(f)</t>
  </si>
  <si>
    <t>bw or bs</t>
  </si>
  <si>
    <t>bn</t>
  </si>
  <si>
    <t>m/d/y</t>
  </si>
  <si>
    <t>m</t>
  </si>
  <si>
    <t xml:space="preserve"> m</t>
  </si>
  <si>
    <t>kg/L</t>
  </si>
  <si>
    <t>m(w)</t>
  </si>
  <si>
    <t>new calculation</t>
  </si>
  <si>
    <t>Ablation</t>
  </si>
  <si>
    <t>Accumulation</t>
  </si>
  <si>
    <t>Balances</t>
  </si>
  <si>
    <t>Total</t>
  </si>
  <si>
    <t>Above Surface</t>
  </si>
  <si>
    <t>Below Surface</t>
  </si>
  <si>
    <t>At Stake</t>
  </si>
  <si>
    <t>Previous summer surface</t>
  </si>
  <si>
    <t>Stake Length Change</t>
  </si>
  <si>
    <t>Estimated or Measured</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</si>
  <si>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</si>
  <si>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</si>
  <si>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</si>
  <si>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</si>
  <si>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</si>
  <si>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Comments</t>
  </si>
  <si>
    <t>(fall to fall)</t>
  </si>
  <si>
    <t>g/cm^3</t>
  </si>
  <si>
    <t>m w.e.</t>
  </si>
  <si>
    <t>SUMMARY:</t>
  </si>
  <si>
    <t>Time-systems</t>
  </si>
  <si>
    <t>Time 1</t>
  </si>
  <si>
    <t>Time 2</t>
  </si>
  <si>
    <t>Time 3</t>
  </si>
  <si>
    <t>stratigraphic</t>
  </si>
  <si>
    <t xml:space="preserve">Measurement Interval: </t>
  </si>
  <si>
    <t>:</t>
  </si>
  <si>
    <t>Winter Balance =</t>
  </si>
  <si>
    <t>NA</t>
  </si>
  <si>
    <t>Summer Balance =</t>
  </si>
  <si>
    <t>Annual Balance =</t>
  </si>
  <si>
    <t>previous summer accumulation=</t>
  </si>
  <si>
    <t>Winter Ablation=</t>
  </si>
  <si>
    <t>Summer Accumulation=</t>
  </si>
  <si>
    <t>snow</t>
  </si>
  <si>
    <t>new firn</t>
  </si>
  <si>
    <t>95-K17</t>
  </si>
  <si>
    <t>old firn</t>
  </si>
  <si>
    <t>new snow</t>
  </si>
  <si>
    <t>96-K17</t>
  </si>
  <si>
    <t>summer accumulation is uncertain; likely no snow on glacier during fall visit, but somewhat uncertain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</si>
</sst>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
    <numFmt numFmtId="165" formatCode="0.00_)"/>
    <numFmt numFmtId="166" formatCode="0.000"/>
    <numFmt numFmtId="167" formatCode="??0"/>
    <numFmt numFmtId="168" formatCode="mm/dd/yyyy"/>
  </numFmts>
  <fonts count="32" x14ac:knownFonts="1">
    <font>
      <sz val="11"/>
      <color theme="1"/>
      <name val="Calibri"/>
      <family val="2"/>
      <scheme val="minor"/>
    </font>
    <font>
      <sz val="11"/>
      <color theme="1"/>
      <name val="Calibri"/>
      <family val="2"/>
      <scheme val="minor"/>
    </font>
    <font>
      <sz val="8"/>
      <color indexed="8"/>
      <name val="Arial"/>
      <family val="2"/>
    </font>
    <font>
      <sz val="8"/>
      <name val="Arial"/>
      <family val="2"/>
    </font>
    <font>
      <b/>
      <sz val="8"/>
      <color indexed="81"/>
      <name val="Tahoma"/>
      <family val="2"/>
    </font>
    <font>
      <b/>
      <sz val="12"/>
      <name val="Arial"/>
      <family val="2"/>
    </font>
    <font>
      <sz val="8"/>
      <color theme="1"/>
      <name val="Calibri"/>
      <family val="2"/>
      <scheme val="minor"/>
    </font>
    <font>
      <sz val="8"/>
      <name val="Calibri"/>
      <family val="2"/>
      <scheme val="minor"/>
    </font>
    <font>
      <sz val="8"/>
      <color indexed="8"/>
      <name val="Calibri"/>
      <family val="2"/>
      <scheme val="minor"/>
    </font>
    <font>
      <b/>
      <sz val="8"/>
      <name val="Calibri"/>
      <family val="2"/>
      <scheme val="minor"/>
    </font>
    <font>
      <b/>
      <sz val="10"/>
      <color rgb="FF000000"/>
      <name val="Arial"/>
      <family val="2"/>
    </font>
    <font>
      <b/>
      <vertAlign val="subscript"/>
      <sz val="10"/>
      <color rgb="FF000000"/>
      <name val="Arial"/>
      <family val="2"/>
    </font>
    <font>
      <b/>
      <sz val="8"/>
      <color theme="1"/>
      <name val="Arial"/>
      <family val="2"/>
    </font>
    <font>
      <b/>
      <sz val="8"/>
      <name val="Arial"/>
      <family val="2"/>
    </font>
    <font>
      <sz val="10"/>
      <color theme="1"/>
      <name val="Arial"/>
      <family val="2"/>
    </font>
    <font>
      <sz val="8"/>
      <color indexed="81"/>
      <name val="Tahoma"/>
      <family val="2"/>
    </font>
    <font>
      <b/>
      <sz val="9"/>
      <color indexed="81"/>
      <name val="Tahoma"/>
      <family val="2"/>
    </font>
    <font>
      <sz val="9"/>
      <color indexed="81"/>
      <name val="Tahoma"/>
      <family val="2"/>
    </font>
    <font>
      <b/>
      <sz val="10"/>
      <name val="Arial"/>
      <family val="2"/>
    </font>
    <font>
      <sz val="8"/>
      <color indexed="12"/>
      <name val="Arial"/>
      <family val="2"/>
    </font>
    <font>
      <sz val="8"/>
      <name val="Helv"/>
    </font>
    <font>
      <sz val="11"/>
      <color rgb="FFFF0000"/>
      <name val="Calibri"/>
      <family val="2"/>
      <scheme val="minor"/>
    </font>
    <font>
      <b/>
      <u/>
      <sz val="18"/>
      <color rgb="FF000000"/>
      <name val="Calibri"/>
      <family val="2"/>
    </font>
    <font>
      <b/>
      <u/>
      <sz val="10"/>
      <name val="Arial"/>
      <family val="2"/>
    </font>
    <font>
      <b/>
      <sz val="10"/>
      <color rgb="FF000000"/>
      <name val="Calibri"/>
      <family val="2"/>
    </font>
    <font>
      <sz val="10"/>
      <color rgb="FF000000"/>
      <name val="Arial"/>
      <family val="2"/>
    </font>
    <font>
      <sz val="8"/>
      <color rgb="FF000000"/>
      <name val="Arial"/>
      <family val="2"/>
    </font>
    <font>
      <sz val="8"/>
      <color theme="1"/>
      <name val="Arial"/>
      <family val="2"/>
    </font>
    <font>
      <sz val="9"/>
      <color indexed="81"/>
      <name val="Tahoma"/>
      <charset val="1"/>
    </font>
    <font>
      <b/>
      <sz val="9"/>
      <color indexed="81"/>
      <name val="Tahoma"/>
      <charset val="1"/>
    </font>
    <font>
      <sz val="9"/>
      <color rgb="FF000000"/>
      <name val="Calibri"/>
      <family val="2"/>
    </font>
    <font>
      <sz val="9"/>
      <name val="Arial"/>
      <family val="2"/>
    </font>
  </fonts>
  <fills count="12">
    <fill>
      <patternFill patternType="none"/>
    </fill>
    <fill>
      <patternFill patternType="gray125"/>
    </fill>
    <fill>
      <patternFill patternType="solid">
        <fgColor indexed="41"/>
        <bgColor indexed="64"/>
      </patternFill>
    </fill>
    <fill>
      <patternFill patternType="solid">
        <fgColor indexed="11"/>
        <bgColor indexed="64"/>
      </patternFill>
    </fill>
    <fill>
      <patternFill patternType="solid">
        <fgColor indexed="46"/>
        <bgColor indexed="64"/>
      </patternFill>
    </fill>
    <fill>
      <patternFill patternType="solid">
        <fgColor indexed="61"/>
        <bgColor indexed="64"/>
      </patternFill>
    </fill>
    <fill>
      <patternFill patternType="solid">
        <fgColor rgb="FFFFFF00"/>
        <bgColor rgb="FFFFFF00"/>
      </patternFill>
    </fill>
    <fill>
      <patternFill patternType="solid">
        <fgColor rgb="FFFFFF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4" tint="0.79998168889431442"/>
        <bgColor indexed="64"/>
      </patternFill>
    </fill>
  </fills>
  <borders count="37">
    <border>
      <left/>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diagonal/>
    </border>
    <border>
      <left/>
      <right style="thin">
        <color indexed="64"/>
      </right>
      <top/>
      <bottom style="medium">
        <color indexed="64"/>
      </bottom>
      <diagonal/>
    </border>
    <border>
      <left style="thin">
        <color rgb="FFFF0000"/>
      </left>
      <right style="thin">
        <color rgb="FFFF0000"/>
      </right>
      <top style="thin">
        <color rgb="FFFF0000"/>
      </top>
      <bottom style="thin">
        <color rgb="FFFF0000"/>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s>
  <cellStyleXfs count="9">
    <xf numFmtId="0" fontId="0" fillId="0" borderId="0"/>
    <xf numFmtId="0" fontId="3" fillId="0" borderId="0" applyNumberFormat="0" applyFill="0" applyBorder="0" applyAlignment="0" applyProtection="0">
      <protection locked="0"/>
    </xf>
    <xf numFmtId="0" fontId="13" fillId="0" borderId="0" applyNumberFormat="0" applyFill="0" applyBorder="0" applyAlignment="0" applyProtection="0">
      <alignment horizontal="left"/>
      <protection locked="0"/>
    </xf>
    <xf numFmtId="0" fontId="19" fillId="0" borderId="0" applyNumberFormat="0" applyFill="0" applyBorder="0" applyAlignment="0" applyProtection="0">
      <alignment horizontal="left"/>
      <protection locked="0"/>
    </xf>
    <xf numFmtId="166" fontId="20" fillId="0" borderId="0" applyFont="0" applyFill="0" applyBorder="0" applyAlignment="0" applyProtection="0"/>
    <xf numFmtId="0" fontId="3" fillId="0" borderId="0" applyNumberFormat="0" applyFill="0" applyBorder="0" applyAlignment="0" applyProtection="0">
      <alignment horizontal="left" vertical="top" wrapText="1"/>
      <protection locked="0"/>
    </xf>
    <xf numFmtId="0" fontId="3" fillId="0" borderId="0" applyNumberFormat="0" applyFill="0" applyBorder="0" applyAlignment="0" applyProtection="0">
      <alignment horizontal="left" vertical="top" wrapText="1"/>
      <protection locked="0"/>
    </xf>
    <xf numFmtId="0" fontId="1" fillId="0" borderId="0"/>
    <xf numFmtId="167" fontId="20" fillId="0" borderId="0" applyFont="0" applyFill="0" applyBorder="0" applyAlignment="0" applyProtection="0">
      <alignment horizontal="left"/>
      <protection locked="0"/>
    </xf>
  </cellStyleXfs>
  <cellXfs count="210">
    <xf numFmtId="0" fontId="0" fillId="0" borderId="0" xfId="0"/>
    <xf numFmtId="0" fontId="5" fillId="0" borderId="0" xfId="1" applyFont="1" applyProtection="1"/>
    <xf numFmtId="0" fontId="3" fillId="0" borderId="0" xfId="1" applyProtection="1"/>
    <xf numFmtId="0" fontId="3" fillId="3" borderId="2" xfId="1" applyFill="1" applyBorder="1" applyProtection="1">
      <protection locked="0"/>
    </xf>
    <xf numFmtId="0" fontId="3" fillId="3" borderId="2" xfId="1" applyFill="1" applyBorder="1" applyProtection="1"/>
    <xf numFmtId="0" fontId="3" fillId="3" borderId="2" xfId="1" applyFill="1" applyBorder="1" applyAlignment="1" applyProtection="1">
      <alignment horizontal="centerContinuous"/>
    </xf>
    <xf numFmtId="0" fontId="3" fillId="0" borderId="2" xfId="1" applyBorder="1" applyAlignment="1" applyProtection="1">
      <alignment horizontal="left"/>
      <protection locked="0"/>
    </xf>
    <xf numFmtId="0" fontId="3" fillId="0" borderId="3" xfId="1" applyFill="1" applyBorder="1" applyAlignment="1" applyProtection="1">
      <alignment horizontal="center"/>
      <protection locked="0"/>
    </xf>
    <xf numFmtId="0" fontId="3" fillId="0" borderId="4" xfId="1" applyFill="1" applyBorder="1" applyAlignment="1" applyProtection="1">
      <alignment horizontal="center"/>
      <protection locked="0"/>
    </xf>
    <xf numFmtId="0" fontId="3" fillId="0" borderId="0" xfId="1" applyFill="1" applyBorder="1" applyProtection="1"/>
    <xf numFmtId="0" fontId="3" fillId="3" borderId="1" xfId="1" applyFill="1" applyBorder="1" applyAlignment="1" applyProtection="1">
      <alignment horizontal="center"/>
      <protection locked="0"/>
    </xf>
    <xf numFmtId="0" fontId="3" fillId="4" borderId="6" xfId="1" applyFill="1" applyBorder="1" applyAlignment="1" applyProtection="1">
      <alignment horizontal="center"/>
      <protection locked="0"/>
    </xf>
    <xf numFmtId="0" fontId="3" fillId="3" borderId="6" xfId="1" applyFill="1" applyBorder="1" applyAlignment="1" applyProtection="1">
      <alignment horizontal="center"/>
      <protection locked="0"/>
    </xf>
    <xf numFmtId="0" fontId="3" fillId="3" borderId="0" xfId="1" applyFill="1" applyBorder="1" applyAlignment="1" applyProtection="1">
      <alignment horizontal="center"/>
      <protection locked="0"/>
    </xf>
    <xf numFmtId="1" fontId="3" fillId="3" borderId="7" xfId="1" applyNumberFormat="1" applyFill="1" applyBorder="1" applyAlignment="1" applyProtection="1">
      <alignment horizontal="center"/>
      <protection locked="0"/>
    </xf>
    <xf numFmtId="0" fontId="3" fillId="0" borderId="1" xfId="1" applyBorder="1" applyAlignment="1" applyProtection="1">
      <alignment horizontal="center"/>
      <protection locked="0"/>
    </xf>
    <xf numFmtId="0" fontId="3" fillId="0" borderId="6" xfId="1" applyBorder="1" applyAlignment="1" applyProtection="1">
      <alignment horizontal="center"/>
      <protection locked="0"/>
    </xf>
    <xf numFmtId="0" fontId="3" fillId="0" borderId="0" xfId="1" applyBorder="1" applyAlignment="1" applyProtection="1">
      <alignment horizontal="center"/>
      <protection locked="0"/>
    </xf>
    <xf numFmtId="0" fontId="3" fillId="0" borderId="7" xfId="1" applyBorder="1" applyAlignment="1" applyProtection="1">
      <alignment horizontal="centerContinuous"/>
      <protection locked="0"/>
    </xf>
    <xf numFmtId="165" fontId="3" fillId="3" borderId="0" xfId="1" applyNumberFormat="1" applyFill="1" applyBorder="1" applyAlignment="1" applyProtection="1">
      <alignment horizontal="left"/>
    </xf>
    <xf numFmtId="0" fontId="3" fillId="0" borderId="7" xfId="1" applyBorder="1" applyAlignment="1" applyProtection="1">
      <alignment horizontal="center"/>
      <protection locked="0"/>
    </xf>
    <xf numFmtId="0" fontId="3" fillId="0" borderId="6" xfId="1" applyFill="1" applyBorder="1" applyAlignment="1" applyProtection="1">
      <alignment horizontal="center"/>
      <protection locked="0"/>
    </xf>
    <xf numFmtId="0" fontId="3" fillId="0" borderId="0" xfId="1" applyFill="1" applyBorder="1" applyAlignment="1" applyProtection="1">
      <alignment horizontal="center"/>
      <protection locked="0"/>
    </xf>
    <xf numFmtId="0" fontId="3" fillId="4" borderId="0" xfId="1" applyFill="1" applyBorder="1" applyAlignment="1" applyProtection="1">
      <alignment horizontal="center"/>
      <protection locked="0"/>
    </xf>
    <xf numFmtId="0" fontId="3" fillId="4" borderId="7" xfId="1" applyFill="1" applyBorder="1" applyAlignment="1" applyProtection="1">
      <alignment horizontal="center"/>
      <protection locked="0"/>
    </xf>
    <xf numFmtId="0" fontId="3" fillId="3" borderId="1" xfId="1" applyFill="1" applyBorder="1" applyAlignment="1" applyProtection="1">
      <alignment horizontal="center"/>
    </xf>
    <xf numFmtId="165" fontId="3" fillId="3" borderId="0" xfId="1" applyNumberFormat="1" applyFill="1" applyBorder="1" applyAlignment="1" applyProtection="1">
      <alignment horizontal="centerContinuous"/>
      <protection locked="0"/>
    </xf>
    <xf numFmtId="0" fontId="3" fillId="5" borderId="6" xfId="1" applyFill="1" applyBorder="1" applyAlignment="1" applyProtection="1">
      <alignment horizontal="center"/>
      <protection locked="0"/>
    </xf>
    <xf numFmtId="0" fontId="3" fillId="3" borderId="8" xfId="1" applyFill="1" applyBorder="1" applyAlignment="1" applyProtection="1">
      <alignment horizontal="center"/>
      <protection locked="0"/>
    </xf>
    <xf numFmtId="0" fontId="3" fillId="4" borderId="9" xfId="1" applyFill="1" applyBorder="1" applyAlignment="1" applyProtection="1">
      <alignment horizontal="center"/>
      <protection locked="0"/>
    </xf>
    <xf numFmtId="0" fontId="3" fillId="4" borderId="10" xfId="1" applyFill="1" applyBorder="1" applyAlignment="1" applyProtection="1">
      <alignment horizontal="center"/>
      <protection locked="0"/>
    </xf>
    <xf numFmtId="0" fontId="3" fillId="4" borderId="11" xfId="1" applyFill="1" applyBorder="1" applyAlignment="1" applyProtection="1">
      <alignment horizontal="center"/>
      <protection locked="0"/>
    </xf>
    <xf numFmtId="0" fontId="3" fillId="3" borderId="8" xfId="1" applyFill="1" applyBorder="1" applyAlignment="1" applyProtection="1">
      <alignment horizontal="center"/>
    </xf>
    <xf numFmtId="0" fontId="3" fillId="3" borderId="9" xfId="1" applyFill="1" applyBorder="1" applyAlignment="1" applyProtection="1">
      <alignment horizontal="center"/>
      <protection locked="0"/>
    </xf>
    <xf numFmtId="0" fontId="3" fillId="3" borderId="10" xfId="1" applyFill="1" applyBorder="1" applyAlignment="1" applyProtection="1">
      <alignment horizontal="center"/>
      <protection locked="0"/>
    </xf>
    <xf numFmtId="1" fontId="3" fillId="3" borderId="11" xfId="1" applyNumberFormat="1" applyFill="1" applyBorder="1" applyAlignment="1" applyProtection="1">
      <alignment horizontal="center"/>
      <protection locked="0"/>
    </xf>
    <xf numFmtId="0" fontId="3" fillId="0" borderId="9" xfId="1" applyBorder="1" applyAlignment="1" applyProtection="1">
      <alignment horizontal="center"/>
      <protection locked="0"/>
    </xf>
    <xf numFmtId="0" fontId="3" fillId="0" borderId="10" xfId="1" applyBorder="1" applyAlignment="1" applyProtection="1">
      <alignment horizontal="center"/>
      <protection locked="0"/>
    </xf>
    <xf numFmtId="0" fontId="3" fillId="0" borderId="11" xfId="1" applyBorder="1" applyAlignment="1" applyProtection="1">
      <alignment horizontal="center"/>
      <protection locked="0"/>
    </xf>
    <xf numFmtId="165" fontId="3" fillId="3" borderId="10" xfId="1" applyNumberFormat="1" applyFill="1" applyBorder="1" applyAlignment="1" applyProtection="1">
      <alignment horizontal="centerContinuous"/>
      <protection locked="0"/>
    </xf>
    <xf numFmtId="0" fontId="3" fillId="5" borderId="9" xfId="1" applyFill="1" applyBorder="1" applyAlignment="1" applyProtection="1">
      <alignment horizontal="center"/>
      <protection locked="0"/>
    </xf>
    <xf numFmtId="0" fontId="7" fillId="0" borderId="0" xfId="1" applyFont="1" applyFill="1" applyProtection="1"/>
    <xf numFmtId="0" fontId="7" fillId="0" borderId="0" xfId="1" applyFont="1" applyFill="1" applyBorder="1" applyProtection="1"/>
    <xf numFmtId="0" fontId="5" fillId="0" borderId="10" xfId="1" applyFont="1" applyBorder="1" applyProtection="1"/>
    <xf numFmtId="164" fontId="8" fillId="0" borderId="10" xfId="0" applyNumberFormat="1" applyFont="1" applyFill="1" applyBorder="1" applyAlignment="1" applyProtection="1">
      <alignment horizontal="center"/>
    </xf>
    <xf numFmtId="165" fontId="8" fillId="0" borderId="10" xfId="0" applyNumberFormat="1" applyFont="1" applyFill="1" applyBorder="1" applyAlignment="1" applyProtection="1">
      <alignment horizontal="left"/>
    </xf>
    <xf numFmtId="2" fontId="7" fillId="0" borderId="10" xfId="0" applyNumberFormat="1" applyFont="1" applyFill="1" applyBorder="1" applyAlignment="1">
      <alignment horizontal="center"/>
    </xf>
    <xf numFmtId="165" fontId="8" fillId="0" borderId="10" xfId="0" applyNumberFormat="1" applyFont="1" applyFill="1" applyBorder="1" applyAlignment="1">
      <alignment horizontal="center"/>
    </xf>
    <xf numFmtId="2" fontId="8" fillId="0" borderId="10" xfId="0" applyNumberFormat="1" applyFont="1" applyFill="1" applyBorder="1" applyAlignment="1">
      <alignment horizontal="center"/>
    </xf>
    <xf numFmtId="1" fontId="8" fillId="0" borderId="10" xfId="0" applyNumberFormat="1" applyFont="1" applyFill="1" applyBorder="1" applyAlignment="1">
      <alignment horizontal="center"/>
    </xf>
    <xf numFmtId="2" fontId="8" fillId="0" borderId="10" xfId="0" applyNumberFormat="1" applyFont="1" applyFill="1" applyBorder="1" applyAlignment="1" applyProtection="1">
      <alignment horizontal="center"/>
    </xf>
    <xf numFmtId="0" fontId="6" fillId="0" borderId="10" xfId="0" applyFont="1" applyFill="1" applyBorder="1"/>
    <xf numFmtId="2" fontId="9" fillId="0" borderId="10" xfId="0" applyNumberFormat="1" applyFont="1" applyFill="1" applyBorder="1" applyAlignment="1" applyProtection="1">
      <alignment horizontal="center" vertical="center"/>
    </xf>
    <xf numFmtId="2" fontId="7" fillId="0" borderId="10" xfId="0" applyNumberFormat="1" applyFont="1" applyFill="1" applyBorder="1" applyAlignment="1" applyProtection="1">
      <alignment horizontal="center" vertical="center"/>
    </xf>
    <xf numFmtId="0" fontId="3" fillId="3" borderId="1" xfId="1" applyFill="1" applyBorder="1" applyAlignment="1" applyProtection="1">
      <alignment horizontal="center" vertical="center"/>
      <protection locked="0"/>
    </xf>
    <xf numFmtId="0" fontId="3" fillId="3" borderId="1" xfId="1" applyFill="1" applyBorder="1" applyAlignment="1" applyProtection="1">
      <alignment horizontal="center" vertical="center"/>
    </xf>
    <xf numFmtId="0" fontId="3" fillId="0" borderId="1" xfId="1" applyBorder="1" applyAlignment="1" applyProtection="1">
      <alignment horizontal="center" vertical="center"/>
      <protection locked="0"/>
    </xf>
    <xf numFmtId="0" fontId="3" fillId="0" borderId="6" xfId="1" applyBorder="1" applyAlignment="1" applyProtection="1">
      <alignment horizontal="center" vertical="center"/>
      <protection locked="0"/>
    </xf>
    <xf numFmtId="0" fontId="3" fillId="0" borderId="0" xfId="1" applyBorder="1" applyAlignment="1" applyProtection="1">
      <alignment horizontal="center" vertical="center"/>
    </xf>
    <xf numFmtId="0" fontId="3" fillId="0" borderId="7" xfId="1" applyBorder="1" applyAlignment="1" applyProtection="1">
      <alignment horizontal="center" vertical="center"/>
    </xf>
    <xf numFmtId="165" fontId="3" fillId="0" borderId="6" xfId="1" applyNumberFormat="1" applyBorder="1" applyAlignment="1" applyProtection="1">
      <alignment horizontal="center" vertical="center"/>
      <protection locked="0"/>
    </xf>
    <xf numFmtId="0" fontId="3" fillId="0" borderId="6" xfId="1" applyBorder="1" applyAlignment="1" applyProtection="1">
      <alignment horizontal="center" vertical="center"/>
    </xf>
    <xf numFmtId="0" fontId="3" fillId="0" borderId="4" xfId="1" applyBorder="1" applyAlignment="1" applyProtection="1">
      <alignment horizontal="center" vertical="center"/>
    </xf>
    <xf numFmtId="0" fontId="3" fillId="0" borderId="5" xfId="1" applyBorder="1" applyAlignment="1" applyProtection="1">
      <alignment horizontal="center" vertical="center"/>
    </xf>
    <xf numFmtId="0" fontId="3" fillId="4" borderId="6" xfId="1" applyFill="1" applyBorder="1" applyAlignment="1" applyProtection="1">
      <alignment horizontal="center" vertical="center"/>
      <protection locked="0"/>
    </xf>
    <xf numFmtId="0" fontId="3" fillId="4" borderId="0" xfId="1" applyFill="1" applyBorder="1" applyAlignment="1" applyProtection="1">
      <alignment horizontal="center" vertical="center" wrapText="1"/>
    </xf>
    <xf numFmtId="0" fontId="3" fillId="4" borderId="7" xfId="1" applyFill="1" applyBorder="1" applyAlignment="1" applyProtection="1">
      <alignment horizontal="center" vertical="center" wrapText="1"/>
    </xf>
    <xf numFmtId="0" fontId="3" fillId="3" borderId="6" xfId="1" applyFill="1" applyBorder="1" applyAlignment="1" applyProtection="1">
      <alignment horizontal="center" vertical="center"/>
      <protection locked="0"/>
    </xf>
    <xf numFmtId="0" fontId="3" fillId="3" borderId="0" xfId="1" applyFill="1" applyBorder="1" applyAlignment="1" applyProtection="1">
      <alignment horizontal="center" vertical="center"/>
      <protection locked="0"/>
    </xf>
    <xf numFmtId="1" fontId="3" fillId="3" borderId="7" xfId="1" applyNumberFormat="1" applyFill="1" applyBorder="1" applyAlignment="1" applyProtection="1">
      <alignment horizontal="center" vertical="center"/>
      <protection locked="0"/>
    </xf>
    <xf numFmtId="0" fontId="3" fillId="0" borderId="1" xfId="1" applyBorder="1" applyAlignment="1" applyProtection="1">
      <alignment horizontal="center" vertical="center" wrapText="1"/>
      <protection locked="0"/>
    </xf>
    <xf numFmtId="0" fontId="3" fillId="0" borderId="0" xfId="1" applyBorder="1" applyAlignment="1" applyProtection="1">
      <alignment horizontal="center" vertical="center" wrapText="1"/>
      <protection locked="0"/>
    </xf>
    <xf numFmtId="0" fontId="3" fillId="0" borderId="7" xfId="1" applyBorder="1" applyAlignment="1" applyProtection="1">
      <alignment horizontal="center" vertical="center"/>
      <protection locked="0"/>
    </xf>
    <xf numFmtId="165" fontId="3" fillId="3" borderId="0" xfId="1" applyNumberFormat="1" applyFill="1" applyBorder="1" applyAlignment="1" applyProtection="1">
      <alignment horizontal="center" vertical="center"/>
    </xf>
    <xf numFmtId="4" fontId="10" fillId="0" borderId="6" xfId="0" applyNumberFormat="1" applyFont="1" applyBorder="1" applyAlignment="1">
      <alignment horizontal="center" vertical="center"/>
    </xf>
    <xf numFmtId="4" fontId="10" fillId="0" borderId="0" xfId="0" applyNumberFormat="1" applyFont="1" applyBorder="1" applyAlignment="1">
      <alignment horizontal="center" vertical="center"/>
    </xf>
    <xf numFmtId="4" fontId="12" fillId="0" borderId="0" xfId="0" applyNumberFormat="1" applyFont="1" applyBorder="1" applyAlignment="1">
      <alignment horizontal="center" vertical="center" wrapText="1"/>
    </xf>
    <xf numFmtId="0" fontId="13" fillId="0" borderId="7" xfId="1" applyFont="1" applyBorder="1" applyAlignment="1" applyProtection="1">
      <alignment horizontal="center" vertical="center"/>
    </xf>
    <xf numFmtId="0" fontId="3" fillId="0" borderId="0" xfId="1" applyBorder="1" applyAlignment="1" applyProtection="1">
      <alignment horizontal="center" vertical="center"/>
      <protection locked="0"/>
    </xf>
    <xf numFmtId="165" fontId="3" fillId="3" borderId="0" xfId="1" applyNumberFormat="1" applyFill="1" applyBorder="1" applyAlignment="1" applyProtection="1">
      <alignment horizontal="center" vertical="center"/>
      <protection locked="0"/>
    </xf>
    <xf numFmtId="4" fontId="14" fillId="0" borderId="0" xfId="0" applyNumberFormat="1" applyFont="1" applyBorder="1" applyAlignment="1">
      <alignment horizontal="center"/>
    </xf>
    <xf numFmtId="0" fontId="3" fillId="3" borderId="8" xfId="1" applyFill="1" applyBorder="1" applyAlignment="1" applyProtection="1">
      <alignment horizontal="center" vertical="center"/>
      <protection locked="0"/>
    </xf>
    <xf numFmtId="0" fontId="3" fillId="4" borderId="9" xfId="1" applyFill="1" applyBorder="1" applyAlignment="1" applyProtection="1">
      <alignment horizontal="center" vertical="center"/>
      <protection locked="0"/>
    </xf>
    <xf numFmtId="0" fontId="3" fillId="4" borderId="10" xfId="1" applyFill="1" applyBorder="1" applyAlignment="1" applyProtection="1">
      <alignment horizontal="center" vertical="center"/>
      <protection locked="0"/>
    </xf>
    <xf numFmtId="0" fontId="3" fillId="4" borderId="11" xfId="1" applyFill="1" applyBorder="1" applyAlignment="1" applyProtection="1">
      <alignment horizontal="center" vertical="center"/>
      <protection locked="0"/>
    </xf>
    <xf numFmtId="0" fontId="3" fillId="3" borderId="8" xfId="1" applyFill="1" applyBorder="1" applyAlignment="1" applyProtection="1">
      <alignment horizontal="center" vertical="center"/>
    </xf>
    <xf numFmtId="0" fontId="3" fillId="3" borderId="9" xfId="1" applyFill="1" applyBorder="1" applyAlignment="1" applyProtection="1">
      <alignment horizontal="center" vertical="center"/>
      <protection locked="0"/>
    </xf>
    <xf numFmtId="0" fontId="3" fillId="3" borderId="10" xfId="1" applyFill="1" applyBorder="1" applyAlignment="1" applyProtection="1">
      <alignment horizontal="center" vertical="center"/>
      <protection locked="0"/>
    </xf>
    <xf numFmtId="1" fontId="3" fillId="3" borderId="11" xfId="1" applyNumberFormat="1" applyFill="1" applyBorder="1" applyAlignment="1" applyProtection="1">
      <alignment horizontal="center" vertical="center"/>
      <protection locked="0"/>
    </xf>
    <xf numFmtId="0" fontId="3" fillId="0" borderId="9" xfId="1" applyBorder="1" applyAlignment="1" applyProtection="1">
      <alignment horizontal="center" vertical="center"/>
      <protection locked="0"/>
    </xf>
    <xf numFmtId="0" fontId="3" fillId="0" borderId="10" xfId="1" applyBorder="1" applyAlignment="1" applyProtection="1">
      <alignment horizontal="center" vertical="center"/>
      <protection locked="0"/>
    </xf>
    <xf numFmtId="0" fontId="3" fillId="0" borderId="11" xfId="1" applyBorder="1" applyAlignment="1" applyProtection="1">
      <alignment horizontal="center" vertical="center"/>
      <protection locked="0"/>
    </xf>
    <xf numFmtId="0" fontId="3" fillId="0" borderId="9" xfId="1" applyBorder="1" applyAlignment="1" applyProtection="1">
      <alignment horizontal="center" vertical="center"/>
    </xf>
    <xf numFmtId="0" fontId="3" fillId="0" borderId="10" xfId="1" applyBorder="1" applyAlignment="1" applyProtection="1">
      <alignment horizontal="center" vertical="center"/>
    </xf>
    <xf numFmtId="0" fontId="3" fillId="0" borderId="11" xfId="1" applyBorder="1" applyAlignment="1" applyProtection="1">
      <alignment horizontal="center" vertical="center"/>
    </xf>
    <xf numFmtId="0" fontId="3" fillId="0" borderId="0" xfId="1" applyFont="1" applyFill="1" applyBorder="1" applyAlignment="1" applyProtection="1">
      <alignment horizontal="center" vertical="center"/>
      <protection locked="0"/>
    </xf>
    <xf numFmtId="14" fontId="6" fillId="0" borderId="0" xfId="0" applyNumberFormat="1" applyFont="1" applyFill="1"/>
    <xf numFmtId="0" fontId="6" fillId="0" borderId="0" xfId="0" applyFont="1" applyFill="1"/>
    <xf numFmtId="2" fontId="6" fillId="0" borderId="0" xfId="0" applyNumberFormat="1" applyFont="1" applyFill="1"/>
    <xf numFmtId="0" fontId="6" fillId="0" borderId="0" xfId="0" applyFont="1"/>
    <xf numFmtId="165" fontId="2" fillId="2" borderId="14" xfId="0" applyNumberFormat="1" applyFont="1" applyFill="1" applyBorder="1" applyAlignment="1" applyProtection="1">
      <alignment horizontal="center"/>
    </xf>
    <xf numFmtId="165" fontId="2" fillId="2" borderId="15" xfId="0" applyNumberFormat="1" applyFont="1" applyFill="1" applyBorder="1" applyAlignment="1" applyProtection="1">
      <alignment horizontal="center"/>
    </xf>
    <xf numFmtId="165" fontId="2" fillId="2" borderId="16" xfId="0" applyNumberFormat="1" applyFont="1" applyFill="1" applyBorder="1" applyAlignment="1">
      <alignment horizontal="center"/>
    </xf>
    <xf numFmtId="165" fontId="2" fillId="2" borderId="14" xfId="0" applyNumberFormat="1" applyFont="1" applyFill="1" applyBorder="1" applyAlignment="1">
      <alignment horizontal="center"/>
    </xf>
    <xf numFmtId="2" fontId="2" fillId="2" borderId="14" xfId="0" applyNumberFormat="1" applyFont="1" applyFill="1" applyBorder="1" applyAlignment="1">
      <alignment horizontal="center"/>
    </xf>
    <xf numFmtId="1" fontId="2" fillId="2" borderId="15" xfId="0" applyNumberFormat="1" applyFont="1" applyFill="1" applyBorder="1" applyAlignment="1">
      <alignment horizontal="center"/>
    </xf>
    <xf numFmtId="2" fontId="2" fillId="2" borderId="14" xfId="0" applyNumberFormat="1" applyFont="1" applyFill="1" applyBorder="1" applyAlignment="1" applyProtection="1">
      <alignment horizontal="center"/>
    </xf>
    <xf numFmtId="2" fontId="2" fillId="2" borderId="15" xfId="0" applyNumberFormat="1" applyFont="1" applyFill="1" applyBorder="1" applyAlignment="1">
      <alignment horizontal="center"/>
    </xf>
    <xf numFmtId="4" fontId="18" fillId="7" borderId="4" xfId="0" applyNumberFormat="1" applyFont="1" applyFill="1" applyBorder="1" applyAlignment="1">
      <alignment horizontal="center"/>
    </xf>
    <xf numFmtId="0" fontId="18" fillId="7" borderId="4" xfId="0" applyFont="1" applyFill="1" applyBorder="1"/>
    <xf numFmtId="4" fontId="18" fillId="7" borderId="5" xfId="0" applyNumberFormat="1" applyFont="1" applyFill="1" applyBorder="1" applyAlignment="1">
      <alignment horizontal="center"/>
    </xf>
    <xf numFmtId="0" fontId="24" fillId="6" borderId="22" xfId="0" applyFont="1" applyFill="1" applyBorder="1"/>
    <xf numFmtId="0" fontId="25" fillId="6" borderId="6" xfId="0" applyFont="1" applyFill="1" applyBorder="1"/>
    <xf numFmtId="0" fontId="26" fillId="6" borderId="24" xfId="0" applyFont="1" applyFill="1" applyBorder="1" applyAlignment="1">
      <alignment horizontal="right"/>
    </xf>
    <xf numFmtId="2" fontId="25" fillId="6" borderId="0" xfId="0" applyNumberFormat="1" applyFont="1" applyFill="1" applyBorder="1"/>
    <xf numFmtId="0" fontId="25" fillId="6" borderId="0" xfId="0" applyFont="1" applyFill="1" applyBorder="1"/>
    <xf numFmtId="0" fontId="0" fillId="7" borderId="0" xfId="0" applyFill="1" applyBorder="1"/>
    <xf numFmtId="0" fontId="25" fillId="6" borderId="7" xfId="0" applyFont="1" applyFill="1" applyBorder="1"/>
    <xf numFmtId="0" fontId="27" fillId="7" borderId="24" xfId="0" applyFont="1" applyFill="1" applyBorder="1" applyAlignment="1">
      <alignment horizontal="right"/>
    </xf>
    <xf numFmtId="0" fontId="6" fillId="7" borderId="24" xfId="0" applyFont="1" applyFill="1" applyBorder="1" applyAlignment="1">
      <alignment horizontal="right"/>
    </xf>
    <xf numFmtId="0" fontId="25" fillId="6" borderId="9" xfId="0" applyFont="1" applyFill="1" applyBorder="1"/>
    <xf numFmtId="0" fontId="6" fillId="7" borderId="25" xfId="0" applyFont="1" applyFill="1" applyBorder="1" applyAlignment="1">
      <alignment horizontal="right"/>
    </xf>
    <xf numFmtId="2" fontId="25" fillId="6" borderId="10" xfId="0" applyNumberFormat="1" applyFont="1" applyFill="1" applyBorder="1"/>
    <xf numFmtId="0" fontId="25" fillId="6" borderId="10" xfId="0" applyFont="1" applyFill="1" applyBorder="1"/>
    <xf numFmtId="4" fontId="25" fillId="6" borderId="10" xfId="0" applyNumberFormat="1" applyFont="1" applyFill="1" applyBorder="1"/>
    <xf numFmtId="0" fontId="25" fillId="6" borderId="11" xfId="0" applyFont="1" applyFill="1" applyBorder="1"/>
    <xf numFmtId="0" fontId="24" fillId="6" borderId="22" xfId="0" applyFont="1" applyFill="1" applyBorder="1" applyAlignment="1">
      <alignment wrapText="1"/>
    </xf>
    <xf numFmtId="0" fontId="0" fillId="9" borderId="0" xfId="0" applyFill="1"/>
    <xf numFmtId="14" fontId="0" fillId="9" borderId="0" xfId="0" applyNumberFormat="1" applyFill="1"/>
    <xf numFmtId="2" fontId="0" fillId="9" borderId="0" xfId="0" applyNumberFormat="1" applyFill="1"/>
    <xf numFmtId="0" fontId="21" fillId="8" borderId="26" xfId="0" applyFont="1" applyFill="1" applyBorder="1"/>
    <xf numFmtId="0" fontId="21" fillId="9" borderId="26" xfId="0" applyFont="1" applyFill="1" applyBorder="1"/>
    <xf numFmtId="2" fontId="26" fillId="6" borderId="0" xfId="0" applyNumberFormat="1" applyFont="1" applyFill="1" applyBorder="1"/>
    <xf numFmtId="165" fontId="2" fillId="2" borderId="13" xfId="0" applyNumberFormat="1" applyFont="1" applyFill="1" applyBorder="1" applyAlignment="1" applyProtection="1">
      <alignment horizontal="center"/>
    </xf>
    <xf numFmtId="165" fontId="2" fillId="2" borderId="12" xfId="0" applyNumberFormat="1" applyFont="1" applyFill="1" applyBorder="1" applyAlignment="1">
      <alignment horizontal="center"/>
    </xf>
    <xf numFmtId="2" fontId="2" fillId="2" borderId="12" xfId="0" applyNumberFormat="1" applyFont="1" applyFill="1" applyBorder="1" applyAlignment="1" applyProtection="1">
      <alignment horizontal="center"/>
    </xf>
    <xf numFmtId="2" fontId="2" fillId="2" borderId="16" xfId="0" applyNumberFormat="1" applyFont="1" applyFill="1" applyBorder="1" applyAlignment="1">
      <alignment horizontal="center"/>
    </xf>
    <xf numFmtId="2" fontId="2" fillId="2" borderId="17" xfId="0" applyNumberFormat="1" applyFont="1" applyFill="1" applyBorder="1" applyAlignment="1" applyProtection="1">
      <alignment horizontal="center"/>
    </xf>
    <xf numFmtId="0" fontId="0" fillId="0" borderId="27" xfId="0" applyFill="1" applyBorder="1" applyAlignment="1">
      <alignment horizontal="center"/>
    </xf>
    <xf numFmtId="2" fontId="2" fillId="0" borderId="17" xfId="0" applyNumberFormat="1" applyFont="1" applyFill="1" applyBorder="1" applyAlignment="1" applyProtection="1">
      <alignment horizontal="center"/>
    </xf>
    <xf numFmtId="2" fontId="2" fillId="0" borderId="31" xfId="0" applyNumberFormat="1" applyFont="1" applyFill="1" applyBorder="1" applyAlignment="1">
      <alignment horizontal="center"/>
    </xf>
    <xf numFmtId="0" fontId="0" fillId="2" borderId="27" xfId="0" applyFill="1" applyBorder="1" applyAlignment="1">
      <alignment horizontal="center"/>
    </xf>
    <xf numFmtId="164" fontId="2" fillId="2" borderId="28" xfId="0" applyNumberFormat="1" applyFont="1" applyFill="1" applyBorder="1" applyAlignment="1" applyProtection="1">
      <alignment horizontal="center"/>
    </xf>
    <xf numFmtId="2" fontId="2" fillId="2" borderId="29" xfId="0" applyNumberFormat="1" applyFont="1" applyFill="1" applyBorder="1" applyAlignment="1">
      <alignment horizontal="center"/>
    </xf>
    <xf numFmtId="2" fontId="2" fillId="2" borderId="30" xfId="0" applyNumberFormat="1" applyFont="1" applyFill="1" applyBorder="1" applyAlignment="1">
      <alignment horizontal="center"/>
    </xf>
    <xf numFmtId="165" fontId="2" fillId="2" borderId="30" xfId="0" applyNumberFormat="1" applyFont="1" applyFill="1" applyBorder="1" applyAlignment="1">
      <alignment horizontal="center"/>
    </xf>
    <xf numFmtId="2" fontId="2" fillId="2" borderId="32" xfId="0" applyNumberFormat="1" applyFont="1" applyFill="1" applyBorder="1" applyAlignment="1" applyProtection="1">
      <alignment horizontal="center"/>
    </xf>
    <xf numFmtId="2" fontId="2" fillId="2" borderId="33" xfId="0" applyNumberFormat="1" applyFont="1" applyFill="1" applyBorder="1" applyAlignment="1" applyProtection="1">
      <alignment horizontal="center"/>
    </xf>
    <xf numFmtId="0" fontId="0" fillId="0" borderId="0" xfId="0" applyFill="1"/>
    <xf numFmtId="2" fontId="2" fillId="0" borderId="29" xfId="0" applyNumberFormat="1" applyFont="1" applyFill="1" applyBorder="1" applyAlignment="1">
      <alignment horizontal="center"/>
    </xf>
    <xf numFmtId="2" fontId="2" fillId="0" borderId="30" xfId="0" applyNumberFormat="1" applyFont="1" applyFill="1" applyBorder="1" applyAlignment="1">
      <alignment horizontal="center"/>
    </xf>
    <xf numFmtId="165" fontId="2" fillId="0" borderId="30" xfId="0" applyNumberFormat="1" applyFont="1" applyFill="1" applyBorder="1" applyAlignment="1">
      <alignment horizontal="center"/>
    </xf>
    <xf numFmtId="164" fontId="2" fillId="0" borderId="28" xfId="0" applyNumberFormat="1" applyFont="1" applyFill="1" applyBorder="1" applyAlignment="1" applyProtection="1">
      <alignment horizontal="center"/>
    </xf>
    <xf numFmtId="165" fontId="2" fillId="0" borderId="13" xfId="0" applyNumberFormat="1" applyFont="1" applyFill="1" applyBorder="1" applyAlignment="1" applyProtection="1">
      <alignment horizontal="center"/>
    </xf>
    <xf numFmtId="165" fontId="2" fillId="0" borderId="14" xfId="0" applyNumberFormat="1" applyFont="1" applyFill="1" applyBorder="1" applyAlignment="1" applyProtection="1">
      <alignment horizontal="center"/>
    </xf>
    <xf numFmtId="165" fontId="2" fillId="0" borderId="15" xfId="0" applyNumberFormat="1" applyFont="1" applyFill="1" applyBorder="1" applyAlignment="1" applyProtection="1">
      <alignment horizontal="center"/>
    </xf>
    <xf numFmtId="165" fontId="2" fillId="0" borderId="12" xfId="0" applyNumberFormat="1" applyFont="1" applyFill="1" applyBorder="1" applyAlignment="1">
      <alignment horizontal="center"/>
    </xf>
    <xf numFmtId="165" fontId="2" fillId="0" borderId="16" xfId="0" applyNumberFormat="1" applyFont="1" applyFill="1" applyBorder="1" applyAlignment="1">
      <alignment horizontal="center"/>
    </xf>
    <xf numFmtId="165" fontId="2" fillId="0" borderId="14" xfId="0" applyNumberFormat="1" applyFont="1" applyFill="1" applyBorder="1" applyAlignment="1">
      <alignment horizontal="center"/>
    </xf>
    <xf numFmtId="2" fontId="2" fillId="0" borderId="14" xfId="0" applyNumberFormat="1" applyFont="1" applyFill="1" applyBorder="1" applyAlignment="1">
      <alignment horizontal="center"/>
    </xf>
    <xf numFmtId="1" fontId="2" fillId="0" borderId="15" xfId="0" applyNumberFormat="1" applyFont="1" applyFill="1" applyBorder="1" applyAlignment="1">
      <alignment horizontal="center"/>
    </xf>
    <xf numFmtId="2" fontId="2" fillId="0" borderId="12" xfId="0" applyNumberFormat="1" applyFont="1" applyFill="1" applyBorder="1" applyAlignment="1" applyProtection="1">
      <alignment horizontal="center"/>
    </xf>
    <xf numFmtId="2" fontId="2" fillId="0" borderId="16" xfId="0" applyNumberFormat="1" applyFont="1" applyFill="1" applyBorder="1" applyAlignment="1">
      <alignment horizontal="center"/>
    </xf>
    <xf numFmtId="2" fontId="2" fillId="0" borderId="14" xfId="0" applyNumberFormat="1" applyFont="1" applyFill="1" applyBorder="1" applyAlignment="1" applyProtection="1">
      <alignment horizontal="center"/>
    </xf>
    <xf numFmtId="2" fontId="2" fillId="0" borderId="15" xfId="0" applyNumberFormat="1" applyFont="1" applyFill="1" applyBorder="1" applyAlignment="1">
      <alignment horizontal="center"/>
    </xf>
    <xf numFmtId="2" fontId="2" fillId="10" borderId="12" xfId="0" applyNumberFormat="1" applyFont="1" applyFill="1" applyBorder="1" applyAlignment="1" applyProtection="1">
      <alignment horizontal="center"/>
    </xf>
    <xf numFmtId="0" fontId="21" fillId="11" borderId="26" xfId="0" applyFont="1" applyFill="1" applyBorder="1"/>
    <xf numFmtId="168" fontId="30" fillId="6" borderId="22" xfId="0" applyNumberFormat="1" applyFont="1" applyFill="1" applyBorder="1"/>
    <xf numFmtId="0" fontId="30" fillId="6" borderId="22" xfId="0" applyFont="1" applyFill="1" applyBorder="1" applyAlignment="1">
      <alignment horizontal="center"/>
    </xf>
    <xf numFmtId="168" fontId="31" fillId="7" borderId="22" xfId="0" applyNumberFormat="1" applyFont="1" applyFill="1" applyBorder="1"/>
    <xf numFmtId="14" fontId="30" fillId="6" borderId="23" xfId="0" applyNumberFormat="1" applyFont="1" applyFill="1" applyBorder="1"/>
    <xf numFmtId="0" fontId="0" fillId="11" borderId="0" xfId="0" applyFill="1"/>
    <xf numFmtId="14" fontId="0" fillId="11" borderId="0" xfId="0" applyNumberFormat="1" applyFill="1"/>
    <xf numFmtId="2" fontId="0" fillId="11" borderId="0" xfId="0" applyNumberFormat="1" applyFill="1"/>
    <xf numFmtId="2" fontId="2" fillId="0" borderId="33" xfId="0" applyNumberFormat="1" applyFont="1" applyFill="1" applyBorder="1" applyAlignment="1" applyProtection="1">
      <alignment horizontal="center" vertical="center"/>
    </xf>
    <xf numFmtId="0" fontId="0" fillId="0" borderId="22" xfId="0" applyFill="1" applyBorder="1" applyAlignment="1">
      <alignment horizontal="center" vertical="center"/>
    </xf>
    <xf numFmtId="2" fontId="2" fillId="0" borderId="13" xfId="0" applyNumberFormat="1" applyFont="1" applyFill="1" applyBorder="1" applyAlignment="1" applyProtection="1">
      <alignment horizontal="center"/>
    </xf>
    <xf numFmtId="2" fontId="2" fillId="0" borderId="36" xfId="0" applyNumberFormat="1" applyFont="1" applyFill="1" applyBorder="1" applyAlignment="1" applyProtection="1">
      <alignment horizontal="center"/>
    </xf>
    <xf numFmtId="2" fontId="3" fillId="0" borderId="15" xfId="0" applyNumberFormat="1" applyFont="1" applyFill="1" applyBorder="1" applyAlignment="1">
      <alignment horizontal="center"/>
    </xf>
    <xf numFmtId="2" fontId="3" fillId="2" borderId="31" xfId="0" applyNumberFormat="1" applyFont="1" applyFill="1" applyBorder="1" applyAlignment="1">
      <alignment horizontal="center"/>
    </xf>
    <xf numFmtId="2" fontId="2" fillId="0" borderId="32" xfId="0" applyNumberFormat="1" applyFont="1" applyFill="1" applyBorder="1" applyAlignment="1" applyProtection="1">
      <alignment vertical="center"/>
    </xf>
    <xf numFmtId="0" fontId="0" fillId="0" borderId="34" xfId="0" applyFill="1" applyBorder="1" applyAlignment="1">
      <alignment vertical="center"/>
    </xf>
    <xf numFmtId="2" fontId="3" fillId="0" borderId="31" xfId="0" applyNumberFormat="1" applyFont="1" applyFill="1" applyBorder="1" applyAlignment="1">
      <alignment horizontal="center" vertical="center"/>
    </xf>
    <xf numFmtId="0" fontId="3" fillId="0" borderId="35" xfId="0" applyFont="1" applyFill="1" applyBorder="1" applyAlignment="1">
      <alignment horizontal="center" vertical="center"/>
    </xf>
    <xf numFmtId="0" fontId="22" fillId="6" borderId="3" xfId="0" applyFont="1" applyFill="1" applyBorder="1" applyAlignment="1">
      <alignment horizontal="center" vertical="center"/>
    </xf>
    <xf numFmtId="0" fontId="22" fillId="6" borderId="18" xfId="0" applyFont="1" applyFill="1" applyBorder="1" applyAlignment="1">
      <alignment horizontal="center" vertical="center"/>
    </xf>
    <xf numFmtId="0" fontId="22" fillId="6" borderId="20" xfId="0" applyFont="1" applyFill="1" applyBorder="1" applyAlignment="1">
      <alignment horizontal="center" vertical="center"/>
    </xf>
    <xf numFmtId="0" fontId="22" fillId="6" borderId="21" xfId="0" applyFont="1" applyFill="1" applyBorder="1" applyAlignment="1">
      <alignment horizontal="center" vertical="center"/>
    </xf>
    <xf numFmtId="0" fontId="23" fillId="7" borderId="19" xfId="0" applyFont="1" applyFill="1" applyBorder="1" applyAlignment="1">
      <alignment horizontal="center"/>
    </xf>
    <xf numFmtId="0" fontId="23" fillId="7" borderId="4" xfId="0" applyFont="1" applyFill="1" applyBorder="1" applyAlignment="1">
      <alignment horizontal="center"/>
    </xf>
    <xf numFmtId="0" fontId="3" fillId="4" borderId="3" xfId="1" applyFill="1" applyBorder="1" applyAlignment="1" applyProtection="1">
      <alignment horizontal="left"/>
      <protection locked="0"/>
    </xf>
    <xf numFmtId="0" fontId="3" fillId="4" borderId="4" xfId="1" applyFill="1" applyBorder="1" applyAlignment="1" applyProtection="1"/>
    <xf numFmtId="0" fontId="3" fillId="4" borderId="5" xfId="1" applyFill="1" applyBorder="1" applyAlignment="1" applyProtection="1"/>
    <xf numFmtId="0" fontId="3" fillId="3" borderId="3" xfId="1" applyFill="1" applyBorder="1" applyAlignment="1" applyProtection="1">
      <protection locked="0"/>
    </xf>
    <xf numFmtId="0" fontId="3" fillId="3" borderId="4" xfId="1" applyFill="1" applyBorder="1" applyAlignment="1" applyProtection="1"/>
    <xf numFmtId="0" fontId="3" fillId="3" borderId="5" xfId="1" applyFill="1" applyBorder="1" applyAlignment="1" applyProtection="1"/>
    <xf numFmtId="0" fontId="3" fillId="0" borderId="3" xfId="1" applyBorder="1" applyAlignment="1" applyProtection="1">
      <alignment horizontal="center"/>
      <protection locked="0"/>
    </xf>
    <xf numFmtId="0" fontId="3" fillId="0" borderId="4" xfId="1" applyBorder="1" applyAlignment="1" applyProtection="1">
      <alignment horizontal="center"/>
    </xf>
    <xf numFmtId="0" fontId="3" fillId="0" borderId="5" xfId="1" applyBorder="1" applyAlignment="1" applyProtection="1">
      <alignment horizontal="center"/>
    </xf>
    <xf numFmtId="165" fontId="3" fillId="0" borderId="3" xfId="1" applyNumberFormat="1" applyBorder="1" applyAlignment="1" applyProtection="1">
      <alignment horizontal="left"/>
      <protection locked="0"/>
    </xf>
    <xf numFmtId="0" fontId="3" fillId="0" borderId="4" xfId="1" applyBorder="1" applyAlignment="1" applyProtection="1"/>
    <xf numFmtId="0" fontId="3" fillId="0" borderId="5" xfId="1" applyBorder="1" applyAlignment="1" applyProtection="1"/>
    <xf numFmtId="0" fontId="3" fillId="4" borderId="0" xfId="1" applyFill="1" applyBorder="1" applyAlignment="1" applyProtection="1">
      <alignment horizontal="center"/>
    </xf>
    <xf numFmtId="0" fontId="3" fillId="4" borderId="7" xfId="1" applyFill="1" applyBorder="1" applyAlignment="1" applyProtection="1">
      <alignment horizontal="center"/>
    </xf>
    <xf numFmtId="0" fontId="3" fillId="4" borderId="3" xfId="1" applyFill="1" applyBorder="1" applyAlignment="1" applyProtection="1">
      <alignment horizontal="center" vertical="center"/>
      <protection locked="0"/>
    </xf>
    <xf numFmtId="0" fontId="3" fillId="4" borderId="4" xfId="1" applyFill="1" applyBorder="1" applyAlignment="1" applyProtection="1">
      <alignment horizontal="center" vertical="center"/>
      <protection locked="0"/>
    </xf>
    <xf numFmtId="0" fontId="3" fillId="4" borderId="5" xfId="1" applyFill="1" applyBorder="1" applyAlignment="1" applyProtection="1">
      <alignment horizontal="center" vertical="center"/>
      <protection locked="0"/>
    </xf>
    <xf numFmtId="0" fontId="3" fillId="3" borderId="3" xfId="1" applyFill="1" applyBorder="1" applyAlignment="1" applyProtection="1">
      <alignment horizontal="center" vertical="center"/>
      <protection locked="0"/>
    </xf>
    <xf numFmtId="0" fontId="3" fillId="3" borderId="4" xfId="1" applyFill="1" applyBorder="1" applyAlignment="1" applyProtection="1">
      <alignment horizontal="center" vertical="center"/>
      <protection locked="0"/>
    </xf>
    <xf numFmtId="0" fontId="3" fillId="3" borderId="5" xfId="1" applyFill="1" applyBorder="1" applyAlignment="1" applyProtection="1">
      <alignment horizontal="center" vertical="center"/>
      <protection locked="0"/>
    </xf>
  </cellXfs>
  <cellStyles count="9">
    <cellStyle name="??0" xfId="8" xr:uid="{2FFBA235-E752-4C63-8412-DE4E330477EF}"/>
    <cellStyle name="0.000" xfId="4" xr:uid="{B2C4FE03-AC6B-430C-A6EB-B05D3CAB6C4F}"/>
    <cellStyle name="hel8" xfId="5" xr:uid="{EEC94890-7D1C-4F51-AD1F-F64B134DDC2E}"/>
    <cellStyle name="hel8 2" xfId="6" xr:uid="{6631AFD5-7710-4AE2-914E-F2D558A7D147}"/>
    <cellStyle name="hel8 blue" xfId="3" xr:uid="{30C78915-16CF-4D8A-87A7-B841BDE1DE6B}"/>
    <cellStyle name="hel8b_Snow Pit1" xfId="2" xr:uid="{2E51DAC6-A6FA-4D62-B0CB-699221D36CB1}"/>
    <cellStyle name="Normal" xfId="0" builtinId="0"/>
    <cellStyle name="Normal 2 3" xfId="1" xr:uid="{B7599B25-6128-4409-9B61-946DAA9E6520}"/>
    <cellStyle name="Normal 4" xfId="7" xr:uid="{26786AD3-A470-4F63-A691-6316C7BBF663}"/>
  </cellStyles>
  <dxfs count="0"/>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23</xdr:col>
      <xdr:colOff>500644</xdr:colOff>
      <xdr:row>24</xdr:row>
      <xdr:rowOff>70856</xdr:rowOff>
    </xdr:from>
    <xdr:to>
      <xdr:col>27</xdr:col>
      <xdr:colOff>240973</xdr:colOff>
      <xdr:row>57</xdr:row>
      <xdr:rowOff>81310</xdr:rowOff>
    </xdr:to>
    <xdr:sp macro="" textlink="">
      <xdr:nvSpPr>
        <xdr:cNvPr id="9" name="TextBox 8">
          <a:extLst>
            <a:ext uri="{FF2B5EF4-FFF2-40B4-BE49-F238E27FC236}">
              <a16:creationId xmlns:a16="http://schemas.microsoft.com/office/drawing/2014/main" id="{EC62C9AD-8286-4044-97E3-80D87F84394F}"/>
            </a:ext>
          </a:extLst>
        </xdr:cNvPr>
        <xdr:cNvSpPr txBox="1"/>
      </xdr:nvSpPr>
      <xdr:spPr>
        <a:xfrm>
          <a:off x="15752260" y="4844972"/>
          <a:ext cx="4154353" cy="6294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96-K17</a:t>
          </a:r>
        </a:p>
        <a:p>
          <a:r>
            <a:rPr lang="en-US" sz="1200" b="1"/>
            <a:t>Old calculation:</a:t>
          </a:r>
        </a:p>
        <a:p>
          <a:endParaRPr lang="en-US" sz="1100"/>
        </a:p>
        <a:p>
          <a:r>
            <a:rPr lang="en-US" sz="1100" b="1"/>
            <a:t>bw</a:t>
          </a:r>
          <a:r>
            <a:rPr lang="en-US" sz="1100"/>
            <a:t> - depth of 2.04, density of 0.48 (estimated; unclear how).,</a:t>
          </a:r>
          <a:r>
            <a:rPr lang="en-US" sz="1100" baseline="0"/>
            <a:t> for balance of 0.98.</a:t>
          </a:r>
          <a:endParaRPr lang="en-US" sz="1100"/>
        </a:p>
        <a:p>
          <a:endParaRPr lang="en-US" sz="1100"/>
        </a:p>
        <a:p>
          <a:r>
            <a:rPr lang="en-US" sz="1100" b="1"/>
            <a:t>ba -  </a:t>
          </a:r>
          <a:r>
            <a:rPr lang="en-US" sz="1100" b="0"/>
            <a:t>sum</a:t>
          </a:r>
          <a:r>
            <a:rPr lang="en-US" sz="1100" b="0" baseline="0"/>
            <a:t> of winter and summer balance</a:t>
          </a:r>
          <a:endParaRPr lang="en-US" sz="1100" b="0"/>
        </a:p>
        <a:p>
          <a:endParaRPr lang="en-US" sz="1100" b="0" baseline="0"/>
        </a:p>
        <a:p>
          <a:r>
            <a:rPr lang="en-US" sz="1100" b="1" baseline="0"/>
            <a:t>bs</a:t>
          </a:r>
          <a:r>
            <a:rPr lang="en-US" sz="1100" b="0" baseline="0"/>
            <a:t> - winter balance * -1, plus  negative summer balance as calculated in column N. Using summer surface 1996 at 5.59, but it is unclear where this number came from. Most likely, it seems like it is a typo intended to be 6.69 ( a FULL METER OFF), as 6.69 is the lean-corrected number they had calculated from the measured 6.73 stake measurement. Either way, quite suspect. Additionally, uses a summer surface on the 6/3/97 trip of 6.17. Where did this come from? Also very unclear - no guess there.</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New calculation:</a:t>
          </a:r>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bw</a:t>
          </a:r>
          <a:r>
            <a:rPr lang="en-US" sz="1100">
              <a:solidFill>
                <a:schemeClr val="dk1"/>
              </a:solidFill>
              <a:effectLst/>
              <a:latin typeface="+mn-lt"/>
              <a:ea typeface="+mn-ea"/>
              <a:cs typeface="+mn-cs"/>
            </a:rPr>
            <a:t>  -  2 meters</a:t>
          </a:r>
          <a:r>
            <a:rPr lang="en-US" sz="1100" baseline="0">
              <a:solidFill>
                <a:schemeClr val="dk1"/>
              </a:solidFill>
              <a:effectLst/>
              <a:latin typeface="+mn-lt"/>
              <a:ea typeface="+mn-ea"/>
              <a:cs typeface="+mn-cs"/>
            </a:rPr>
            <a:t> snow depth (noted under "probe" in original data), assumed bulk density of 0.4</a:t>
          </a:r>
          <a:endParaRPr lang="en-US" sz="1100">
            <a:solidFill>
              <a:schemeClr val="dk1"/>
            </a:solidFill>
            <a:effectLst/>
            <a:latin typeface="+mn-lt"/>
            <a:ea typeface="+mn-ea"/>
            <a:cs typeface="+mn-cs"/>
          </a:endParaRPr>
        </a:p>
        <a:p>
          <a:endParaRPr lang="en-US">
            <a:effectLst/>
          </a:endParaRPr>
        </a:p>
        <a:p>
          <a:r>
            <a:rPr lang="en-US" sz="1100" b="1">
              <a:solidFill>
                <a:schemeClr val="dk1"/>
              </a:solidFill>
              <a:effectLst/>
              <a:latin typeface="+mn-lt"/>
              <a:ea typeface="+mn-ea"/>
              <a:cs typeface="+mn-cs"/>
            </a:rPr>
            <a:t>ba </a:t>
          </a:r>
          <a:r>
            <a:rPr lang="en-US" sz="1100" b="0">
              <a:solidFill>
                <a:schemeClr val="dk1"/>
              </a:solidFill>
              <a:effectLst/>
              <a:latin typeface="+mn-lt"/>
              <a:ea typeface="+mn-ea"/>
              <a:cs typeface="+mn-cs"/>
            </a:rPr>
            <a:t>- change</a:t>
          </a:r>
          <a:r>
            <a:rPr lang="en-US" sz="1100" b="0" baseline="0">
              <a:solidFill>
                <a:schemeClr val="dk1"/>
              </a:solidFill>
              <a:effectLst/>
              <a:latin typeface="+mn-lt"/>
              <a:ea typeface="+mn-ea"/>
              <a:cs typeface="+mn-cs"/>
            </a:rPr>
            <a:t> in surface from fall 1996 to fall 1997, including ablation after fall field visit. Loss of 0.19 m ice, assumed density of 0.6 for old firn.</a:t>
          </a:r>
          <a:endParaRPr lang="en-US" sz="1100" b="0">
            <a:solidFill>
              <a:schemeClr val="dk1"/>
            </a:solidFill>
            <a:effectLst/>
            <a:latin typeface="+mn-lt"/>
            <a:ea typeface="+mn-ea"/>
            <a:cs typeface="+mn-cs"/>
          </a:endParaRPr>
        </a:p>
        <a:p>
          <a:endParaRPr lang="en-US">
            <a:effectLst/>
          </a:endParaRPr>
        </a:p>
        <a:p>
          <a:r>
            <a:rPr lang="en-US" sz="1100" b="1" baseline="0">
              <a:solidFill>
                <a:schemeClr val="dk1"/>
              </a:solidFill>
              <a:effectLst/>
              <a:latin typeface="+mn-lt"/>
              <a:ea typeface="+mn-ea"/>
              <a:cs typeface="+mn-cs"/>
            </a:rPr>
            <a:t>bs</a:t>
          </a:r>
          <a:r>
            <a:rPr lang="en-US" sz="1100" b="0" baseline="0">
              <a:solidFill>
                <a:schemeClr val="dk1"/>
              </a:solidFill>
              <a:effectLst/>
              <a:latin typeface="+mn-lt"/>
              <a:ea typeface="+mn-ea"/>
              <a:cs typeface="+mn-cs"/>
            </a:rPr>
            <a:t> - residual</a:t>
          </a:r>
        </a:p>
        <a:p>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summer accumulation</a:t>
          </a:r>
          <a:r>
            <a:rPr lang="en-US" sz="1100" b="0" baseline="0">
              <a:solidFill>
                <a:schemeClr val="dk1"/>
              </a:solidFill>
              <a:effectLst/>
              <a:latin typeface="+mn-lt"/>
              <a:ea typeface="+mn-ea"/>
              <a:cs typeface="+mn-cs"/>
            </a:rPr>
            <a:t>:  NA - no notes; could be 0 snow, or could be present. Likely 0? Was noted in previous yeaer. No field ntoes found for 1997.</a:t>
          </a:r>
        </a:p>
        <a:p>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winter ablation: </a:t>
          </a:r>
          <a:r>
            <a:rPr lang="en-US" sz="1100" b="0" baseline="0">
              <a:solidFill>
                <a:schemeClr val="dk1"/>
              </a:solidFill>
              <a:effectLst/>
              <a:latin typeface="+mn-lt"/>
              <a:ea typeface="+mn-ea"/>
              <a:cs typeface="+mn-cs"/>
            </a:rPr>
            <a:t>calculated with snow depth measured in spring; surface lowering of 50 cm.</a:t>
          </a:r>
          <a:endParaRPr lang="en-US" b="0">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BE7BA-35BC-4FE9-85C8-1A19F0AA0E62}">
  <dimension ref="A1:Y36"/>
  <sheetViews>
    <sheetView tabSelected="1" zoomScale="82" zoomScaleNormal="82" workbookViewId="0">
      <selection activeCell="N38" sqref="N38"/>
    </sheetView>
  </sheetViews>
  <sheetFormatPr defaultRowHeight="15" x14ac:dyDescent="0.25"/>
  <cols>
    <col min="1" max="1" width="10.28515625" bestFit="1" customWidth="1"/>
    <col min="2" max="2" width="12.85546875" customWidth="1"/>
    <col min="3" max="3" width="11.28515625" customWidth="1"/>
    <col min="4" max="4" width="13.42578125" customWidth="1"/>
    <col min="5" max="5" width="10.7109375" bestFit="1" customWidth="1"/>
    <col min="6" max="6" width="10.42578125" bestFit="1" customWidth="1"/>
    <col min="7" max="7" width="10.140625" bestFit="1" customWidth="1"/>
    <col min="8" max="8" width="6.42578125" customWidth="1"/>
    <col min="9" max="9" width="9.7109375" bestFit="1" customWidth="1"/>
    <col min="12" max="12" width="11.42578125" customWidth="1"/>
    <col min="20" max="20" width="13.140625" bestFit="1" customWidth="1"/>
    <col min="21" max="21" width="9" customWidth="1"/>
    <col min="24" max="24" width="8.7109375" customWidth="1"/>
    <col min="25" max="25" width="39.28515625" customWidth="1"/>
  </cols>
  <sheetData>
    <row r="1" spans="1:25" ht="16.5" thickBot="1" x14ac:dyDescent="0.3">
      <c r="A1" s="1" t="s">
        <v>3</v>
      </c>
      <c r="B1" s="2"/>
      <c r="C1" s="2"/>
      <c r="D1" s="2"/>
      <c r="E1" s="2"/>
      <c r="F1" s="2"/>
      <c r="G1" s="2"/>
      <c r="H1" s="2"/>
      <c r="I1" s="2"/>
      <c r="J1" s="2"/>
      <c r="K1" s="2"/>
      <c r="L1" s="2"/>
      <c r="M1" s="2"/>
      <c r="N1" s="2"/>
      <c r="O1" s="2"/>
      <c r="P1" s="2"/>
      <c r="Q1" s="2"/>
      <c r="R1" s="2"/>
      <c r="S1" s="2"/>
      <c r="T1" s="2"/>
      <c r="U1" s="2"/>
      <c r="V1" s="9"/>
      <c r="W1" s="9"/>
      <c r="X1" s="9"/>
      <c r="Y1" s="9"/>
    </row>
    <row r="2" spans="1:25" x14ac:dyDescent="0.25">
      <c r="A2" s="3"/>
      <c r="B2" s="4"/>
      <c r="C2" s="190" t="s">
        <v>4</v>
      </c>
      <c r="D2" s="191"/>
      <c r="E2" s="192"/>
      <c r="F2" s="5"/>
      <c r="G2" s="193" t="s">
        <v>5</v>
      </c>
      <c r="H2" s="194"/>
      <c r="I2" s="194"/>
      <c r="J2" s="194"/>
      <c r="K2" s="195"/>
      <c r="L2" s="6" t="s">
        <v>6</v>
      </c>
      <c r="M2" s="196" t="s">
        <v>7</v>
      </c>
      <c r="N2" s="197"/>
      <c r="O2" s="198"/>
      <c r="P2" s="199" t="s">
        <v>8</v>
      </c>
      <c r="Q2" s="200"/>
      <c r="R2" s="200"/>
      <c r="S2" s="201"/>
      <c r="T2" s="7" t="s">
        <v>9</v>
      </c>
      <c r="U2" s="8" t="s">
        <v>10</v>
      </c>
      <c r="V2" s="9"/>
      <c r="W2" s="9"/>
      <c r="X2" s="9"/>
      <c r="Y2" s="9"/>
    </row>
    <row r="3" spans="1:25" x14ac:dyDescent="0.25">
      <c r="A3" s="10" t="s">
        <v>11</v>
      </c>
      <c r="B3" s="10" t="s">
        <v>12</v>
      </c>
      <c r="C3" s="11" t="s">
        <v>13</v>
      </c>
      <c r="D3" s="202" t="s">
        <v>14</v>
      </c>
      <c r="E3" s="203"/>
      <c r="F3" s="10" t="s">
        <v>15</v>
      </c>
      <c r="G3" s="12" t="s">
        <v>16</v>
      </c>
      <c r="H3" s="13" t="s">
        <v>17</v>
      </c>
      <c r="I3" s="13" t="s">
        <v>18</v>
      </c>
      <c r="J3" s="13" t="s">
        <v>19</v>
      </c>
      <c r="K3" s="14" t="s">
        <v>20</v>
      </c>
      <c r="L3" s="15" t="s">
        <v>21</v>
      </c>
      <c r="M3" s="16" t="s">
        <v>22</v>
      </c>
      <c r="N3" s="17" t="s">
        <v>11</v>
      </c>
      <c r="O3" s="18" t="s">
        <v>23</v>
      </c>
      <c r="P3" s="16" t="s">
        <v>24</v>
      </c>
      <c r="Q3" s="19" t="s">
        <v>25</v>
      </c>
      <c r="R3" s="17" t="s">
        <v>26</v>
      </c>
      <c r="S3" s="20" t="s">
        <v>27</v>
      </c>
      <c r="T3" s="21" t="s">
        <v>28</v>
      </c>
      <c r="U3" s="22" t="s">
        <v>28</v>
      </c>
      <c r="V3" s="9"/>
      <c r="W3" s="9"/>
      <c r="X3" s="9"/>
      <c r="Y3" s="9"/>
    </row>
    <row r="4" spans="1:25" x14ac:dyDescent="0.25">
      <c r="A4" s="10" t="s">
        <v>29</v>
      </c>
      <c r="B4" s="10"/>
      <c r="C4" s="11" t="s">
        <v>30</v>
      </c>
      <c r="D4" s="23" t="s">
        <v>31</v>
      </c>
      <c r="E4" s="24" t="s">
        <v>32</v>
      </c>
      <c r="F4" s="25"/>
      <c r="G4" s="12" t="s">
        <v>33</v>
      </c>
      <c r="H4" s="13" t="s">
        <v>33</v>
      </c>
      <c r="I4" s="13" t="s">
        <v>33</v>
      </c>
      <c r="J4" s="13"/>
      <c r="K4" s="14"/>
      <c r="L4" s="10" t="s">
        <v>34</v>
      </c>
      <c r="M4" s="16" t="s">
        <v>35</v>
      </c>
      <c r="N4" s="17" t="s">
        <v>36</v>
      </c>
      <c r="O4" s="20" t="s">
        <v>37</v>
      </c>
      <c r="P4" s="16" t="s">
        <v>33</v>
      </c>
      <c r="Q4" s="26" t="s">
        <v>35</v>
      </c>
      <c r="R4" s="17" t="s">
        <v>38</v>
      </c>
      <c r="S4" s="20" t="s">
        <v>39</v>
      </c>
      <c r="T4" s="27" t="s">
        <v>40</v>
      </c>
      <c r="U4" s="27" t="s">
        <v>41</v>
      </c>
      <c r="V4" s="9"/>
      <c r="W4" s="9"/>
      <c r="X4" s="9"/>
      <c r="Y4" s="9"/>
    </row>
    <row r="5" spans="1:25" ht="15.75" thickBot="1" x14ac:dyDescent="0.3">
      <c r="A5" s="28"/>
      <c r="B5" s="28" t="s">
        <v>42</v>
      </c>
      <c r="C5" s="29" t="s">
        <v>43</v>
      </c>
      <c r="D5" s="30" t="s">
        <v>43</v>
      </c>
      <c r="E5" s="31" t="s">
        <v>43</v>
      </c>
      <c r="F5" s="32"/>
      <c r="G5" s="33" t="s">
        <v>43</v>
      </c>
      <c r="H5" s="34" t="s">
        <v>43</v>
      </c>
      <c r="I5" s="34" t="s">
        <v>44</v>
      </c>
      <c r="J5" s="34" t="s">
        <v>43</v>
      </c>
      <c r="K5" s="35"/>
      <c r="L5" s="28" t="s">
        <v>43</v>
      </c>
      <c r="M5" s="36" t="s">
        <v>45</v>
      </c>
      <c r="N5" s="37" t="s">
        <v>46</v>
      </c>
      <c r="O5" s="38" t="s">
        <v>46</v>
      </c>
      <c r="P5" s="36" t="s">
        <v>43</v>
      </c>
      <c r="Q5" s="39" t="s">
        <v>45</v>
      </c>
      <c r="R5" s="37" t="s">
        <v>1</v>
      </c>
      <c r="S5" s="38" t="s">
        <v>46</v>
      </c>
      <c r="T5" s="40" t="s">
        <v>46</v>
      </c>
      <c r="U5" s="40" t="s">
        <v>46</v>
      </c>
      <c r="V5" s="9"/>
      <c r="W5" s="9"/>
      <c r="X5" s="9"/>
      <c r="Y5" s="9"/>
    </row>
    <row r="6" spans="1:25" s="99" customFormat="1" x14ac:dyDescent="0.25">
      <c r="A6" s="138" t="s">
        <v>84</v>
      </c>
      <c r="B6" s="152">
        <v>35304</v>
      </c>
      <c r="C6" s="153">
        <f>7.96-0.52</f>
        <v>7.4399999999999995</v>
      </c>
      <c r="D6" s="154">
        <f>7.95-0.52</f>
        <v>7.43</v>
      </c>
      <c r="E6" s="155">
        <f>7.94-0.52</f>
        <v>7.42</v>
      </c>
      <c r="F6" s="156" t="s">
        <v>2</v>
      </c>
      <c r="G6" s="157"/>
      <c r="H6" s="158"/>
      <c r="I6" s="158"/>
      <c r="J6" s="159"/>
      <c r="K6" s="160"/>
      <c r="L6" s="161">
        <v>6.33</v>
      </c>
      <c r="M6" s="162">
        <v>0.6</v>
      </c>
      <c r="N6" s="163">
        <f>L6*M6</f>
        <v>3.798</v>
      </c>
      <c r="O6" s="139">
        <v>0</v>
      </c>
      <c r="P6" s="149">
        <f>E6-L6</f>
        <v>1.0899999999999999</v>
      </c>
      <c r="Q6" s="150">
        <v>0.56000000000000005</v>
      </c>
      <c r="R6" s="151" t="s">
        <v>26</v>
      </c>
      <c r="S6" s="164">
        <f>((P6*Q6) - (P6*(1-(Q6/0.9))*0.07))</f>
        <v>0.58157555555555551</v>
      </c>
      <c r="T6" s="180">
        <v>-0.52</v>
      </c>
      <c r="U6" s="174">
        <v>0.53</v>
      </c>
      <c r="V6" s="182"/>
      <c r="W6"/>
      <c r="X6"/>
    </row>
    <row r="7" spans="1:25" x14ac:dyDescent="0.25">
      <c r="A7" s="138" t="s">
        <v>87</v>
      </c>
      <c r="B7" s="152">
        <v>35304</v>
      </c>
      <c r="C7" s="153">
        <v>6.73</v>
      </c>
      <c r="D7" s="154">
        <v>6.71</v>
      </c>
      <c r="E7" s="155">
        <v>6.69</v>
      </c>
      <c r="F7" s="156" t="s">
        <v>2</v>
      </c>
      <c r="G7" s="157"/>
      <c r="H7" s="158"/>
      <c r="I7" s="158"/>
      <c r="J7" s="159"/>
      <c r="K7" s="160"/>
      <c r="L7" s="165">
        <v>5.59</v>
      </c>
      <c r="M7" s="162">
        <v>0.6</v>
      </c>
      <c r="N7" s="163">
        <f>M7*L7</f>
        <v>3.3539999999999996</v>
      </c>
      <c r="O7" s="139">
        <v>0.57999999999999996</v>
      </c>
      <c r="P7" s="149">
        <v>0.57999999999999996</v>
      </c>
      <c r="Q7" s="150">
        <v>0.56000000000000005</v>
      </c>
      <c r="R7" s="151" t="s">
        <v>26</v>
      </c>
      <c r="S7" s="164">
        <f>((P7*Q7) - (P7*(1-(Q7/0.9))*0.07))</f>
        <v>0.30946222222222225</v>
      </c>
      <c r="T7" s="181">
        <v>-0.52</v>
      </c>
      <c r="U7" s="175">
        <v>0.53</v>
      </c>
      <c r="V7" s="183"/>
    </row>
    <row r="8" spans="1:25" x14ac:dyDescent="0.25">
      <c r="A8" s="138" t="s">
        <v>87</v>
      </c>
      <c r="B8" s="152">
        <v>35584</v>
      </c>
      <c r="C8" s="153">
        <v>8.23</v>
      </c>
      <c r="D8" s="154">
        <v>8.2200000000000006</v>
      </c>
      <c r="E8" s="155">
        <v>8.2100000000000009</v>
      </c>
      <c r="F8" s="156" t="s">
        <v>0</v>
      </c>
      <c r="G8" s="157"/>
      <c r="H8" s="158">
        <v>2</v>
      </c>
      <c r="I8" s="158">
        <v>2</v>
      </c>
      <c r="J8" s="159">
        <v>0.03</v>
      </c>
      <c r="K8" s="160">
        <v>1</v>
      </c>
      <c r="L8" s="161">
        <v>6.17</v>
      </c>
      <c r="M8" s="162">
        <v>0.6</v>
      </c>
      <c r="N8" s="163">
        <f>L8*M8</f>
        <v>3.702</v>
      </c>
      <c r="O8" s="139">
        <v>0</v>
      </c>
      <c r="P8" s="149">
        <v>2.04</v>
      </c>
      <c r="Q8" s="150">
        <v>0.48</v>
      </c>
      <c r="R8" s="151" t="s">
        <v>26</v>
      </c>
      <c r="S8" s="140">
        <v>0.98</v>
      </c>
      <c r="T8" s="176">
        <f>S8</f>
        <v>0.98</v>
      </c>
      <c r="U8" s="177"/>
      <c r="V8" s="178"/>
    </row>
    <row r="9" spans="1:25" x14ac:dyDescent="0.25">
      <c r="A9" s="141" t="s">
        <v>87</v>
      </c>
      <c r="B9" s="142">
        <v>35675</v>
      </c>
      <c r="C9" s="133">
        <v>6.04</v>
      </c>
      <c r="D9" s="100">
        <v>6.04</v>
      </c>
      <c r="E9" s="101">
        <v>6.04</v>
      </c>
      <c r="F9" s="134" t="s">
        <v>2</v>
      </c>
      <c r="G9" s="102"/>
      <c r="H9" s="103"/>
      <c r="I9" s="103"/>
      <c r="J9" s="104"/>
      <c r="K9" s="105"/>
      <c r="L9" s="135">
        <f>E9-0.45</f>
        <v>5.59</v>
      </c>
      <c r="M9" s="136">
        <v>0.6</v>
      </c>
      <c r="N9" s="106">
        <v>3.35</v>
      </c>
      <c r="O9" s="137">
        <f>N9-N8</f>
        <v>-0.35199999999999987</v>
      </c>
      <c r="P9" s="143">
        <v>0</v>
      </c>
      <c r="Q9" s="144"/>
      <c r="R9" s="145"/>
      <c r="S9" s="107">
        <f>((P9*Q9) - (P9*(1-(Q9/0.9))*0.07))</f>
        <v>0</v>
      </c>
      <c r="T9" s="146">
        <f>O9-S8</f>
        <v>-1.3319999999999999</v>
      </c>
      <c r="U9" s="147">
        <f>T8+T9</f>
        <v>-0.35199999999999987</v>
      </c>
      <c r="V9" s="179"/>
    </row>
    <row r="12" spans="1:25" s="148" customFormat="1" x14ac:dyDescent="0.25"/>
    <row r="14" spans="1:25" ht="16.5" thickBot="1" x14ac:dyDescent="0.3">
      <c r="A14" s="43" t="s">
        <v>47</v>
      </c>
      <c r="B14" s="44"/>
      <c r="C14" s="45"/>
      <c r="D14" s="46"/>
      <c r="E14" s="46"/>
      <c r="F14" s="47"/>
      <c r="G14" s="47"/>
      <c r="H14" s="47"/>
      <c r="I14" s="47"/>
      <c r="J14" s="48"/>
      <c r="K14" s="49"/>
      <c r="L14" s="50"/>
      <c r="M14" s="51"/>
      <c r="N14" s="50"/>
      <c r="O14" s="50"/>
      <c r="P14" s="48"/>
      <c r="Q14" s="48"/>
      <c r="R14" s="47"/>
      <c r="S14" s="48"/>
      <c r="T14" s="52"/>
      <c r="U14" s="53"/>
      <c r="V14" s="41"/>
      <c r="W14" s="41"/>
      <c r="X14" s="42"/>
    </row>
    <row r="15" spans="1:25" x14ac:dyDescent="0.25">
      <c r="A15" s="54"/>
      <c r="B15" s="55"/>
      <c r="C15" s="204" t="s">
        <v>4</v>
      </c>
      <c r="D15" s="205"/>
      <c r="E15" s="206"/>
      <c r="F15" s="55"/>
      <c r="G15" s="207" t="s">
        <v>5</v>
      </c>
      <c r="H15" s="208"/>
      <c r="I15" s="208"/>
      <c r="J15" s="208"/>
      <c r="K15" s="209"/>
      <c r="L15" s="56"/>
      <c r="M15" s="57"/>
      <c r="N15" s="58" t="s">
        <v>48</v>
      </c>
      <c r="O15" s="59"/>
      <c r="P15" s="60"/>
      <c r="Q15" s="58" t="s">
        <v>49</v>
      </c>
      <c r="R15" s="58"/>
      <c r="S15" s="59"/>
      <c r="T15" s="61" t="s">
        <v>50</v>
      </c>
      <c r="U15" s="58"/>
      <c r="V15" s="62"/>
      <c r="W15" s="62"/>
      <c r="X15" s="62"/>
      <c r="Y15" s="63"/>
    </row>
    <row r="16" spans="1:25" ht="33.75" x14ac:dyDescent="0.25">
      <c r="A16" s="54" t="s">
        <v>11</v>
      </c>
      <c r="B16" s="54" t="s">
        <v>12</v>
      </c>
      <c r="C16" s="64" t="s">
        <v>51</v>
      </c>
      <c r="D16" s="65" t="s">
        <v>52</v>
      </c>
      <c r="E16" s="66" t="s">
        <v>53</v>
      </c>
      <c r="F16" s="54" t="s">
        <v>15</v>
      </c>
      <c r="G16" s="67" t="s">
        <v>54</v>
      </c>
      <c r="H16" s="68"/>
      <c r="I16" s="68" t="s">
        <v>18</v>
      </c>
      <c r="J16" s="68"/>
      <c r="K16" s="69"/>
      <c r="L16" s="70" t="s">
        <v>55</v>
      </c>
      <c r="M16" s="57" t="s">
        <v>22</v>
      </c>
      <c r="N16" s="71" t="s">
        <v>56</v>
      </c>
      <c r="O16" s="72"/>
      <c r="P16" s="57" t="s">
        <v>24</v>
      </c>
      <c r="Q16" s="73" t="s">
        <v>25</v>
      </c>
      <c r="R16" s="71" t="s">
        <v>57</v>
      </c>
      <c r="S16" s="72"/>
      <c r="T16" s="74" t="s">
        <v>58</v>
      </c>
      <c r="U16" s="75" t="s">
        <v>59</v>
      </c>
      <c r="V16" s="75" t="s">
        <v>60</v>
      </c>
      <c r="W16" s="76" t="s">
        <v>61</v>
      </c>
      <c r="X16" s="76" t="s">
        <v>62</v>
      </c>
      <c r="Y16" s="77" t="s">
        <v>63</v>
      </c>
    </row>
    <row r="17" spans="1:25" x14ac:dyDescent="0.25">
      <c r="A17" s="54" t="s">
        <v>29</v>
      </c>
      <c r="B17" s="54"/>
      <c r="C17" s="64"/>
      <c r="D17" s="65"/>
      <c r="E17" s="66"/>
      <c r="F17" s="55"/>
      <c r="G17" s="67"/>
      <c r="H17" s="68"/>
      <c r="I17" s="68"/>
      <c r="J17" s="68"/>
      <c r="K17" s="69"/>
      <c r="L17" s="54"/>
      <c r="M17" s="57"/>
      <c r="N17" s="78" t="s">
        <v>64</v>
      </c>
      <c r="O17" s="72"/>
      <c r="P17" s="57" t="s">
        <v>33</v>
      </c>
      <c r="Q17" s="79" t="s">
        <v>35</v>
      </c>
      <c r="R17" s="78"/>
      <c r="S17" s="72"/>
      <c r="T17" s="61"/>
      <c r="U17" s="58"/>
      <c r="V17" s="58"/>
      <c r="W17" s="80"/>
      <c r="X17" s="80"/>
      <c r="Y17" s="59"/>
    </row>
    <row r="18" spans="1:25" ht="15.75" thickBot="1" x14ac:dyDescent="0.3">
      <c r="A18" s="81"/>
      <c r="B18" s="81" t="s">
        <v>42</v>
      </c>
      <c r="C18" s="82" t="s">
        <v>43</v>
      </c>
      <c r="D18" s="83" t="s">
        <v>43</v>
      </c>
      <c r="E18" s="84" t="s">
        <v>43</v>
      </c>
      <c r="F18" s="85"/>
      <c r="G18" s="86" t="s">
        <v>43</v>
      </c>
      <c r="H18" s="87"/>
      <c r="I18" s="87" t="s">
        <v>44</v>
      </c>
      <c r="J18" s="87"/>
      <c r="K18" s="88"/>
      <c r="L18" s="81" t="s">
        <v>43</v>
      </c>
      <c r="M18" s="89" t="s">
        <v>65</v>
      </c>
      <c r="N18" s="90" t="s">
        <v>43</v>
      </c>
      <c r="O18" s="91"/>
      <c r="P18" s="89" t="s">
        <v>43</v>
      </c>
      <c r="Q18" s="79" t="s">
        <v>45</v>
      </c>
      <c r="R18" s="90"/>
      <c r="S18" s="91"/>
      <c r="T18" s="92" t="s">
        <v>66</v>
      </c>
      <c r="U18" s="93" t="s">
        <v>66</v>
      </c>
      <c r="V18" s="93" t="s">
        <v>66</v>
      </c>
      <c r="W18" s="93" t="s">
        <v>66</v>
      </c>
      <c r="X18" s="93" t="s">
        <v>66</v>
      </c>
      <c r="Y18" s="94"/>
    </row>
    <row r="19" spans="1:25" s="127" customFormat="1" x14ac:dyDescent="0.25">
      <c r="A19" s="127" t="s">
        <v>87</v>
      </c>
      <c r="B19" s="128">
        <v>35304</v>
      </c>
      <c r="E19" s="127">
        <v>6.73</v>
      </c>
      <c r="F19" s="127" t="s">
        <v>83</v>
      </c>
      <c r="G19" s="127" t="s">
        <v>76</v>
      </c>
      <c r="N19" s="127">
        <v>1.1300000000000008</v>
      </c>
      <c r="P19" s="127">
        <v>1.1300000000000008</v>
      </c>
      <c r="Q19" s="131">
        <v>0.5</v>
      </c>
      <c r="T19" s="129"/>
      <c r="V19" s="129"/>
    </row>
    <row r="20" spans="1:25" s="127" customFormat="1" x14ac:dyDescent="0.25">
      <c r="A20" s="127" t="s">
        <v>87</v>
      </c>
      <c r="B20" s="128">
        <v>35304</v>
      </c>
      <c r="F20" s="127" t="s">
        <v>86</v>
      </c>
      <c r="G20" s="127">
        <v>0.52</v>
      </c>
      <c r="P20" s="127">
        <v>0.52</v>
      </c>
      <c r="Q20" s="131">
        <v>0.25</v>
      </c>
      <c r="X20" s="127">
        <v>0.13</v>
      </c>
    </row>
    <row r="21" spans="1:25" s="171" customFormat="1" x14ac:dyDescent="0.25">
      <c r="A21" s="171" t="s">
        <v>87</v>
      </c>
      <c r="B21" s="172">
        <v>35584</v>
      </c>
      <c r="E21" s="171">
        <v>8.23</v>
      </c>
      <c r="F21" s="171" t="s">
        <v>82</v>
      </c>
      <c r="G21" s="173">
        <v>2</v>
      </c>
      <c r="L21" s="173">
        <f>E21-G21</f>
        <v>6.23</v>
      </c>
      <c r="M21" s="166">
        <v>0.5</v>
      </c>
      <c r="N21" s="171">
        <f>L21-E19</f>
        <v>-0.5</v>
      </c>
      <c r="P21" s="173">
        <f>G21</f>
        <v>2</v>
      </c>
      <c r="Q21" s="130">
        <v>0.4</v>
      </c>
      <c r="U21" s="173">
        <f>P21*Q21</f>
        <v>0.8</v>
      </c>
      <c r="W21" s="171">
        <f>M21*N21</f>
        <v>-0.25</v>
      </c>
    </row>
    <row r="22" spans="1:25" s="127" customFormat="1" x14ac:dyDescent="0.25">
      <c r="A22" s="127" t="s">
        <v>87</v>
      </c>
      <c r="B22" s="128">
        <v>35675</v>
      </c>
      <c r="E22" s="127">
        <v>6.04</v>
      </c>
      <c r="F22" s="127" t="s">
        <v>85</v>
      </c>
      <c r="M22" s="131">
        <v>0.6</v>
      </c>
      <c r="N22" s="129">
        <f>E22-L21</f>
        <v>-0.19000000000000039</v>
      </c>
      <c r="T22" s="129">
        <f>V22-U21</f>
        <v>-0.91400000000000026</v>
      </c>
      <c r="V22" s="129">
        <f>M22*N22</f>
        <v>-0.11400000000000023</v>
      </c>
      <c r="X22" s="127">
        <v>0</v>
      </c>
      <c r="Y22" s="127" t="s">
        <v>88</v>
      </c>
    </row>
    <row r="26" spans="1:25" s="148" customFormat="1" x14ac:dyDescent="0.25"/>
    <row r="27" spans="1:25" ht="15.75" thickBot="1" x14ac:dyDescent="0.3">
      <c r="A27" s="95"/>
      <c r="B27" s="96"/>
      <c r="C27" s="97"/>
      <c r="D27" s="97"/>
      <c r="E27" s="98"/>
      <c r="F27" s="97"/>
      <c r="G27" s="98"/>
      <c r="H27" s="97"/>
      <c r="I27" s="97"/>
      <c r="J27" s="97"/>
      <c r="K27" s="97"/>
      <c r="L27" s="98"/>
      <c r="M27" s="97"/>
      <c r="N27" s="97"/>
      <c r="O27" s="97"/>
      <c r="P27" s="98"/>
      <c r="Q27" s="98"/>
      <c r="R27" s="97"/>
      <c r="S27" s="97"/>
      <c r="T27" s="97"/>
      <c r="U27" s="98"/>
      <c r="V27" s="97"/>
      <c r="W27" s="97"/>
      <c r="X27" s="97"/>
    </row>
    <row r="28" spans="1:25" x14ac:dyDescent="0.25">
      <c r="A28" s="184" t="s">
        <v>67</v>
      </c>
      <c r="B28" s="185"/>
      <c r="C28" s="188" t="s">
        <v>68</v>
      </c>
      <c r="D28" s="189"/>
      <c r="E28" s="108" t="s">
        <v>69</v>
      </c>
      <c r="F28" s="109"/>
      <c r="G28" s="108" t="s">
        <v>70</v>
      </c>
      <c r="H28" s="109"/>
      <c r="I28" s="110" t="s">
        <v>71</v>
      </c>
      <c r="J28" s="97"/>
      <c r="K28" s="97"/>
      <c r="L28" s="98"/>
      <c r="M28" s="97"/>
      <c r="N28" s="97"/>
      <c r="O28" s="97"/>
      <c r="P28" s="98"/>
      <c r="Q28" s="98"/>
      <c r="R28" s="97"/>
      <c r="S28" s="97"/>
      <c r="T28" s="98"/>
      <c r="U28" s="97"/>
      <c r="V28" s="98"/>
      <c r="W28" s="97"/>
      <c r="X28" s="97"/>
    </row>
    <row r="29" spans="1:25" ht="26.25" x14ac:dyDescent="0.25">
      <c r="A29" s="186"/>
      <c r="B29" s="187"/>
      <c r="C29" s="111" t="s">
        <v>72</v>
      </c>
      <c r="D29" s="126" t="s">
        <v>73</v>
      </c>
      <c r="E29" s="167">
        <f>B20</f>
        <v>35304</v>
      </c>
      <c r="F29" s="168"/>
      <c r="G29" s="169">
        <f>B21</f>
        <v>35584</v>
      </c>
      <c r="H29" s="168" t="s">
        <v>74</v>
      </c>
      <c r="I29" s="170">
        <f>B22</f>
        <v>35675</v>
      </c>
      <c r="J29" s="97"/>
      <c r="K29" s="97"/>
      <c r="L29" s="97"/>
      <c r="M29" s="97"/>
      <c r="N29" s="97"/>
      <c r="O29" s="97"/>
      <c r="P29" s="97"/>
      <c r="Q29" s="97"/>
      <c r="R29" s="97"/>
      <c r="S29" s="97"/>
      <c r="T29" s="97"/>
      <c r="U29" s="97"/>
      <c r="V29" s="97"/>
      <c r="W29" s="97"/>
      <c r="X29" s="97"/>
    </row>
    <row r="30" spans="1:25" s="97" customFormat="1" x14ac:dyDescent="0.25">
      <c r="A30" s="112"/>
      <c r="B30" s="113" t="s">
        <v>75</v>
      </c>
      <c r="C30" s="114">
        <f>U21</f>
        <v>0.8</v>
      </c>
      <c r="D30" s="132">
        <f>C30+C34-C33</f>
        <v>0.42000000000000004</v>
      </c>
      <c r="E30" s="115"/>
      <c r="F30" s="115"/>
      <c r="G30" s="116"/>
      <c r="H30" s="114"/>
      <c r="I30" s="117"/>
    </row>
    <row r="31" spans="1:25" s="97" customFormat="1" x14ac:dyDescent="0.25">
      <c r="A31" s="112"/>
      <c r="B31" s="113" t="s">
        <v>77</v>
      </c>
      <c r="C31" s="114">
        <f>T22</f>
        <v>-0.91400000000000026</v>
      </c>
      <c r="D31" s="114"/>
      <c r="E31" s="115"/>
      <c r="F31" s="115"/>
      <c r="G31" s="116"/>
      <c r="H31" s="114"/>
      <c r="I31" s="117"/>
    </row>
    <row r="32" spans="1:25" s="97" customFormat="1" x14ac:dyDescent="0.25">
      <c r="A32" s="112"/>
      <c r="B32" s="113" t="s">
        <v>78</v>
      </c>
      <c r="C32" s="114">
        <f>V22</f>
        <v>-0.11400000000000023</v>
      </c>
      <c r="D32" s="114"/>
      <c r="E32" s="115"/>
      <c r="F32" s="115"/>
      <c r="G32" s="116"/>
      <c r="H32" s="114"/>
      <c r="I32" s="117"/>
      <c r="J32" s="99"/>
      <c r="K32" s="99"/>
      <c r="L32" s="99"/>
      <c r="M32" s="99"/>
      <c r="N32" s="99"/>
      <c r="O32" s="99"/>
      <c r="P32" s="99"/>
      <c r="Q32" s="99"/>
      <c r="R32" s="99"/>
      <c r="S32" s="99"/>
      <c r="T32" s="99"/>
      <c r="U32" s="99"/>
      <c r="V32" s="99"/>
      <c r="W32" s="99"/>
      <c r="X32" s="99"/>
    </row>
    <row r="33" spans="1:24" s="97" customFormat="1" ht="12.75" x14ac:dyDescent="0.2">
      <c r="A33" s="112"/>
      <c r="B33" s="118" t="s">
        <v>79</v>
      </c>
      <c r="C33" s="114">
        <f>X20</f>
        <v>0.13</v>
      </c>
      <c r="D33" s="114"/>
      <c r="E33" s="115"/>
      <c r="F33" s="115"/>
      <c r="G33" s="114"/>
      <c r="H33" s="114"/>
      <c r="I33" s="117"/>
      <c r="J33" s="99"/>
      <c r="K33" s="99"/>
      <c r="L33" s="99"/>
      <c r="M33" s="99"/>
      <c r="N33" s="99"/>
      <c r="O33" s="99"/>
      <c r="P33" s="99"/>
      <c r="Q33" s="99"/>
      <c r="R33" s="99"/>
      <c r="S33" s="99"/>
      <c r="T33" s="99"/>
      <c r="U33" s="99"/>
      <c r="V33" s="99"/>
      <c r="W33" s="99"/>
      <c r="X33" s="99"/>
    </row>
    <row r="34" spans="1:24" s="97" customFormat="1" x14ac:dyDescent="0.25">
      <c r="A34" s="112"/>
      <c r="B34" s="119" t="s">
        <v>80</v>
      </c>
      <c r="C34" s="114">
        <f>W21</f>
        <v>-0.25</v>
      </c>
      <c r="D34" s="114"/>
      <c r="E34" s="115"/>
      <c r="F34" s="115"/>
      <c r="G34" s="114"/>
      <c r="H34" s="114"/>
      <c r="I34" s="117"/>
      <c r="J34"/>
      <c r="K34"/>
      <c r="L34"/>
      <c r="M34"/>
      <c r="N34"/>
      <c r="O34"/>
      <c r="P34"/>
      <c r="Q34"/>
      <c r="R34"/>
      <c r="S34"/>
      <c r="T34"/>
      <c r="U34"/>
      <c r="V34"/>
      <c r="W34"/>
      <c r="X34"/>
    </row>
    <row r="35" spans="1:24" s="99" customFormat="1" ht="15.75" thickBot="1" x14ac:dyDescent="0.3">
      <c r="A35" s="120"/>
      <c r="B35" s="121" t="s">
        <v>81</v>
      </c>
      <c r="C35" s="122">
        <f>X22</f>
        <v>0</v>
      </c>
      <c r="D35" s="122"/>
      <c r="E35" s="123"/>
      <c r="F35" s="123"/>
      <c r="G35" s="124"/>
      <c r="H35" s="124"/>
      <c r="I35" s="125"/>
      <c r="J35"/>
      <c r="K35"/>
      <c r="L35"/>
      <c r="M35"/>
      <c r="N35"/>
      <c r="O35"/>
      <c r="P35"/>
      <c r="Q35"/>
      <c r="R35"/>
      <c r="S35"/>
      <c r="T35"/>
      <c r="U35"/>
      <c r="V35"/>
      <c r="W35"/>
      <c r="X35"/>
    </row>
    <row r="36" spans="1:24" s="99" customFormat="1" x14ac:dyDescent="0.25">
      <c r="A36"/>
      <c r="B36"/>
      <c r="C36"/>
      <c r="D36"/>
      <c r="E36"/>
      <c r="F36"/>
      <c r="G36"/>
      <c r="H36"/>
      <c r="I36"/>
      <c r="J36"/>
      <c r="K36"/>
      <c r="L36"/>
      <c r="M36"/>
      <c r="N36"/>
      <c r="O36"/>
      <c r="P36"/>
      <c r="Q36"/>
      <c r="R36"/>
      <c r="S36"/>
      <c r="T36"/>
      <c r="U36"/>
      <c r="V36"/>
      <c r="W36"/>
      <c r="X36"/>
    </row>
  </sheetData>
  <mergeCells count="10">
    <mergeCell ref="V6:V7"/>
    <mergeCell ref="A28:B29"/>
    <mergeCell ref="C28:D28"/>
    <mergeCell ref="C2:E2"/>
    <mergeCell ref="G2:K2"/>
    <mergeCell ref="M2:O2"/>
    <mergeCell ref="P2:S2"/>
    <mergeCell ref="D3:E3"/>
    <mergeCell ref="C15:E15"/>
    <mergeCell ref="G15:K15"/>
  </mergeCells>
  <pageMargins left="0.7" right="0.7" top="0.75" bottom="0.75" header="0.3" footer="0.3"/>
  <pageSetup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2019-06-20T22:23:13Z</dcterms:created>
  <dcterms:modified xsi:type="dcterms:W3CDTF">2019-08-01T23:56:57Z</dcterms:modified>
</cp:coreProperties>
</file>