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AA534BBC-7074-4013-B4A4-67959F612809}" xr6:coauthVersionLast="41" xr6:coauthVersionMax="41" xr10:uidLastSave="{00000000-0000-0000-0000-000000000000}"/>
  <bookViews>
    <workbookView xWindow="28680" yWindow="330" windowWidth="25440" windowHeight="15390" activeTab="1" xr2:uid="{62E40685-8569-48A2-98E8-A504D3602E9A}"/>
  </bookViews>
  <sheets>
    <sheet name="K17" sheetId="1" r:id="rId1"/>
    <sheet name="Probe96-K17_1998.06.18"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9" i="1" l="1"/>
  <c r="L20" i="1"/>
  <c r="E20" i="1"/>
  <c r="P20" i="1"/>
  <c r="V20" i="1"/>
  <c r="I3" i="2"/>
  <c r="I17" i="1"/>
  <c r="P17" i="1"/>
  <c r="U17" i="1"/>
  <c r="C25" i="1"/>
  <c r="E17" i="1"/>
  <c r="L17" i="1"/>
  <c r="N17" i="1"/>
  <c r="W17" i="1"/>
  <c r="C29" i="1"/>
  <c r="C28" i="1"/>
  <c r="D25" i="1"/>
  <c r="P21" i="1"/>
  <c r="X21" i="1"/>
  <c r="C30" i="1"/>
  <c r="S8" i="1"/>
  <c r="L7" i="1"/>
  <c r="P7" i="1"/>
  <c r="S7" i="1"/>
  <c r="I24" i="1"/>
  <c r="G24" i="1"/>
  <c r="E24" i="1"/>
  <c r="C27" i="1"/>
  <c r="U19" i="1"/>
  <c r="T20" i="1"/>
  <c r="C26" i="1"/>
  <c r="P9" i="1"/>
  <c r="S9" i="1"/>
  <c r="T9" i="1"/>
  <c r="L8" i="1"/>
  <c r="T7" i="1"/>
  <c r="U9" i="1"/>
  <c r="E19" i="1"/>
  <c r="I1" i="2"/>
  <c r="N9" i="1"/>
  <c r="N8" i="1"/>
  <c r="N7" i="1"/>
  <c r="S6" i="1"/>
  <c r="L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ehbaker</author>
    <author>cmcneil</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L7" authorId="1" shapeId="0" xr:uid="{3C821B25-0859-48B3-BBA7-FC8DA44EB388}">
      <text>
        <r>
          <rPr>
            <b/>
            <sz val="9"/>
            <color indexed="81"/>
            <rFont val="Tahoma"/>
            <family val="2"/>
          </rPr>
          <t>ehbaker:</t>
        </r>
        <r>
          <rPr>
            <sz val="9"/>
            <color indexed="81"/>
            <rFont val="Tahoma"/>
            <family val="2"/>
          </rPr>
          <t xml:space="preserve">
This is an AVERAGE Of:
1) winter-probed snow 1997 summer surface
2) 1997-fall observed summer surface. Yikes!! This is confusing...</t>
        </r>
      </text>
    </comment>
    <comment ref="L9" authorId="1" shapeId="0" xr:uid="{764D7A7A-BCA5-40C8-A114-C838AD5C24F3}">
      <text>
        <r>
          <rPr>
            <b/>
            <sz val="9"/>
            <color indexed="81"/>
            <rFont val="Tahoma"/>
            <family val="2"/>
          </rPr>
          <t>ehbaker:</t>
        </r>
        <r>
          <rPr>
            <sz val="9"/>
            <color indexed="81"/>
            <rFont val="Tahoma"/>
            <family val="2"/>
          </rPr>
          <t xml:space="preserve">
I have no idea how they came up with this number … using snow depth from spring, one gets 5.47.</t>
        </r>
      </text>
    </comment>
    <comment ref="A13"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3" authorId="0" shapeId="0" xr:uid="{4212CB71-B37F-4F35-A7F5-89E446744129}">
      <text>
        <r>
          <rPr>
            <b/>
            <sz val="8"/>
            <color indexed="81"/>
            <rFont val="Tahoma"/>
            <family val="2"/>
          </rPr>
          <t>GAAdmin:</t>
        </r>
        <r>
          <rPr>
            <sz val="8"/>
            <color indexed="81"/>
            <rFont val="Tahoma"/>
            <family val="2"/>
          </rPr>
          <t xml:space="preserve">
Date of observations</t>
        </r>
      </text>
    </comment>
    <comment ref="C13" authorId="2" shapeId="0" xr:uid="{4562BC12-2417-4815-B730-142DF6FE11ED}">
      <text>
        <r>
          <rPr>
            <b/>
            <sz val="9"/>
            <color indexed="81"/>
            <rFont val="Tahoma"/>
            <family val="2"/>
          </rPr>
          <t>cmcneil:</t>
        </r>
        <r>
          <rPr>
            <sz val="9"/>
            <color indexed="81"/>
            <rFont val="Tahoma"/>
            <family val="2"/>
          </rPr>
          <t xml:space="preserve">
Total length of stake</t>
        </r>
      </text>
    </comment>
    <comment ref="D13" authorId="2"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3" authorId="2"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3"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3"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3"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3"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3" authorId="0" shapeId="0" xr:uid="{332D1906-543B-46BF-AEFE-BD9A73664AF6}">
      <text>
        <r>
          <rPr>
            <b/>
            <sz val="8"/>
            <color indexed="81"/>
            <rFont val="Tahoma"/>
            <family val="2"/>
          </rPr>
          <t>GAAdmin:</t>
        </r>
        <r>
          <rPr>
            <sz val="8"/>
            <color indexed="81"/>
            <rFont val="Tahoma"/>
            <family val="2"/>
          </rPr>
          <t xml:space="preserve">
Standard Error</t>
        </r>
      </text>
    </comment>
    <comment ref="K13"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3"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3"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3"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3" authorId="0" shapeId="0" xr:uid="{5AAF69A0-4C8A-48BA-A8CA-ED937C3C2317}">
      <text>
        <r>
          <rPr>
            <sz val="8"/>
            <color indexed="81"/>
            <rFont val="Tahoma"/>
            <family val="2"/>
          </rPr>
          <t>Average density of the material above ss.</t>
        </r>
      </text>
    </comment>
    <comment ref="T13" authorId="2"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3" authorId="2"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3" authorId="2"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3" authorId="2"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3" authorId="2"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M16" authorId="1" shapeId="0" xr:uid="{30CEB9B8-6C3E-41C6-B3E9-47046D2C325B}">
      <text>
        <r>
          <rPr>
            <b/>
            <sz val="9"/>
            <color indexed="81"/>
            <rFont val="Tahoma"/>
            <family val="2"/>
          </rPr>
          <t>ehbaker:</t>
        </r>
        <r>
          <rPr>
            <sz val="9"/>
            <color indexed="81"/>
            <rFont val="Tahoma"/>
            <family val="2"/>
          </rPr>
          <t xml:space="preserve">
assumed density for old firn
</t>
        </r>
      </text>
    </comment>
    <comment ref="X16" authorId="1" shapeId="0" xr:uid="{D6F9146C-9256-4378-A3C4-90880D66AD68}">
      <text>
        <r>
          <rPr>
            <b/>
            <sz val="9"/>
            <color indexed="81"/>
            <rFont val="Tahoma"/>
            <family val="2"/>
          </rPr>
          <t>ehbaker:</t>
        </r>
        <r>
          <rPr>
            <sz val="9"/>
            <color indexed="81"/>
            <rFont val="Tahoma"/>
            <family val="2"/>
          </rPr>
          <t xml:space="preserve">
uncertain, but assumed to be 0 (no note on snow on glacier during fall visit)
</t>
        </r>
      </text>
    </comment>
    <comment ref="M17" authorId="1" shapeId="0" xr:uid="{D2505138-E258-4DAC-AAB8-02A751B43EC7}">
      <text>
        <r>
          <rPr>
            <b/>
            <sz val="9"/>
            <color indexed="81"/>
            <rFont val="Tahoma"/>
            <family val="2"/>
          </rPr>
          <t>ehbaker:</t>
        </r>
        <r>
          <rPr>
            <sz val="9"/>
            <color indexed="81"/>
            <rFont val="Tahoma"/>
            <family val="2"/>
          </rPr>
          <t xml:space="preserve">
assumed density for old firn
</t>
        </r>
      </text>
    </comment>
    <comment ref="Q17" authorId="1" shapeId="0" xr:uid="{D62F9A44-CC7F-48E3-966C-9C6F2E16824E}">
      <text>
        <r>
          <rPr>
            <b/>
            <sz val="9"/>
            <color indexed="81"/>
            <rFont val="Tahoma"/>
            <family val="2"/>
          </rPr>
          <t>ehbaker:</t>
        </r>
        <r>
          <rPr>
            <sz val="9"/>
            <color indexed="81"/>
            <rFont val="Tahoma"/>
            <family val="2"/>
          </rPr>
          <t xml:space="preserve">
assumed density forspring snowpack
</t>
        </r>
      </text>
    </comment>
    <comment ref="E19" authorId="1" shapeId="0" xr:uid="{A237EA79-AC9A-466F-966B-5A0B7EA8C5E8}">
      <text>
        <r>
          <rPr>
            <b/>
            <sz val="9"/>
            <color indexed="81"/>
            <rFont val="Tahoma"/>
            <family val="2"/>
          </rPr>
          <t>ehbaker:</t>
        </r>
        <r>
          <rPr>
            <sz val="9"/>
            <color indexed="81"/>
            <rFont val="Tahoma"/>
            <family val="2"/>
          </rPr>
          <t xml:space="preserve">
This is from direct stake measurements; I do not know how this became 7.79 in the "SURVEY" database instead. Keeping the "good" numbers from field data, but am unable to find "good" numbers for fall… leading me to believe that they may be different as well.
HOWEVER for both, ablation between spring to fall = 10 cm. So, that is great!!</t>
        </r>
      </text>
    </comment>
    <comment ref="L19" authorId="1" shapeId="0" xr:uid="{254F6946-45E8-4BB0-A245-95E44602C15D}">
      <text>
        <r>
          <rPr>
            <b/>
            <sz val="9"/>
            <color indexed="81"/>
            <rFont val="Tahoma"/>
            <family val="2"/>
          </rPr>
          <t>ehbaker:</t>
        </r>
        <r>
          <rPr>
            <sz val="9"/>
            <color indexed="81"/>
            <rFont val="Tahoma"/>
            <family val="2"/>
          </rPr>
          <t xml:space="preserve">
Using PROBED depth at 96-K17 during spring visit would give 5.47.
HOWEVER, in prior calculations, they use 6.15. I cannot figure out how they got this number through adding or subtracting snow depth to the stake measurements, SO I think it must be a real measurement of snow depth + stake reading taken in the FALL. Hence, using the reported 6.15 for summer surface 1997 here.</t>
        </r>
      </text>
    </comment>
    <comment ref="E20" authorId="1" shapeId="0" xr:uid="{E6DB5B4A-381C-4C16-8C43-BD3ADB077D63}">
      <text>
        <r>
          <rPr>
            <b/>
            <sz val="9"/>
            <color indexed="81"/>
            <rFont val="Tahoma"/>
            <family val="2"/>
          </rPr>
          <t>ehbaker:</t>
        </r>
        <r>
          <rPr>
            <sz val="9"/>
            <color indexed="81"/>
            <rFont val="Tahoma"/>
            <family val="2"/>
          </rPr>
          <t xml:space="preserve">
7.35 is correct for fall 1998 surface</t>
        </r>
      </text>
    </comment>
    <comment ref="Q20" authorId="1" shapeId="0" xr:uid="{925ADC23-42FD-4E6E-A66F-097598052D96}">
      <text>
        <r>
          <rPr>
            <b/>
            <sz val="9"/>
            <color indexed="81"/>
            <rFont val="Tahoma"/>
            <family val="2"/>
          </rPr>
          <t>ehbaker:</t>
        </r>
        <r>
          <rPr>
            <sz val="9"/>
            <color indexed="81"/>
            <rFont val="Tahoma"/>
            <family val="2"/>
          </rPr>
          <t xml:space="preserve">
assumed density for new firn
</t>
        </r>
      </text>
    </comment>
    <comment ref="G21" authorId="1" shapeId="0" xr:uid="{CEA3D2CB-765A-4C33-B193-8BBC0C773591}">
      <text>
        <r>
          <rPr>
            <b/>
            <sz val="9"/>
            <color indexed="81"/>
            <rFont val="Tahoma"/>
            <family val="2"/>
          </rPr>
          <t>ehbaker:</t>
        </r>
        <r>
          <rPr>
            <sz val="9"/>
            <color indexed="81"/>
            <rFont val="Tahoma"/>
            <family val="2"/>
          </rPr>
          <t xml:space="preserve">
Found in "Index Glacier Data.x;s: file, in field notes 2000 folder.</t>
        </r>
      </text>
    </comment>
    <comment ref="Q21" authorId="1" shapeId="0" xr:uid="{7754A07F-00EE-4723-855A-86442DAA6535}">
      <text>
        <r>
          <rPr>
            <b/>
            <sz val="9"/>
            <color indexed="81"/>
            <rFont val="Tahoma"/>
            <family val="2"/>
          </rPr>
          <t>ehbaker:</t>
        </r>
        <r>
          <rPr>
            <sz val="9"/>
            <color indexed="81"/>
            <rFont val="Tahoma"/>
            <family val="2"/>
          </rPr>
          <t xml:space="preserve">
new snow in fall density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ehbaker</author>
  </authors>
  <commentList>
    <comment ref="H1" authorId="0" shapeId="0" xr:uid="{5352DC87-4327-4555-8CE6-55B425EA064D}">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162FEACE-26E9-4E12-A1C3-EA41154DA7F2}">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36636394-B1D8-47FB-8093-735CE564714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1D917D7-EA5E-4AF7-943A-D0A4CCDFDDAB}">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A10" authorId="1" shapeId="0" xr:uid="{136877ED-06A4-401E-B229-1E35FDD0A2DB}">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1" shapeId="0" xr:uid="{C26B1F7E-DF8F-48E8-B47F-56B2C74293CC}">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1" shapeId="0" xr:uid="{B0274518-6989-4994-A074-05CD9A26A7B7}">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1" shapeId="0" xr:uid="{97D67121-B521-4287-9B67-640757396BC8}">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A61DF896-82A6-4BDA-9178-216F9D9132D3}">
      <text>
        <r>
          <rPr>
            <b/>
            <sz val="9"/>
            <color indexed="81"/>
            <rFont val="Tahoma"/>
            <family val="2"/>
          </rPr>
          <t>cmcneil:</t>
        </r>
        <r>
          <rPr>
            <sz val="9"/>
            <color indexed="81"/>
            <rFont val="Tahoma"/>
            <family val="2"/>
          </rPr>
          <t xml:space="preserve">
What was used to measure snow depth</t>
        </r>
      </text>
    </comment>
    <comment ref="I10" authorId="0" shapeId="0" xr:uid="{67098CB6-98B7-458A-9175-135A935F4F1E}">
      <text>
        <r>
          <rPr>
            <b/>
            <sz val="9"/>
            <color indexed="81"/>
            <rFont val="Tahoma"/>
            <family val="2"/>
          </rPr>
          <t>cmcneil:</t>
        </r>
        <r>
          <rPr>
            <sz val="9"/>
            <color indexed="81"/>
            <rFont val="Tahoma"/>
            <family val="2"/>
          </rPr>
          <t xml:space="preserve">
snow depth observed</t>
        </r>
      </text>
    </comment>
    <comment ref="O10" authorId="1" shapeId="0" xr:uid="{06B0C9D6-9D95-4AA8-A553-F5DD9F0294C2}">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<sst xmlns="http://schemas.openxmlformats.org/spreadsheetml/2006/main" count="199" uniqueCount="126">
  <si>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</si>
  <si>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</si>
  <si>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</si>
  <si>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</si>
  <si>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</si>
  <si>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</si>
  <si>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</si>
  <si>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</si>
  <si>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</si>
  <si>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</si>
  <si>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</si>
  <si>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</si>
  <si>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</si>
  <si>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</si>
  <si>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</si>
  <si>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</si>
  <si>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</si>
  <si>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</si>
  <si>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</si>
  <si>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</si>
  <si>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</si>
  <si>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</si>
  <si>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</si>
  <si>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</si>
  <si>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</si>
  <si>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</si>
  <si>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</si>
  <si>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</si>
  <si>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</si>
  <si>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</si>
  <si>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</si>
  <si>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</si>
  <si>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</si>
  <si>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</si>
  <si>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</si>
  <si>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</si>
  <si>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</si>
  <si>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</si>
  <si>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</si>
  <si>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</si>
  <si>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</si>
  <si>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</si>
  <si>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</si>
  <si>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</si>
  <si>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</si>
  <si>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</si>
  <si>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</si>
  <si>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</si>
  <si>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</si>
  <si>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</si>
  <si>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</si>
  <si>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</si>
  <si>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</si>
  <si>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</si>
  <si>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</si>
  <si>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</si>
  <si>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</si>
  <si>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</si>
  <si>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</si>
  <si>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</si>
  <si>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</si>
  <si>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</si>
  <si>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</si>
  <si>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</si>
  <si>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</si>
  <si>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</si>
  <si>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</si>
  <si>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</si>
  <si>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</si>
  <si>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</si>
  <si>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</si>
  <si>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</si>
  <si>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</si>
  <si>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</si>
  <si>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</si>
  <si>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</si>
  <si>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</si>
  <si>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</si>
  <si>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</si>
  <si>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</si>
  <si>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</si>
  <si>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old firn</t>
  </si>
  <si>
    <t>96-K17</t>
  </si>
  <si>
    <t>summer accumulation is uncertain; likely no snow on glacier during fall visit, but somewhat uncertain</t>
  </si>
  <si>
    <t>98-K17</t>
  </si>
  <si>
    <t>Nfirn</t>
  </si>
  <si>
    <t xml:space="preserve"> Glacier:</t>
  </si>
  <si>
    <t>Kahiltna</t>
  </si>
  <si>
    <t>Total Core Depth(m):</t>
  </si>
  <si>
    <t>* for the federal sampler, this is simply the depth of the deepest density measurement</t>
  </si>
  <si>
    <t>Location:</t>
  </si>
  <si>
    <t>Depth of Previous Year's Summer Surface (m):</t>
  </si>
  <si>
    <t xml:space="preserve"> </t>
  </si>
  <si>
    <t xml:space="preserve">    Date:</t>
  </si>
  <si>
    <t>Average Snow Depth (m):</t>
  </si>
  <si>
    <t xml:space="preserve">  Notebook:</t>
  </si>
  <si>
    <t>Bulk Density (g/cm^3):</t>
  </si>
  <si>
    <t>Sampler Type</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</si>
  <si>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</si>
  <si>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</si>
  <si>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</si>
  <si>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</si>
  <si>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</si>
  <si>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</si>
  <si>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</si>
  <si>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</si>
  <si>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</si>
  <si>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</si>
  <si>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</si>
  <si>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</si>
  <si>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Density Coverage</t>
  </si>
  <si>
    <t>in</t>
  </si>
  <si>
    <t>in w.e.</t>
  </si>
  <si>
    <t>(cm)</t>
  </si>
  <si>
    <t>AK local time</t>
  </si>
  <si>
    <t>fraction</t>
  </si>
  <si>
    <t xml:space="preserve">Probe  </t>
  </si>
  <si>
    <t>NA</t>
  </si>
  <si>
    <t>K17_index_1998_June.xls</t>
  </si>
  <si>
    <t>NA (no density samples)</t>
  </si>
  <si>
    <t>NA (not specifically noted which probe is at stake)</t>
  </si>
  <si>
    <t>snow</t>
  </si>
  <si>
    <t>K17 (at 96-K17 stake)</t>
  </si>
  <si>
    <t>snow depth "too deep to measure", using depth from probes at 96-K17. Using data here from L. Mayo interpretation of J. Rousche field data (in 06_98.xls file)</t>
  </si>
  <si>
    <t>new firn?</t>
  </si>
  <si>
    <t>new snow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</si>
</sst>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5"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sz val="9"/>
      <color rgb="FF000000"/>
      <name val="Calibri"/>
      <family val="2"/>
    </font>
    <font>
      <sz val="9"/>
      <name val="Arial"/>
      <family val="2"/>
    </font>
    <font>
      <sz val="10"/>
      <color indexed="12"/>
      <name val="Arial"/>
      <family val="2"/>
    </font>
    <font>
      <sz val="10"/>
      <name val="Arial"/>
      <family val="2"/>
    </font>
    <font>
      <sz val="10"/>
      <color rgb="FF0066FF"/>
      <name val="Arial"/>
      <family val="2"/>
    </font>
    <font>
      <b/>
      <sz val="8"/>
      <color rgb="FFFF0000"/>
      <name val="Arial"/>
      <family val="2"/>
    </font>
    <font>
      <b/>
      <sz val="11"/>
      <color rgb="FFFF0000"/>
      <name val="Calibri"/>
      <family val="2"/>
      <scheme val="minor"/>
    </font>
  </fonts>
  <fills count="10">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38">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xf numFmtId="0" fontId="3" fillId="0" borderId="0" applyNumberFormat="0" applyFill="0" applyBorder="0" applyAlignment="0" applyProtection="0">
      <protection locked="0"/>
    </xf>
  </cellStyleXfs>
  <cellXfs count="295">
    <xf numFmtId="0" fontId="0" fillId="0" borderId="0" xfId="0"/>
    <xf numFmtId="0" fontId="5" fillId="0" borderId="0" xfId="1" applyFont="1" applyProtection="1"/>
    <xf numFmtId="0" fontId="3" fillId="0" borderId="0" xfId="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4" xfId="1" applyFill="1" applyBorder="1" applyAlignment="1" applyProtection="1">
      <alignment horizontal="center"/>
      <protection locked="0"/>
    </xf>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2" borderId="14" xfId="0" applyNumberFormat="1" applyFont="1" applyFill="1" applyBorder="1" applyAlignment="1" applyProtection="1">
      <alignment horizontal="center"/>
    </xf>
    <xf numFmtId="165" fontId="2" fillId="2" borderId="15" xfId="0" applyNumberFormat="1" applyFont="1" applyFill="1" applyBorder="1" applyAlignment="1" applyProtection="1">
      <alignment horizontal="center"/>
    </xf>
    <xf numFmtId="165" fontId="2" fillId="2" borderId="16" xfId="0" applyNumberFormat="1" applyFont="1" applyFill="1" applyBorder="1" applyAlignment="1">
      <alignment horizontal="center"/>
    </xf>
    <xf numFmtId="165" fontId="2" fillId="2" borderId="14" xfId="0" applyNumberFormat="1" applyFont="1" applyFill="1" applyBorder="1" applyAlignment="1">
      <alignment horizontal="center"/>
    </xf>
    <xf numFmtId="2" fontId="2" fillId="2" borderId="14" xfId="0" applyNumberFormat="1" applyFont="1" applyFill="1" applyBorder="1" applyAlignment="1">
      <alignment horizontal="center"/>
    </xf>
    <xf numFmtId="1" fontId="2" fillId="2" borderId="15" xfId="0" applyNumberFormat="1" applyFont="1" applyFill="1" applyBorder="1" applyAlignment="1">
      <alignment horizontal="center"/>
    </xf>
    <xf numFmtId="2" fontId="2" fillId="2" borderId="14" xfId="0" applyNumberFormat="1" applyFont="1" applyFill="1" applyBorder="1" applyAlignment="1" applyProtection="1">
      <alignment horizontal="center"/>
    </xf>
    <xf numFmtId="2" fontId="2" fillId="2" borderId="15" xfId="0" applyNumberFormat="1" applyFon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2" xfId="0" applyFont="1" applyFill="1" applyBorder="1"/>
    <xf numFmtId="0" fontId="25" fillId="6" borderId="6" xfId="0" applyFont="1" applyFill="1" applyBorder="1"/>
    <xf numFmtId="0" fontId="26" fillId="6" borderId="2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4" xfId="0" applyFont="1" applyFill="1" applyBorder="1" applyAlignment="1">
      <alignment horizontal="right"/>
    </xf>
    <xf numFmtId="0" fontId="6" fillId="7" borderId="24" xfId="0" applyFont="1" applyFill="1" applyBorder="1" applyAlignment="1">
      <alignment horizontal="right"/>
    </xf>
    <xf numFmtId="0" fontId="25" fillId="6" borderId="9" xfId="0" applyFont="1" applyFill="1" applyBorder="1"/>
    <xf numFmtId="0" fontId="6" fillId="7" borderId="2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2" xfId="0" applyFont="1" applyFill="1" applyBorder="1" applyAlignment="1">
      <alignment wrapText="1"/>
    </xf>
    <xf numFmtId="0" fontId="0" fillId="8" borderId="0" xfId="0" applyFill="1"/>
    <xf numFmtId="14" fontId="0" fillId="8" borderId="0" xfId="0" applyNumberFormat="1" applyFill="1"/>
    <xf numFmtId="2" fontId="0" fillId="8" borderId="0" xfId="0" applyNumberFormat="1" applyFill="1"/>
    <xf numFmtId="0" fontId="21" fillId="8" borderId="26" xfId="0" applyFont="1" applyFill="1" applyBorder="1"/>
    <xf numFmtId="2" fontId="26" fillId="6" borderId="0" xfId="0" applyNumberFormat="1" applyFont="1" applyFill="1" applyBorder="1"/>
    <xf numFmtId="165" fontId="2" fillId="2" borderId="13" xfId="0" applyNumberFormat="1" applyFont="1" applyFill="1" applyBorder="1" applyAlignment="1" applyProtection="1">
      <alignment horizontal="center"/>
    </xf>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2" fontId="2" fillId="2" borderId="17" xfId="0" applyNumberFormat="1" applyFont="1" applyFill="1" applyBorder="1" applyAlignment="1" applyProtection="1">
      <alignment horizontal="center"/>
    </xf>
    <xf numFmtId="0" fontId="0" fillId="0" borderId="27" xfId="0" applyFill="1" applyBorder="1" applyAlignment="1">
      <alignment horizontal="center"/>
    </xf>
    <xf numFmtId="2" fontId="2" fillId="0" borderId="17" xfId="0" applyNumberFormat="1" applyFont="1" applyFill="1" applyBorder="1" applyAlignment="1" applyProtection="1">
      <alignment horizontal="center"/>
    </xf>
    <xf numFmtId="2" fontId="2" fillId="0" borderId="31" xfId="0" applyNumberFormat="1" applyFont="1" applyFill="1" applyBorder="1" applyAlignment="1">
      <alignment horizontal="center"/>
    </xf>
    <xf numFmtId="0" fontId="0" fillId="2" borderId="27" xfId="0" applyFill="1" applyBorder="1" applyAlignment="1">
      <alignment horizontal="center"/>
    </xf>
    <xf numFmtId="164" fontId="2" fillId="2" borderId="28" xfId="0" applyNumberFormat="1" applyFont="1" applyFill="1" applyBorder="1" applyAlignment="1" applyProtection="1">
      <alignment horizontal="center"/>
    </xf>
    <xf numFmtId="2" fontId="2" fillId="2" borderId="29" xfId="0" applyNumberFormat="1" applyFont="1" applyFill="1" applyBorder="1" applyAlignment="1">
      <alignment horizontal="center"/>
    </xf>
    <xf numFmtId="2" fontId="2" fillId="2" borderId="30" xfId="0" applyNumberFormat="1" applyFont="1" applyFill="1" applyBorder="1" applyAlignment="1">
      <alignment horizontal="center"/>
    </xf>
    <xf numFmtId="165" fontId="2" fillId="2" borderId="30" xfId="0" applyNumberFormat="1" applyFont="1" applyFill="1" applyBorder="1" applyAlignment="1">
      <alignment horizontal="center"/>
    </xf>
    <xf numFmtId="2" fontId="2" fillId="2" borderId="32" xfId="0" applyNumberFormat="1" applyFont="1" applyFill="1" applyBorder="1" applyAlignment="1" applyProtection="1">
      <alignment horizontal="center"/>
    </xf>
    <xf numFmtId="2" fontId="2" fillId="2" borderId="33" xfId="0" applyNumberFormat="1" applyFont="1" applyFill="1" applyBorder="1" applyAlignment="1" applyProtection="1">
      <alignment horizontal="center"/>
    </xf>
    <xf numFmtId="2" fontId="2" fillId="0" borderId="29" xfId="0" applyNumberFormat="1" applyFont="1" applyFill="1" applyBorder="1" applyAlignment="1">
      <alignment horizontal="center"/>
    </xf>
    <xf numFmtId="2" fontId="2" fillId="0" borderId="30" xfId="0" applyNumberFormat="1" applyFont="1" applyFill="1" applyBorder="1" applyAlignment="1">
      <alignment horizontal="center"/>
    </xf>
    <xf numFmtId="165" fontId="2" fillId="0" borderId="30" xfId="0" applyNumberFormat="1" applyFont="1" applyFill="1" applyBorder="1" applyAlignment="1">
      <alignment horizontal="center"/>
    </xf>
    <xf numFmtId="164" fontId="2" fillId="0" borderId="28" xfId="0" applyNumberFormat="1" applyFont="1" applyFill="1" applyBorder="1" applyAlignment="1" applyProtection="1">
      <alignment horizontal="center"/>
    </xf>
    <xf numFmtId="165" fontId="2" fillId="0" borderId="13" xfId="0" applyNumberFormat="1" applyFont="1" applyFill="1" applyBorder="1" applyAlignment="1" applyProtection="1">
      <alignment horizontal="center"/>
    </xf>
    <xf numFmtId="165" fontId="2" fillId="0" borderId="14" xfId="0" applyNumberFormat="1" applyFont="1" applyFill="1" applyBorder="1" applyAlignment="1" applyProtection="1">
      <alignment horizontal="center"/>
    </xf>
    <xf numFmtId="165" fontId="2" fillId="0" borderId="15" xfId="0" applyNumberFormat="1" applyFont="1" applyFill="1" applyBorder="1" applyAlignment="1" applyProtection="1">
      <alignment horizontal="center"/>
    </xf>
    <xf numFmtId="165" fontId="2" fillId="0" borderId="12" xfId="0" applyNumberFormat="1" applyFont="1" applyFill="1" applyBorder="1" applyAlignment="1">
      <alignment horizontal="center"/>
    </xf>
    <xf numFmtId="165" fontId="2" fillId="0" borderId="16" xfId="0" applyNumberFormat="1" applyFont="1" applyFill="1" applyBorder="1" applyAlignment="1">
      <alignment horizontal="center"/>
    </xf>
    <xf numFmtId="165" fontId="2" fillId="0" borderId="14" xfId="0" applyNumberFormat="1" applyFont="1" applyFill="1" applyBorder="1" applyAlignment="1">
      <alignment horizontal="center"/>
    </xf>
    <xf numFmtId="2" fontId="2" fillId="0" borderId="14" xfId="0" applyNumberFormat="1" applyFont="1" applyFill="1" applyBorder="1" applyAlignment="1">
      <alignment horizontal="center"/>
    </xf>
    <xf numFmtId="1" fontId="2" fillId="0" borderId="15" xfId="0" applyNumberFormat="1" applyFont="1" applyFill="1" applyBorder="1" applyAlignment="1">
      <alignment horizontal="center"/>
    </xf>
    <xf numFmtId="2" fontId="2" fillId="0" borderId="12" xfId="0" applyNumberFormat="1" applyFont="1" applyFill="1" applyBorder="1" applyAlignment="1" applyProtection="1">
      <alignment horizontal="center"/>
    </xf>
    <xf numFmtId="2" fontId="2" fillId="0" borderId="16" xfId="0" applyNumberFormat="1" applyFont="1" applyFill="1" applyBorder="1" applyAlignment="1">
      <alignment horizontal="center"/>
    </xf>
    <xf numFmtId="2" fontId="2" fillId="0" borderId="14" xfId="0" applyNumberFormat="1" applyFont="1" applyFill="1" applyBorder="1" applyAlignment="1" applyProtection="1">
      <alignment horizontal="center"/>
    </xf>
    <xf numFmtId="168" fontId="28" fillId="6" borderId="22" xfId="0" applyNumberFormat="1" applyFont="1" applyFill="1" applyBorder="1"/>
    <xf numFmtId="0" fontId="28" fillId="6" borderId="22" xfId="0" applyFont="1" applyFill="1" applyBorder="1" applyAlignment="1">
      <alignment horizontal="center"/>
    </xf>
    <xf numFmtId="168" fontId="29" fillId="7" borderId="22" xfId="0" applyNumberFormat="1" applyFont="1" applyFill="1" applyBorder="1"/>
    <xf numFmtId="14" fontId="28" fillId="6" borderId="23" xfId="0" applyNumberFormat="1" applyFont="1" applyFill="1" applyBorder="1"/>
    <xf numFmtId="2" fontId="3" fillId="0" borderId="15" xfId="0" applyNumberFormat="1" applyFont="1" applyFill="1" applyBorder="1" applyAlignment="1">
      <alignment horizontal="center"/>
    </xf>
    <xf numFmtId="2" fontId="3" fillId="2" borderId="31" xfId="0" applyNumberFormat="1" applyFont="1" applyFill="1" applyBorder="1" applyAlignment="1">
      <alignment horizontal="center"/>
    </xf>
    <xf numFmtId="2" fontId="0" fillId="2" borderId="36" xfId="0" applyNumberFormat="1" applyFill="1" applyBorder="1" applyAlignment="1">
      <alignment horizontal="center"/>
    </xf>
    <xf numFmtId="2" fontId="3" fillId="0" borderId="33" xfId="0" applyNumberFormat="1" applyFont="1" applyFill="1" applyBorder="1" applyAlignment="1" applyProtection="1">
      <alignment horizontal="center" vertical="center"/>
    </xf>
    <xf numFmtId="2" fontId="3" fillId="0" borderId="14" xfId="0" applyNumberFormat="1" applyFont="1" applyFill="1" applyBorder="1" applyAlignment="1">
      <alignment horizontal="center"/>
    </xf>
    <xf numFmtId="2" fontId="3" fillId="0" borderId="22" xfId="0" applyNumberFormat="1" applyFont="1" applyFill="1" applyBorder="1" applyAlignment="1" applyProtection="1">
      <alignment horizontal="center" vertical="center"/>
    </xf>
    <xf numFmtId="2" fontId="3" fillId="2" borderId="14" xfId="0" applyNumberFormat="1" applyFont="1" applyFill="1" applyBorder="1" applyAlignment="1">
      <alignment horizontal="center"/>
    </xf>
    <xf numFmtId="2" fontId="3" fillId="2" borderId="15" xfId="0" applyNumberFormat="1" applyFont="1" applyFill="1" applyBorder="1" applyAlignment="1">
      <alignment horizontal="center"/>
    </xf>
    <xf numFmtId="2" fontId="3" fillId="2" borderId="13" xfId="0" applyNumberFormat="1" applyFont="1" applyFill="1" applyBorder="1" applyAlignment="1" applyProtection="1">
      <alignment horizontal="center" vertical="center"/>
    </xf>
    <xf numFmtId="2" fontId="3" fillId="2" borderId="33" xfId="0" applyNumberFormat="1" applyFont="1" applyFill="1" applyBorder="1" applyAlignment="1" applyProtection="1">
      <alignment horizontal="center" vertical="center"/>
    </xf>
    <xf numFmtId="2" fontId="3" fillId="2" borderId="36" xfId="0" applyNumberFormat="1" applyFont="1" applyFill="1" applyBorder="1" applyAlignment="1">
      <alignment horizontal="center"/>
    </xf>
    <xf numFmtId="2" fontId="3" fillId="0" borderId="32" xfId="0" applyNumberFormat="1" applyFont="1" applyFill="1" applyBorder="1" applyAlignment="1" applyProtection="1">
      <alignment vertical="center"/>
    </xf>
    <xf numFmtId="2" fontId="3" fillId="0" borderId="34" xfId="0" applyNumberFormat="1" applyFont="1" applyFill="1" applyBorder="1" applyAlignment="1" applyProtection="1">
      <alignment vertical="center"/>
    </xf>
    <xf numFmtId="0" fontId="18" fillId="0" borderId="4" xfId="2" applyFont="1" applyBorder="1" applyAlignment="1" applyProtection="1">
      <alignment horizontal="right"/>
    </xf>
    <xf numFmtId="0" fontId="18" fillId="0" borderId="0" xfId="1" applyFont="1" applyProtection="1"/>
    <xf numFmtId="1" fontId="30" fillId="0" borderId="4" xfId="3" applyNumberFormat="1" applyFont="1" applyBorder="1" applyAlignment="1" applyProtection="1">
      <alignment horizontal="left"/>
      <protection locked="0"/>
    </xf>
    <xf numFmtId="1" fontId="30" fillId="0" borderId="4" xfId="3" applyNumberFormat="1" applyFont="1" applyBorder="1" applyAlignment="1" applyProtection="1">
      <alignment horizontal="left"/>
    </xf>
    <xf numFmtId="166" fontId="31" fillId="0" borderId="4" xfId="4" applyFont="1" applyBorder="1"/>
    <xf numFmtId="1" fontId="18" fillId="0" borderId="4" xfId="5" applyNumberFormat="1" applyFont="1" applyBorder="1" applyAlignment="1" applyProtection="1">
      <alignment horizontal="right"/>
    </xf>
    <xf numFmtId="2" fontId="31" fillId="0" borderId="4" xfId="5" applyNumberFormat="1" applyFont="1" applyBorder="1" applyAlignment="1" applyProtection="1">
      <alignment horizontal="center"/>
      <protection locked="0"/>
    </xf>
    <xf numFmtId="166" fontId="3" fillId="0" borderId="4" xfId="4" applyFont="1" applyFill="1" applyBorder="1" applyAlignment="1" applyProtection="1">
      <alignment horizontal="left"/>
    </xf>
    <xf numFmtId="0" fontId="13" fillId="0" borderId="0" xfId="1" applyFont="1" applyProtection="1"/>
    <xf numFmtId="0" fontId="13" fillId="0" borderId="0" xfId="1" applyFont="1" applyBorder="1" applyProtection="1"/>
    <xf numFmtId="2" fontId="13" fillId="0" borderId="0" xfId="1" applyNumberFormat="1" applyFont="1" applyProtection="1"/>
    <xf numFmtId="0" fontId="18" fillId="0" borderId="0" xfId="2" applyFont="1" applyBorder="1" applyAlignment="1" applyProtection="1">
      <alignment horizontal="right"/>
    </xf>
    <xf numFmtId="1" fontId="30" fillId="0" borderId="0" xfId="3" applyNumberFormat="1" applyFont="1" applyBorder="1" applyAlignment="1" applyProtection="1">
      <alignment horizontal="left"/>
      <protection locked="0"/>
    </xf>
    <xf numFmtId="1" fontId="30" fillId="0" borderId="0" xfId="3" applyNumberFormat="1" applyFont="1" applyBorder="1" applyAlignment="1" applyProtection="1">
      <alignment horizontal="left"/>
    </xf>
    <xf numFmtId="166" fontId="31" fillId="0" borderId="0" xfId="4" applyFont="1" applyBorder="1"/>
    <xf numFmtId="1" fontId="18" fillId="0" borderId="0" xfId="5" applyNumberFormat="1" applyFont="1" applyBorder="1" applyAlignment="1" applyProtection="1">
      <alignment horizontal="right"/>
    </xf>
    <xf numFmtId="2" fontId="31" fillId="0" borderId="0" xfId="5" applyNumberFormat="1" applyFont="1" applyAlignment="1" applyProtection="1">
      <alignment horizontal="center"/>
    </xf>
    <xf numFmtId="166" fontId="31" fillId="0" borderId="0" xfId="4" applyFont="1" applyFill="1" applyBorder="1" applyAlignment="1" applyProtection="1">
      <alignment horizontal="center"/>
    </xf>
    <xf numFmtId="0" fontId="13" fillId="0" borderId="0" xfId="1" applyFont="1" applyBorder="1" applyAlignment="1" applyProtection="1">
      <alignment horizontal="left"/>
    </xf>
    <xf numFmtId="2" fontId="18" fillId="0" borderId="0" xfId="2" applyNumberFormat="1" applyFont="1" applyBorder="1" applyAlignment="1" applyProtection="1">
      <alignment horizontal="right"/>
    </xf>
    <xf numFmtId="14" fontId="18" fillId="0" borderId="0" xfId="1" applyNumberFormat="1" applyFont="1" applyBorder="1" applyProtection="1"/>
    <xf numFmtId="0" fontId="3" fillId="0" borderId="0" xfId="6" applyFont="1" applyAlignment="1" applyProtection="1">
      <alignment vertical="top"/>
    </xf>
    <xf numFmtId="0" fontId="3" fillId="0" borderId="0" xfId="6" applyFont="1" applyBorder="1" applyAlignment="1" applyProtection="1">
      <alignment vertical="top"/>
    </xf>
    <xf numFmtId="2" fontId="3" fillId="0" borderId="0" xfId="6" applyNumberFormat="1" applyFont="1" applyAlignment="1" applyProtection="1">
      <alignment vertical="top"/>
    </xf>
    <xf numFmtId="0" fontId="31" fillId="0" borderId="0" xfId="0" applyFont="1" applyFill="1" applyBorder="1" applyAlignment="1">
      <alignment horizontal="left"/>
    </xf>
    <xf numFmtId="0" fontId="32" fillId="0" borderId="0" xfId="3" applyFont="1" applyFill="1" applyBorder="1" applyAlignment="1" applyProtection="1">
      <alignment horizontal="left"/>
      <protection locked="0"/>
    </xf>
    <xf numFmtId="0" fontId="13" fillId="0" borderId="0" xfId="1" applyFont="1" applyBorder="1" applyAlignment="1" applyProtection="1">
      <alignment horizontal="center"/>
    </xf>
    <xf numFmtId="0" fontId="14" fillId="0" borderId="0" xfId="7" applyFont="1" applyAlignment="1">
      <alignment horizontal="center"/>
    </xf>
    <xf numFmtId="0" fontId="13" fillId="0" borderId="0" xfId="2" applyFont="1" applyBorder="1" applyAlignment="1" applyProtection="1"/>
    <xf numFmtId="0" fontId="13" fillId="0" borderId="0" xfId="2" applyFont="1" applyAlignment="1" applyProtection="1"/>
    <xf numFmtId="2" fontId="13" fillId="0" borderId="0" xfId="2" applyNumberFormat="1" applyFont="1" applyAlignment="1" applyProtection="1"/>
    <xf numFmtId="166" fontId="3" fillId="0" borderId="0" xfId="4" applyFont="1" applyAlignment="1" applyProtection="1">
      <alignment horizontal="center"/>
    </xf>
    <xf numFmtId="167" fontId="3" fillId="0" borderId="0" xfId="8" applyFont="1" applyBorder="1" applyAlignment="1" applyProtection="1">
      <alignment horizontal="center"/>
    </xf>
    <xf numFmtId="0" fontId="3" fillId="0" borderId="0" xfId="1" applyFont="1" applyBorder="1" applyProtection="1"/>
    <xf numFmtId="0" fontId="3" fillId="0" borderId="0" xfId="1" applyFont="1" applyProtection="1"/>
    <xf numFmtId="2" fontId="3" fillId="0" borderId="0" xfId="1" applyNumberFormat="1" applyFont="1" applyProtection="1"/>
    <xf numFmtId="0" fontId="13" fillId="0" borderId="0" xfId="2" applyFont="1" applyBorder="1" applyAlignment="1" applyProtection="1">
      <alignment horizontal="center"/>
    </xf>
    <xf numFmtId="14" fontId="13" fillId="0" borderId="0" xfId="2" applyNumberFormat="1" applyFont="1" applyBorder="1" applyAlignment="1" applyProtection="1">
      <alignment horizontal="centerContinuous"/>
    </xf>
    <xf numFmtId="166" fontId="3" fillId="0" borderId="10" xfId="4" applyFont="1" applyBorder="1" applyAlignment="1" applyProtection="1">
      <alignment horizontal="center"/>
    </xf>
    <xf numFmtId="167" fontId="3" fillId="0" borderId="0" xfId="8" applyFont="1" applyAlignment="1" applyProtection="1">
      <alignment horizontal="center"/>
    </xf>
    <xf numFmtId="0" fontId="3" fillId="0" borderId="3" xfId="1" applyFont="1" applyBorder="1" applyProtection="1"/>
    <xf numFmtId="0" fontId="3" fillId="0" borderId="4" xfId="1" applyFont="1" applyBorder="1" applyProtection="1"/>
    <xf numFmtId="0" fontId="3" fillId="0" borderId="1" xfId="1" applyFont="1" applyBorder="1" applyProtection="1"/>
    <xf numFmtId="0" fontId="3" fillId="0" borderId="5" xfId="1" applyFont="1" applyBorder="1" applyProtection="1"/>
    <xf numFmtId="0" fontId="13" fillId="0" borderId="3" xfId="1" applyFont="1" applyBorder="1" applyProtection="1"/>
    <xf numFmtId="0" fontId="13" fillId="0" borderId="4" xfId="1" applyFont="1" applyBorder="1" applyProtection="1"/>
    <xf numFmtId="0" fontId="13" fillId="0" borderId="5" xfId="1" applyFont="1" applyBorder="1" applyProtection="1"/>
    <xf numFmtId="0" fontId="13" fillId="0" borderId="6" xfId="2" applyFont="1" applyBorder="1" applyAlignment="1" applyProtection="1">
      <alignment horizontal="center"/>
    </xf>
    <xf numFmtId="167" fontId="13" fillId="0" borderId="0" xfId="8" applyFont="1" applyBorder="1" applyAlignment="1" applyProtection="1">
      <alignment horizontal="center"/>
    </xf>
    <xf numFmtId="0" fontId="12" fillId="0" borderId="0" xfId="9" applyFont="1" applyBorder="1" applyAlignment="1" applyProtection="1"/>
    <xf numFmtId="0" fontId="13" fillId="0" borderId="7" xfId="2" applyFont="1" applyBorder="1" applyAlignment="1" applyProtection="1">
      <alignment horizontal="center"/>
    </xf>
    <xf numFmtId="167" fontId="13" fillId="0" borderId="7" xfId="8" applyFont="1" applyBorder="1" applyAlignment="1" applyProtection="1">
      <alignment horizontal="center"/>
    </xf>
    <xf numFmtId="0" fontId="13" fillId="0" borderId="6" xfId="1" applyFont="1" applyBorder="1" applyAlignment="1" applyProtection="1">
      <alignment horizontal="left"/>
    </xf>
    <xf numFmtId="0" fontId="13" fillId="0" borderId="7" xfId="1" applyFont="1" applyBorder="1" applyAlignment="1" applyProtection="1">
      <alignment horizontal="left"/>
    </xf>
    <xf numFmtId="2" fontId="3" fillId="0" borderId="0" xfId="1" applyNumberFormat="1" applyFont="1" applyBorder="1" applyAlignment="1" applyProtection="1">
      <alignment horizontal="center"/>
    </xf>
    <xf numFmtId="0" fontId="33" fillId="0" borderId="9" xfId="2" applyFont="1" applyBorder="1" applyAlignment="1" applyProtection="1">
      <alignment horizontal="center" vertical="center"/>
    </xf>
    <xf numFmtId="0" fontId="33" fillId="0" borderId="10" xfId="2" applyFont="1" applyBorder="1" applyAlignment="1" applyProtection="1">
      <alignment horizontal="center" vertical="center"/>
    </xf>
    <xf numFmtId="167" fontId="33" fillId="0" borderId="0" xfId="8" applyFont="1" applyBorder="1" applyAlignment="1" applyProtection="1">
      <alignment horizontal="center" vertical="center"/>
    </xf>
    <xf numFmtId="0" fontId="33" fillId="0" borderId="0" xfId="2" applyFont="1" applyBorder="1" applyAlignment="1" applyProtection="1">
      <alignment horizontal="center" vertical="center"/>
    </xf>
    <xf numFmtId="0" fontId="3" fillId="0" borderId="0" xfId="2" applyFont="1" applyBorder="1" applyAlignment="1" applyProtection="1">
      <alignment horizontal="center" vertical="center"/>
    </xf>
    <xf numFmtId="167" fontId="3" fillId="0" borderId="11" xfId="8" applyFont="1" applyBorder="1" applyAlignment="1" applyProtection="1">
      <alignment horizontal="center" vertical="center"/>
    </xf>
    <xf numFmtId="167" fontId="3" fillId="0" borderId="10" xfId="8" applyFont="1" applyBorder="1" applyAlignment="1" applyProtection="1">
      <alignment horizontal="center" vertical="center"/>
    </xf>
    <xf numFmtId="0" fontId="3" fillId="0" borderId="11" xfId="2" applyFont="1" applyBorder="1" applyAlignment="1" applyProtection="1">
      <alignment horizontal="center" vertical="center"/>
    </xf>
    <xf numFmtId="0" fontId="3" fillId="0" borderId="9" xfId="1" applyFont="1" applyBorder="1" applyProtection="1"/>
    <xf numFmtId="0" fontId="3" fillId="0" borderId="10" xfId="1" applyFont="1" applyBorder="1" applyProtection="1"/>
    <xf numFmtId="20" fontId="3" fillId="0" borderId="11" xfId="1" applyNumberFormat="1" applyFont="1" applyBorder="1" applyProtection="1"/>
    <xf numFmtId="2" fontId="3" fillId="0" borderId="4" xfId="4" applyNumberFormat="1" applyFont="1" applyBorder="1" applyAlignment="1" applyProtection="1">
      <alignment horizontal="center"/>
    </xf>
    <xf numFmtId="2" fontId="3" fillId="0" borderId="4" xfId="1" applyNumberFormat="1" applyFont="1" applyBorder="1" applyAlignment="1" applyProtection="1">
      <alignment horizontal="center"/>
    </xf>
    <xf numFmtId="20" fontId="3" fillId="0" borderId="0" xfId="1" applyNumberFormat="1" applyFont="1" applyProtection="1"/>
    <xf numFmtId="2" fontId="3" fillId="0" borderId="0" xfId="4" applyNumberFormat="1" applyFont="1" applyAlignment="1" applyProtection="1">
      <alignment horizontal="center"/>
    </xf>
    <xf numFmtId="2" fontId="3" fillId="0" borderId="0" xfId="1" applyNumberFormat="1" applyFont="1" applyAlignment="1" applyProtection="1">
      <alignment horizontal="center"/>
    </xf>
    <xf numFmtId="0" fontId="3" fillId="0" borderId="0" xfId="1" applyFont="1" applyAlignment="1" applyProtection="1">
      <alignment horizontal="center"/>
    </xf>
    <xf numFmtId="0" fontId="13" fillId="0" borderId="0" xfId="2" applyFont="1" applyBorder="1" applyAlignment="1" applyProtection="1">
      <alignment vertical="center"/>
    </xf>
    <xf numFmtId="0" fontId="34" fillId="0" borderId="0" xfId="0" applyFont="1"/>
    <xf numFmtId="0" fontId="3" fillId="0" borderId="0" xfId="1" applyFont="1" applyAlignment="1" applyProtection="1">
      <alignment vertical="center" wrapText="1"/>
    </xf>
    <xf numFmtId="0" fontId="3" fillId="0" borderId="0" xfId="1" applyFont="1" applyAlignment="1" applyProtection="1">
      <alignment vertical="center"/>
    </xf>
    <xf numFmtId="166" fontId="3" fillId="0" borderId="0" xfId="4" applyFont="1" applyBorder="1" applyAlignment="1" applyProtection="1">
      <alignment horizontal="center"/>
    </xf>
    <xf numFmtId="2" fontId="3" fillId="0" borderId="0" xfId="1" applyNumberFormat="1" applyFont="1" applyBorder="1" applyProtection="1"/>
    <xf numFmtId="1" fontId="3" fillId="0" borderId="0" xfId="1" applyNumberFormat="1" applyFont="1" applyProtection="1"/>
    <xf numFmtId="2" fontId="0" fillId="0" borderId="0" xfId="0" applyNumberFormat="1"/>
    <xf numFmtId="1" fontId="0" fillId="0" borderId="0" xfId="0" applyNumberFormat="1"/>
    <xf numFmtId="2" fontId="31" fillId="0" borderId="0" xfId="5" applyNumberFormat="1" applyFont="1" applyAlignment="1" applyProtection="1">
      <alignment horizontal="left"/>
    </xf>
    <xf numFmtId="0" fontId="0" fillId="9" borderId="0" xfId="0" applyFill="1"/>
    <xf numFmtId="14" fontId="0" fillId="9" borderId="0" xfId="0" applyNumberFormat="1" applyFill="1"/>
    <xf numFmtId="2" fontId="0" fillId="9" borderId="0" xfId="0" applyNumberFormat="1" applyFill="1"/>
    <xf numFmtId="0" fontId="21" fillId="9" borderId="26" xfId="0" applyFont="1" applyFill="1" applyBorder="1"/>
    <xf numFmtId="2" fontId="0" fillId="0" borderId="27" xfId="0" applyNumberFormat="1" applyFill="1" applyBorder="1" applyAlignment="1">
      <alignment horizontal="center" vertical="center"/>
    </xf>
    <xf numFmtId="0" fontId="0" fillId="0" borderId="37" xfId="0" applyBorder="1" applyAlignment="1">
      <alignment horizontal="center" vertical="center"/>
    </xf>
    <xf numFmtId="0" fontId="22" fillId="6" borderId="3"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3" fillId="7" borderId="1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xf numFmtId="2" fontId="3" fillId="0" borderId="31" xfId="0" applyNumberFormat="1" applyFont="1" applyFill="1" applyBorder="1" applyAlignment="1">
      <alignment horizontal="center" vertical="center"/>
    </xf>
    <xf numFmtId="2" fontId="3" fillId="0" borderId="35" xfId="0" applyNumberFormat="1" applyFont="1" applyFill="1" applyBorder="1" applyAlignment="1">
      <alignment horizontal="center" vertical="center"/>
    </xf>
  </cellXfs>
  <cellStyles count="10">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 name="Normal_C-snowpits" xfId="9" xr:uid="{77957508-305E-4DFE-9881-E3A5F02DFCB4}"/>
  </cellStyles>
  <dxfs count="8">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418623</xdr:colOff>
      <xdr:row>23</xdr:row>
      <xdr:rowOff>147586</xdr:rowOff>
    </xdr:from>
    <xdr:to>
      <xdr:col>16</xdr:col>
      <xdr:colOff>148369</xdr:colOff>
      <xdr:row>55</xdr:row>
      <xdr:rowOff>166687</xdr:rowOff>
    </xdr:to>
    <xdr:sp macro="" textlink="">
      <xdr:nvSpPr>
        <xdr:cNvPr id="9" name="TextBox 8">
          <a:extLst>
            <a:ext uri="{FF2B5EF4-FFF2-40B4-BE49-F238E27FC236}">
              <a16:creationId xmlns:a16="http://schemas.microsoft.com/office/drawing/2014/main" id="{EC62C9AD-8286-4044-97E3-80D87F84394F}"/>
            </a:ext>
          </a:extLst>
        </xdr:cNvPr>
        <xdr:cNvSpPr txBox="1"/>
      </xdr:nvSpPr>
      <xdr:spPr>
        <a:xfrm>
          <a:off x="6764654" y="4660055"/>
          <a:ext cx="4135059" cy="6246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96-K17</a:t>
          </a:r>
        </a:p>
        <a:p>
          <a:r>
            <a:rPr lang="en-US" sz="1200" b="1"/>
            <a:t>Old calculation:</a:t>
          </a:r>
        </a:p>
        <a:p>
          <a:endParaRPr lang="en-US" sz="1100"/>
        </a:p>
        <a:p>
          <a:r>
            <a:rPr lang="en-US" sz="1100" b="1"/>
            <a:t>bw</a:t>
          </a:r>
          <a:r>
            <a:rPr lang="en-US" sz="1100"/>
            <a:t> - snow depth of 2.22 (they</a:t>
          </a:r>
          <a:r>
            <a:rPr lang="en-US" sz="1100" baseline="0"/>
            <a:t> use this instead of 2.52 as measured with probe, based on the difference between probed snow depth and the "corrected" stake reading ... very convoluted reasoning there</a:t>
          </a:r>
          <a:r>
            <a:rPr lang="en-US" sz="1100"/>
            <a:t>)</a:t>
          </a:r>
        </a:p>
        <a:p>
          <a:endParaRPr lang="en-US" sz="1100"/>
        </a:p>
        <a:p>
          <a:r>
            <a:rPr lang="en-US" sz="1100" b="1"/>
            <a:t>ba -  </a:t>
          </a:r>
          <a:r>
            <a:rPr lang="en-US" sz="1100" b="0"/>
            <a:t>calculated in cell S9 FOR STAKE 98-K17!!!; product of new firn depth and assumed</a:t>
          </a:r>
          <a:r>
            <a:rPr lang="en-US" sz="1100" b="0" baseline="0"/>
            <a:t> density as seen in fall 1998 visit, but with the 7% liquid water capilary retention assumption. </a:t>
          </a:r>
        </a:p>
        <a:p>
          <a:endParaRPr lang="en-US" sz="1100" b="0" baseline="0"/>
        </a:p>
        <a:p>
          <a:r>
            <a:rPr lang="en-US" sz="1100" b="1" baseline="0"/>
            <a:t>bs</a:t>
          </a:r>
          <a:r>
            <a:rPr lang="en-US" sz="1100" b="0" baseline="0"/>
            <a:t> - difference between winter balance and new firn balance.</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product of probed snow</a:t>
          </a:r>
          <a:r>
            <a:rPr lang="en-US" sz="1100" baseline="0">
              <a:solidFill>
                <a:schemeClr val="dk1"/>
              </a:solidFill>
              <a:effectLst/>
              <a:latin typeface="+mn-lt"/>
              <a:ea typeface="+mn-ea"/>
              <a:cs typeface="+mn-cs"/>
            </a:rPr>
            <a:t> depth and assumed bulk density for spring snowpack</a:t>
          </a:r>
          <a:endParaRPr lang="en-US" sz="1100">
            <a:solidFill>
              <a:schemeClr val="dk1"/>
            </a:solidFill>
            <a:effectLst/>
            <a:latin typeface="+mn-lt"/>
            <a:ea typeface="+mn-ea"/>
            <a:cs typeface="+mn-cs"/>
          </a:endParaRPr>
        </a:p>
        <a:p>
          <a:endParaRPr lang="en-US">
            <a:effectLst/>
          </a:endParaRPr>
        </a:p>
        <a:p>
          <a:r>
            <a:rPr lang="en-US" sz="1100" b="1">
              <a:solidFill>
                <a:schemeClr val="dk1"/>
              </a:solidFill>
              <a:effectLst/>
              <a:latin typeface="+mn-lt"/>
              <a:ea typeface="+mn-ea"/>
              <a:cs typeface="+mn-cs"/>
            </a:rPr>
            <a:t>ba - </a:t>
          </a:r>
          <a:r>
            <a:rPr lang="en-US" sz="1100" b="0">
              <a:solidFill>
                <a:schemeClr val="dk1"/>
              </a:solidFill>
              <a:effectLst/>
              <a:latin typeface="+mn-lt"/>
              <a:ea typeface="+mn-ea"/>
              <a:cs typeface="+mn-cs"/>
            </a:rPr>
            <a:t>product of fall snow and assumed new firn density. Depth of snow in fall calculated from fall stake reading, and "previous</a:t>
          </a:r>
          <a:r>
            <a:rPr lang="en-US" sz="1100" b="0" baseline="0">
              <a:solidFill>
                <a:schemeClr val="dk1"/>
              </a:solidFill>
              <a:effectLst/>
              <a:latin typeface="+mn-lt"/>
              <a:ea typeface="+mn-ea"/>
              <a:cs typeface="+mn-cs"/>
            </a:rPr>
            <a:t> summer surface" taken a-priori from the table above. There is no indication of where this came from, but it appears to be the best available information. Using  summer surface 1997 via probed depth at 96-K17 stake gives a POSITIVE summer balance; likely in error.</a:t>
          </a:r>
          <a:endParaRPr lang="en-US" sz="1100" b="0">
            <a:solidFill>
              <a:schemeClr val="dk1"/>
            </a:solidFill>
            <a:effectLst/>
            <a:latin typeface="+mn-lt"/>
            <a:ea typeface="+mn-ea"/>
            <a:cs typeface="+mn-cs"/>
          </a:endParaRPr>
        </a:p>
        <a:p>
          <a:endParaRPr lang="en-US">
            <a:effectLst/>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residual</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summer accumulation</a:t>
          </a:r>
          <a:r>
            <a:rPr lang="en-US" sz="1100" b="0" baseline="0">
              <a:solidFill>
                <a:schemeClr val="dk1"/>
              </a:solidFill>
              <a:effectLst/>
              <a:latin typeface="+mn-lt"/>
              <a:ea typeface="+mn-ea"/>
              <a:cs typeface="+mn-cs"/>
            </a:rPr>
            <a:t>:  likely 0; no snow note on glacier surface in fall visit</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winter ablation: </a:t>
          </a:r>
          <a:r>
            <a:rPr lang="en-US" sz="1100" b="0" baseline="0">
              <a:solidFill>
                <a:schemeClr val="dk1"/>
              </a:solidFill>
              <a:effectLst/>
              <a:latin typeface="+mn-lt"/>
              <a:ea typeface="+mn-ea"/>
              <a:cs typeface="+mn-cs"/>
            </a:rPr>
            <a:t>calculated at 96-K17 stake only (this is location of probed snow depth; note that snow at 98-K18 was too deep to probe)</a:t>
          </a:r>
          <a:endParaRPr lang="en-US" b="0">
            <a:effectLst/>
          </a:endParaRPr>
        </a:p>
      </xdr:txBody>
    </xdr:sp>
    <xdr:clientData/>
  </xdr:twoCellAnchor>
  <xdr:twoCellAnchor>
    <xdr:from>
      <xdr:col>22</xdr:col>
      <xdr:colOff>444500</xdr:colOff>
      <xdr:row>17</xdr:row>
      <xdr:rowOff>185210</xdr:rowOff>
    </xdr:from>
    <xdr:to>
      <xdr:col>35</xdr:col>
      <xdr:colOff>586119</xdr:colOff>
      <xdr:row>68</xdr:row>
      <xdr:rowOff>2132</xdr:rowOff>
    </xdr:to>
    <xdr:grpSp>
      <xdr:nvGrpSpPr>
        <xdr:cNvPr id="4" name="Group 3">
          <a:extLst>
            <a:ext uri="{FF2B5EF4-FFF2-40B4-BE49-F238E27FC236}">
              <a16:creationId xmlns:a16="http://schemas.microsoft.com/office/drawing/2014/main" id="{79212B60-36E6-4D79-A61D-B7ACB77960D4}"/>
            </a:ext>
          </a:extLst>
        </xdr:cNvPr>
        <xdr:cNvGrpSpPr/>
      </xdr:nvGrpSpPr>
      <xdr:grpSpPr>
        <a:xfrm>
          <a:off x="15101094" y="3733273"/>
          <a:ext cx="10023806" cy="9675297"/>
          <a:chOff x="7725833" y="4487335"/>
          <a:chExt cx="10047619" cy="9484797"/>
        </a:xfrm>
      </xdr:grpSpPr>
      <xdr:sp macro="" textlink="">
        <xdr:nvSpPr>
          <xdr:cNvPr id="2" name="TextBox 1">
            <a:extLst>
              <a:ext uri="{FF2B5EF4-FFF2-40B4-BE49-F238E27FC236}">
                <a16:creationId xmlns:a16="http://schemas.microsoft.com/office/drawing/2014/main" id="{B6A2C046-A26A-49EC-B6F4-7B3C5CF57FA7}"/>
              </a:ext>
            </a:extLst>
          </xdr:cNvPr>
          <xdr:cNvSpPr txBox="1"/>
        </xdr:nvSpPr>
        <xdr:spPr>
          <a:xfrm>
            <a:off x="9948333" y="4487335"/>
            <a:ext cx="4667250" cy="124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Spring Visit Data Quality: (no field notes found for fall visit)</a:t>
            </a:r>
          </a:p>
          <a:p>
            <a:endParaRPr lang="en-US" sz="1100" baseline="0"/>
          </a:p>
          <a:p>
            <a:r>
              <a:rPr lang="en-US" sz="1100" baseline="0"/>
              <a:t>Many critical notes from Larry Mayo about Jamie Rousch's spring field visit.J. Rousch's field notes are no longer available (can't find anywhere in NPS archive). Most notable (related to mass balance vs. surveying). Screenshot below is from Mayo 1998b - June surveys.pdf</a:t>
            </a:r>
          </a:p>
          <a:p>
            <a:endParaRPr lang="en-US" sz="1100" baseline="0"/>
          </a:p>
          <a:p>
            <a:endParaRPr lang="en-US" sz="1100"/>
          </a:p>
        </xdr:txBody>
      </xdr:sp>
      <xdr:pic>
        <xdr:nvPicPr>
          <xdr:cNvPr id="3" name="Picture 2">
            <a:extLst>
              <a:ext uri="{FF2B5EF4-FFF2-40B4-BE49-F238E27FC236}">
                <a16:creationId xmlns:a16="http://schemas.microsoft.com/office/drawing/2014/main" id="{480040FC-22BF-44E8-8192-B733902E3CC6}"/>
              </a:ext>
            </a:extLst>
          </xdr:cNvPr>
          <xdr:cNvPicPr>
            <a:picLocks noChangeAspect="1"/>
          </xdr:cNvPicPr>
        </xdr:nvPicPr>
        <xdr:blipFill>
          <a:blip xmlns:r="http://schemas.openxmlformats.org/officeDocument/2006/relationships" r:embed="rId1"/>
          <a:stretch>
            <a:fillRect/>
          </a:stretch>
        </xdr:blipFill>
        <xdr:spPr>
          <a:xfrm>
            <a:off x="7725833" y="5619751"/>
            <a:ext cx="10047619" cy="8352381"/>
          </a:xfrm>
          <a:prstGeom prst="rect">
            <a:avLst/>
          </a:prstGeom>
        </xdr:spPr>
      </xdr:pic>
    </xdr:grpSp>
    <xdr:clientData/>
  </xdr:twoCellAnchor>
  <xdr:twoCellAnchor>
    <xdr:from>
      <xdr:col>4</xdr:col>
      <xdr:colOff>457538</xdr:colOff>
      <xdr:row>41</xdr:row>
      <xdr:rowOff>187099</xdr:rowOff>
    </xdr:from>
    <xdr:to>
      <xdr:col>16</xdr:col>
      <xdr:colOff>336043</xdr:colOff>
      <xdr:row>60</xdr:row>
      <xdr:rowOff>107156</xdr:rowOff>
    </xdr:to>
    <xdr:grpSp>
      <xdr:nvGrpSpPr>
        <xdr:cNvPr id="7" name="Group 6">
          <a:extLst>
            <a:ext uri="{FF2B5EF4-FFF2-40B4-BE49-F238E27FC236}">
              <a16:creationId xmlns:a16="http://schemas.microsoft.com/office/drawing/2014/main" id="{31C29E37-36AA-432C-A7A3-74899BE131FE}"/>
            </a:ext>
          </a:extLst>
        </xdr:cNvPr>
        <xdr:cNvGrpSpPr/>
      </xdr:nvGrpSpPr>
      <xdr:grpSpPr>
        <a:xfrm>
          <a:off x="3648413" y="8450037"/>
          <a:ext cx="7438974" cy="3539557"/>
          <a:chOff x="11018383" y="5211537"/>
          <a:chExt cx="7438974" cy="3539557"/>
        </a:xfrm>
        <a:noFill/>
      </xdr:grpSpPr>
      <xdr:sp macro="" textlink="">
        <xdr:nvSpPr>
          <xdr:cNvPr id="5" name="TextBox 4">
            <a:extLst>
              <a:ext uri="{FF2B5EF4-FFF2-40B4-BE49-F238E27FC236}">
                <a16:creationId xmlns:a16="http://schemas.microsoft.com/office/drawing/2014/main" id="{BB23622B-B444-43B6-92AF-E7AC4B23B014}"/>
              </a:ext>
            </a:extLst>
          </xdr:cNvPr>
          <xdr:cNvSpPr txBox="1"/>
        </xdr:nvSpPr>
        <xdr:spPr>
          <a:xfrm>
            <a:off x="11037093" y="5211537"/>
            <a:ext cx="4366193" cy="1408338"/>
          </a:xfrm>
          <a:prstGeom prst="rect">
            <a:avLst/>
          </a:prstGeom>
          <a:solidFill>
            <a:schemeClr val="bg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New calculation - notes</a:t>
            </a:r>
          </a:p>
          <a:p>
            <a:r>
              <a:rPr lang="en-US" sz="1100"/>
              <a:t>Spring field visit</a:t>
            </a:r>
            <a:r>
              <a:rPr lang="en-US" sz="1100" baseline="0"/>
              <a:t> </a:t>
            </a:r>
            <a:r>
              <a:rPr lang="en-US" sz="1100" b="1" baseline="0"/>
              <a:t>1998:</a:t>
            </a:r>
            <a:endParaRPr lang="en-US" sz="1100" b="1"/>
          </a:p>
          <a:p>
            <a:r>
              <a:rPr lang="en-US" sz="1100"/>
              <a:t>Emily</a:t>
            </a:r>
            <a:r>
              <a:rPr lang="en-US" sz="1100" baseline="0"/>
              <a:t> is using Larry Mayo's 1998 excel spreadsheet calculation of mass balance to guide interpretation of what the best spring mass balance measurements would be; this is K17_Index_1998_June.xls. The way it is phrased seems like this an edit/ interpretation of original raw field data provided by J. Rousch.</a:t>
            </a:r>
          </a:p>
          <a:p>
            <a:endParaRPr lang="en-US" sz="1100" baseline="0"/>
          </a:p>
          <a:p>
            <a:endParaRPr lang="en-US" sz="1100"/>
          </a:p>
        </xdr:txBody>
      </xdr:sp>
      <xdr:pic>
        <xdr:nvPicPr>
          <xdr:cNvPr id="6" name="Picture 5">
            <a:extLst>
              <a:ext uri="{FF2B5EF4-FFF2-40B4-BE49-F238E27FC236}">
                <a16:creationId xmlns:a16="http://schemas.microsoft.com/office/drawing/2014/main" id="{FDA07660-71BB-4266-B168-B465838E0FC1}"/>
              </a:ext>
            </a:extLst>
          </xdr:cNvPr>
          <xdr:cNvPicPr>
            <a:picLocks noChangeAspect="1"/>
          </xdr:cNvPicPr>
        </xdr:nvPicPr>
        <xdr:blipFill>
          <a:blip xmlns:r="http://schemas.openxmlformats.org/officeDocument/2006/relationships" r:embed="rId2"/>
          <a:stretch>
            <a:fillRect/>
          </a:stretch>
        </xdr:blipFill>
        <xdr:spPr>
          <a:xfrm>
            <a:off x="11018383" y="6761050"/>
            <a:ext cx="7438974" cy="1990044"/>
          </a:xfrm>
          <a:prstGeom prst="rect">
            <a:avLst/>
          </a:prstGeom>
          <a:grpFill/>
          <a:ln>
            <a:solidFill>
              <a:schemeClr val="accent1"/>
            </a:solidFill>
          </a:ln>
        </xdr:spPr>
      </xdr:pic>
    </xdr:grpSp>
    <xdr:clientData/>
  </xdr:twoCellAnchor>
  <xdr:twoCellAnchor>
    <xdr:from>
      <xdr:col>2</xdr:col>
      <xdr:colOff>323888</xdr:colOff>
      <xdr:row>31</xdr:row>
      <xdr:rowOff>56821</xdr:rowOff>
    </xdr:from>
    <xdr:to>
      <xdr:col>7</xdr:col>
      <xdr:colOff>311982</xdr:colOff>
      <xdr:row>49</xdr:row>
      <xdr:rowOff>6275</xdr:rowOff>
    </xdr:to>
    <xdr:sp macro="" textlink="">
      <xdr:nvSpPr>
        <xdr:cNvPr id="8" name="TextBox 7">
          <a:extLst>
            <a:ext uri="{FF2B5EF4-FFF2-40B4-BE49-F238E27FC236}">
              <a16:creationId xmlns:a16="http://schemas.microsoft.com/office/drawing/2014/main" id="{BB64321C-EBAB-4CB4-8BE7-3916CD24363C}"/>
            </a:ext>
          </a:extLst>
        </xdr:cNvPr>
        <xdr:cNvSpPr txBox="1"/>
      </xdr:nvSpPr>
      <xdr:spPr>
        <a:xfrm rot="1383783">
          <a:off x="1871701" y="6224259"/>
          <a:ext cx="3714750" cy="3378454"/>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rgbClr val="FF0000"/>
              </a:solidFill>
            </a:rPr>
            <a:t>INCREASED UNCERTAINTY in 1998:</a:t>
          </a:r>
        </a:p>
        <a:p>
          <a:pPr algn="ctr"/>
          <a:endParaRPr lang="en-US" sz="2400">
            <a:solidFill>
              <a:srgbClr val="FF0000"/>
            </a:solidFill>
          </a:endParaRPr>
        </a:p>
        <a:p>
          <a:pPr algn="ctr"/>
          <a:r>
            <a:rPr lang="en-US" sz="2400">
              <a:solidFill>
                <a:srgbClr val="FF0000"/>
              </a:solidFill>
            </a:rPr>
            <a:t>summer</a:t>
          </a:r>
          <a:r>
            <a:rPr lang="en-US" sz="2400" baseline="0">
              <a:solidFill>
                <a:srgbClr val="FF0000"/>
              </a:solidFill>
            </a:rPr>
            <a:t> balance</a:t>
          </a:r>
        </a:p>
        <a:p>
          <a:pPr algn="ctr"/>
          <a:r>
            <a:rPr lang="en-US" sz="2400" baseline="0">
              <a:solidFill>
                <a:srgbClr val="FF0000"/>
              </a:solidFill>
            </a:rPr>
            <a:t>annual balance</a:t>
          </a:r>
        </a:p>
        <a:p>
          <a:pPr algn="ctr"/>
          <a:endParaRPr lang="en-US" sz="2400" baseline="0">
            <a:solidFill>
              <a:srgbClr val="FF0000"/>
            </a:solidFill>
          </a:endParaRPr>
        </a:p>
        <a:p>
          <a:pPr algn="ctr"/>
          <a:r>
            <a:rPr lang="en-US" sz="2400" baseline="0">
              <a:solidFill>
                <a:srgbClr val="FF0000"/>
              </a:solidFill>
            </a:rPr>
            <a:t>(see notes on balance calculation)</a:t>
          </a:r>
          <a:endParaRPr lang="en-US" sz="2400">
            <a:solidFill>
              <a:srgbClr val="FF0000"/>
            </a:solidFill>
          </a:endParaRPr>
        </a:p>
      </xdr:txBody>
    </xdr:sp>
    <xdr:clientData/>
  </xdr:twoCellAnchor>
  <xdr:twoCellAnchor>
    <xdr:from>
      <xdr:col>16</xdr:col>
      <xdr:colOff>440053</xdr:colOff>
      <xdr:row>25</xdr:row>
      <xdr:rowOff>26143</xdr:rowOff>
    </xdr:from>
    <xdr:to>
      <xdr:col>23</xdr:col>
      <xdr:colOff>62643</xdr:colOff>
      <xdr:row>57</xdr:row>
      <xdr:rowOff>188119</xdr:rowOff>
    </xdr:to>
    <xdr:sp macro="" textlink="">
      <xdr:nvSpPr>
        <xdr:cNvPr id="11" name="TextBox 10">
          <a:extLst>
            <a:ext uri="{FF2B5EF4-FFF2-40B4-BE49-F238E27FC236}">
              <a16:creationId xmlns:a16="http://schemas.microsoft.com/office/drawing/2014/main" id="{215A5B1B-9B19-4E57-B6F3-EBA15AB4F657}"/>
            </a:ext>
          </a:extLst>
        </xdr:cNvPr>
        <xdr:cNvSpPr txBox="1"/>
      </xdr:nvSpPr>
      <xdr:spPr>
        <a:xfrm>
          <a:off x="11191397" y="5062487"/>
          <a:ext cx="4135059" cy="6246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98-K17</a:t>
          </a:r>
        </a:p>
        <a:p>
          <a:r>
            <a:rPr lang="en-US" sz="1200" b="1"/>
            <a:t>Old calculation:</a:t>
          </a:r>
        </a:p>
        <a:p>
          <a:r>
            <a:rPr lang="en-US" sz="1100" b="1"/>
            <a:t>bw</a:t>
          </a:r>
          <a:r>
            <a:rPr lang="en-US" sz="1100" b="0"/>
            <a:t>:</a:t>
          </a:r>
          <a:r>
            <a:rPr lang="en-US" sz="1100" baseline="0"/>
            <a:t> identical to that at 96-K17</a:t>
          </a:r>
          <a:endParaRPr lang="en-US" sz="1100"/>
        </a:p>
        <a:p>
          <a:r>
            <a:rPr lang="en-US" sz="1100" b="1"/>
            <a:t>ba -  </a:t>
          </a:r>
          <a:r>
            <a:rPr lang="en-US" sz="1100" b="0"/>
            <a:t>calculated in cell S9 FOR STAKE 98-K17!!!; product of new firn depth and assumed</a:t>
          </a:r>
          <a:r>
            <a:rPr lang="en-US" sz="1100" b="0" baseline="0"/>
            <a:t> density as seen in fall 1998 visit, but with the 7% liquid water capilary retention assumption. </a:t>
          </a:r>
        </a:p>
        <a:p>
          <a:endParaRPr lang="en-US" sz="1100" b="0" baseline="0"/>
        </a:p>
        <a:p>
          <a:r>
            <a:rPr lang="en-US" sz="1100" b="1" baseline="0"/>
            <a:t>bs</a:t>
          </a:r>
          <a:r>
            <a:rPr lang="en-US" sz="1100" b="0" baseline="0"/>
            <a:t> - difference between winter balance and new firn balance.</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  from 96-K17</a:t>
          </a:r>
        </a:p>
        <a:p>
          <a:endParaRPr lang="en-US">
            <a:effectLst/>
          </a:endParaRPr>
        </a:p>
        <a:p>
          <a:r>
            <a:rPr lang="en-US" sz="1100" b="1">
              <a:solidFill>
                <a:schemeClr val="dk1"/>
              </a:solidFill>
              <a:effectLst/>
              <a:latin typeface="+mn-lt"/>
              <a:ea typeface="+mn-ea"/>
              <a:cs typeface="+mn-cs"/>
            </a:rPr>
            <a:t>ba - </a:t>
          </a:r>
          <a:r>
            <a:rPr lang="en-US" sz="1100" b="0">
              <a:solidFill>
                <a:schemeClr val="dk1"/>
              </a:solidFill>
              <a:effectLst/>
              <a:latin typeface="+mn-lt"/>
              <a:ea typeface="+mn-ea"/>
              <a:cs typeface="+mn-cs"/>
            </a:rPr>
            <a:t>product of fall snow and assumed new firn density. Depth of snow in fall calculated from fall stake reading, and "previous</a:t>
          </a:r>
          <a:r>
            <a:rPr lang="en-US" sz="1100" b="0" baseline="0">
              <a:solidFill>
                <a:schemeClr val="dk1"/>
              </a:solidFill>
              <a:effectLst/>
              <a:latin typeface="+mn-lt"/>
              <a:ea typeface="+mn-ea"/>
              <a:cs typeface="+mn-cs"/>
            </a:rPr>
            <a:t> summer surface" taken a-priori from the table above. There is no indication of where this came from, but it appears to be the best available information. Using  summer surface 1997 via probed depth at 96-K17 stake gives a POSITIVE summer balance; likely in error.</a:t>
          </a:r>
          <a:endParaRPr lang="en-US" sz="1100" b="0">
            <a:solidFill>
              <a:schemeClr val="dk1"/>
            </a:solidFill>
            <a:effectLst/>
            <a:latin typeface="+mn-lt"/>
            <a:ea typeface="+mn-ea"/>
            <a:cs typeface="+mn-cs"/>
          </a:endParaRPr>
        </a:p>
        <a:p>
          <a:endParaRPr lang="en-US">
            <a:effectLst/>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residual</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summer accumulation</a:t>
          </a:r>
          <a:r>
            <a:rPr lang="en-US" sz="1100" b="0" baseline="0">
              <a:solidFill>
                <a:schemeClr val="dk1"/>
              </a:solidFill>
              <a:effectLst/>
              <a:latin typeface="+mn-lt"/>
              <a:ea typeface="+mn-ea"/>
              <a:cs typeface="+mn-cs"/>
            </a:rPr>
            <a:t>:  likely 0; no snow note on glacier surface in fall visit</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winter ablation: </a:t>
          </a:r>
          <a:r>
            <a:rPr lang="en-US" sz="1100" b="0" baseline="0">
              <a:solidFill>
                <a:schemeClr val="dk1"/>
              </a:solidFill>
              <a:effectLst/>
              <a:latin typeface="+mn-lt"/>
              <a:ea typeface="+mn-ea"/>
              <a:cs typeface="+mn-cs"/>
            </a:rPr>
            <a:t>calculated at 96-K17 stake only (this is location of probed snow depth; note that snow at 98-K18 was too deep to probe)</a:t>
          </a:r>
          <a:endParaRPr lang="en-US" b="0">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31"/>
  <sheetViews>
    <sheetView zoomScale="80" zoomScaleNormal="80" workbookViewId="0">
      <selection activeCell="L21" sqref="L21"/>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9"/>
      <c r="W1" s="9"/>
      <c r="X1" s="9"/>
      <c r="Y1" s="9"/>
    </row>
    <row r="2" spans="1:25" x14ac:dyDescent="0.25">
      <c r="A2" s="3"/>
      <c r="B2" s="4"/>
      <c r="C2" s="273" t="s">
        <v>4</v>
      </c>
      <c r="D2" s="274"/>
      <c r="E2" s="275"/>
      <c r="F2" s="5"/>
      <c r="G2" s="276" t="s">
        <v>5</v>
      </c>
      <c r="H2" s="277"/>
      <c r="I2" s="277"/>
      <c r="J2" s="277"/>
      <c r="K2" s="278"/>
      <c r="L2" s="6" t="s">
        <v>6</v>
      </c>
      <c r="M2" s="279" t="s">
        <v>7</v>
      </c>
      <c r="N2" s="280"/>
      <c r="O2" s="281"/>
      <c r="P2" s="282" t="s">
        <v>8</v>
      </c>
      <c r="Q2" s="283"/>
      <c r="R2" s="283"/>
      <c r="S2" s="284"/>
      <c r="T2" s="7" t="s">
        <v>9</v>
      </c>
      <c r="U2" s="8" t="s">
        <v>10</v>
      </c>
      <c r="V2" s="9"/>
      <c r="W2" s="9"/>
      <c r="X2" s="9"/>
      <c r="Y2" s="9"/>
    </row>
    <row r="3" spans="1:25" x14ac:dyDescent="0.25">
      <c r="A3" s="10" t="s">
        <v>11</v>
      </c>
      <c r="B3" s="10" t="s">
        <v>12</v>
      </c>
      <c r="C3" s="11" t="s">
        <v>13</v>
      </c>
      <c r="D3" s="285" t="s">
        <v>14</v>
      </c>
      <c r="E3" s="286"/>
      <c r="F3" s="10" t="s">
        <v>15</v>
      </c>
      <c r="G3" s="12" t="s">
        <v>16</v>
      </c>
      <c r="H3" s="13" t="s">
        <v>17</v>
      </c>
      <c r="I3" s="13" t="s">
        <v>18</v>
      </c>
      <c r="J3" s="13" t="s">
        <v>19</v>
      </c>
      <c r="K3" s="14" t="s">
        <v>20</v>
      </c>
      <c r="L3" s="15" t="s">
        <v>21</v>
      </c>
      <c r="M3" s="16" t="s">
        <v>22</v>
      </c>
      <c r="N3" s="17" t="s">
        <v>11</v>
      </c>
      <c r="O3" s="18" t="s">
        <v>23</v>
      </c>
      <c r="P3" s="16" t="s">
        <v>24</v>
      </c>
      <c r="Q3" s="19" t="s">
        <v>25</v>
      </c>
      <c r="R3" s="17" t="s">
        <v>26</v>
      </c>
      <c r="S3" s="20" t="s">
        <v>27</v>
      </c>
      <c r="T3" s="21" t="s">
        <v>28</v>
      </c>
      <c r="U3" s="22" t="s">
        <v>28</v>
      </c>
      <c r="V3" s="9"/>
      <c r="W3" s="9"/>
      <c r="X3" s="9"/>
      <c r="Y3" s="9"/>
    </row>
    <row r="4" spans="1:25" x14ac:dyDescent="0.25">
      <c r="A4" s="10" t="s">
        <v>29</v>
      </c>
      <c r="B4" s="10"/>
      <c r="C4" s="11" t="s">
        <v>30</v>
      </c>
      <c r="D4" s="23" t="s">
        <v>31</v>
      </c>
      <c r="E4" s="24" t="s">
        <v>32</v>
      </c>
      <c r="F4" s="25"/>
      <c r="G4" s="12" t="s">
        <v>33</v>
      </c>
      <c r="H4" s="13" t="s">
        <v>33</v>
      </c>
      <c r="I4" s="13" t="s">
        <v>33</v>
      </c>
      <c r="J4" s="13"/>
      <c r="K4" s="14"/>
      <c r="L4" s="10" t="s">
        <v>34</v>
      </c>
      <c r="M4" s="16" t="s">
        <v>35</v>
      </c>
      <c r="N4" s="17" t="s">
        <v>36</v>
      </c>
      <c r="O4" s="20" t="s">
        <v>37</v>
      </c>
      <c r="P4" s="16" t="s">
        <v>33</v>
      </c>
      <c r="Q4" s="26" t="s">
        <v>35</v>
      </c>
      <c r="R4" s="17" t="s">
        <v>38</v>
      </c>
      <c r="S4" s="20" t="s">
        <v>39</v>
      </c>
      <c r="T4" s="27" t="s">
        <v>40</v>
      </c>
      <c r="U4" s="27" t="s">
        <v>41</v>
      </c>
      <c r="V4" s="9"/>
      <c r="W4" s="9"/>
      <c r="X4" s="9"/>
      <c r="Y4" s="9"/>
    </row>
    <row r="5" spans="1:25" ht="15.75" thickBot="1" x14ac:dyDescent="0.3">
      <c r="A5" s="28"/>
      <c r="B5" s="28" t="s">
        <v>42</v>
      </c>
      <c r="C5" s="29" t="s">
        <v>43</v>
      </c>
      <c r="D5" s="30" t="s">
        <v>43</v>
      </c>
      <c r="E5" s="31" t="s">
        <v>43</v>
      </c>
      <c r="F5" s="32"/>
      <c r="G5" s="33" t="s">
        <v>43</v>
      </c>
      <c r="H5" s="34" t="s">
        <v>43</v>
      </c>
      <c r="I5" s="34" t="s">
        <v>44</v>
      </c>
      <c r="J5" s="34" t="s">
        <v>43</v>
      </c>
      <c r="K5" s="35"/>
      <c r="L5" s="28" t="s">
        <v>43</v>
      </c>
      <c r="M5" s="36" t="s">
        <v>45</v>
      </c>
      <c r="N5" s="37" t="s">
        <v>46</v>
      </c>
      <c r="O5" s="38" t="s">
        <v>46</v>
      </c>
      <c r="P5" s="36" t="s">
        <v>43</v>
      </c>
      <c r="Q5" s="39" t="s">
        <v>45</v>
      </c>
      <c r="R5" s="37" t="s">
        <v>1</v>
      </c>
      <c r="S5" s="38" t="s">
        <v>46</v>
      </c>
      <c r="T5" s="40" t="s">
        <v>46</v>
      </c>
      <c r="U5" s="40" t="s">
        <v>46</v>
      </c>
      <c r="V5" s="9"/>
      <c r="W5" s="9"/>
      <c r="X5" s="9"/>
      <c r="Y5" s="9"/>
    </row>
    <row r="6" spans="1:25" x14ac:dyDescent="0.25">
      <c r="A6" s="140" t="s">
        <v>82</v>
      </c>
      <c r="B6" s="141">
        <v>35675</v>
      </c>
      <c r="C6" s="132">
        <v>6.04</v>
      </c>
      <c r="D6" s="100">
        <v>6.04</v>
      </c>
      <c r="E6" s="101">
        <v>6.04</v>
      </c>
      <c r="F6" s="133" t="s">
        <v>2</v>
      </c>
      <c r="G6" s="102"/>
      <c r="H6" s="103"/>
      <c r="I6" s="103"/>
      <c r="J6" s="104"/>
      <c r="K6" s="105"/>
      <c r="L6" s="134">
        <f>E6-0.45</f>
        <v>5.59</v>
      </c>
      <c r="M6" s="135">
        <v>0.6</v>
      </c>
      <c r="N6" s="106">
        <v>3.35</v>
      </c>
      <c r="O6" s="136">
        <v>-0.35</v>
      </c>
      <c r="P6" s="142">
        <v>0</v>
      </c>
      <c r="Q6" s="143"/>
      <c r="R6" s="144"/>
      <c r="S6" s="107">
        <f>((P6*Q6) - (P6*(1-(Q6/0.9))*0.07))</f>
        <v>0</v>
      </c>
      <c r="T6" s="145"/>
      <c r="U6" s="146"/>
      <c r="V6" s="167"/>
      <c r="W6" s="168"/>
    </row>
    <row r="7" spans="1:25" x14ac:dyDescent="0.25">
      <c r="A7" s="137" t="s">
        <v>82</v>
      </c>
      <c r="B7" s="150">
        <v>35964</v>
      </c>
      <c r="C7" s="151">
        <v>7.96</v>
      </c>
      <c r="D7" s="152">
        <v>8</v>
      </c>
      <c r="E7" s="153">
        <v>7.96</v>
      </c>
      <c r="F7" s="154" t="s">
        <v>0</v>
      </c>
      <c r="G7" s="155"/>
      <c r="H7" s="156">
        <v>2.52</v>
      </c>
      <c r="I7" s="156">
        <v>2.52</v>
      </c>
      <c r="J7" s="157">
        <v>0.05</v>
      </c>
      <c r="K7" s="158">
        <v>10</v>
      </c>
      <c r="L7" s="159">
        <f>(C6+(E7-I7))/2</f>
        <v>5.74</v>
      </c>
      <c r="M7" s="160">
        <v>0.6</v>
      </c>
      <c r="N7" s="161">
        <f>M7*L7</f>
        <v>3.444</v>
      </c>
      <c r="O7" s="138">
        <v>0</v>
      </c>
      <c r="P7" s="147">
        <f>E7-L7</f>
        <v>2.2199999999999998</v>
      </c>
      <c r="Q7" s="148">
        <v>0.48</v>
      </c>
      <c r="R7" s="149" t="s">
        <v>26</v>
      </c>
      <c r="S7" s="139">
        <f>P7*Q7</f>
        <v>1.0655999999999999</v>
      </c>
      <c r="T7" s="177">
        <f>S7</f>
        <v>1.0655999999999999</v>
      </c>
      <c r="U7" s="169"/>
      <c r="V7" s="293"/>
      <c r="W7" s="265"/>
    </row>
    <row r="8" spans="1:25" x14ac:dyDescent="0.25">
      <c r="A8" s="137" t="s">
        <v>84</v>
      </c>
      <c r="B8" s="150">
        <v>35964</v>
      </c>
      <c r="C8" s="151">
        <v>7.79</v>
      </c>
      <c r="D8" s="170">
        <v>8.0399999999999991</v>
      </c>
      <c r="E8" s="166">
        <v>7.91</v>
      </c>
      <c r="F8" s="154" t="s">
        <v>0</v>
      </c>
      <c r="G8" s="155"/>
      <c r="H8" s="156"/>
      <c r="I8" s="156"/>
      <c r="J8" s="157"/>
      <c r="K8" s="158"/>
      <c r="L8" s="159">
        <f>E8-P7</f>
        <v>5.69</v>
      </c>
      <c r="M8" s="160">
        <v>0.6</v>
      </c>
      <c r="N8" s="161">
        <f>L8*M8</f>
        <v>3.4140000000000001</v>
      </c>
      <c r="O8" s="138">
        <v>0</v>
      </c>
      <c r="P8" s="147">
        <v>2.2200000000000002</v>
      </c>
      <c r="Q8" s="148">
        <v>0.48</v>
      </c>
      <c r="R8" s="149" t="s">
        <v>26</v>
      </c>
      <c r="S8" s="139">
        <f>Q8*P8</f>
        <v>1.0656000000000001</v>
      </c>
      <c r="T8" s="178"/>
      <c r="U8" s="171"/>
      <c r="V8" s="294"/>
      <c r="W8" s="266"/>
    </row>
    <row r="9" spans="1:25" x14ac:dyDescent="0.25">
      <c r="A9" s="140" t="s">
        <v>84</v>
      </c>
      <c r="B9" s="141">
        <v>36035</v>
      </c>
      <c r="C9" s="132">
        <v>7.89</v>
      </c>
      <c r="D9" s="172">
        <v>7.89</v>
      </c>
      <c r="E9" s="173">
        <v>7.79</v>
      </c>
      <c r="F9" s="133" t="s">
        <v>85</v>
      </c>
      <c r="G9" s="102"/>
      <c r="H9" s="103"/>
      <c r="I9" s="103"/>
      <c r="J9" s="104"/>
      <c r="K9" s="105"/>
      <c r="L9" s="134">
        <v>6.15</v>
      </c>
      <c r="M9" s="135">
        <v>0.6</v>
      </c>
      <c r="N9" s="106">
        <f>M9*L9</f>
        <v>3.69</v>
      </c>
      <c r="O9" s="136">
        <v>0</v>
      </c>
      <c r="P9" s="142">
        <f>E9-L9</f>
        <v>1.6399999999999997</v>
      </c>
      <c r="Q9" s="143">
        <v>0.5</v>
      </c>
      <c r="R9" s="144" t="s">
        <v>26</v>
      </c>
      <c r="S9" s="107">
        <f>((P9*Q9) - (P9*(1-(Q9/0.9))*0.07))</f>
        <v>0.76897777777777765</v>
      </c>
      <c r="T9" s="174">
        <f>S9-S8</f>
        <v>-0.29662222222222245</v>
      </c>
      <c r="U9" s="175">
        <f>T7+T9</f>
        <v>0.76897777777777743</v>
      </c>
      <c r="V9" s="167"/>
      <c r="W9" s="176"/>
    </row>
    <row r="10" spans="1:25" x14ac:dyDescent="0.25">
      <c r="L10" s="258"/>
    </row>
    <row r="11" spans="1:25" ht="16.5" thickBot="1" x14ac:dyDescent="0.3">
      <c r="A11" s="43" t="s">
        <v>47</v>
      </c>
      <c r="B11" s="44"/>
      <c r="C11" s="45"/>
      <c r="D11" s="46"/>
      <c r="E11" s="46"/>
      <c r="F11" s="47"/>
      <c r="G11" s="47"/>
      <c r="H11" s="47"/>
      <c r="I11" s="47"/>
      <c r="J11" s="48"/>
      <c r="K11" s="49"/>
      <c r="L11" s="50"/>
      <c r="M11" s="51"/>
      <c r="N11" s="50"/>
      <c r="O11" s="50"/>
      <c r="P11" s="48"/>
      <c r="Q11" s="48"/>
      <c r="R11" s="47"/>
      <c r="S11" s="48"/>
      <c r="T11" s="52"/>
      <c r="U11" s="53"/>
      <c r="V11" s="41"/>
      <c r="W11" s="41"/>
      <c r="X11" s="42"/>
    </row>
    <row r="12" spans="1:25" x14ac:dyDescent="0.25">
      <c r="A12" s="54"/>
      <c r="B12" s="55"/>
      <c r="C12" s="287" t="s">
        <v>4</v>
      </c>
      <c r="D12" s="288"/>
      <c r="E12" s="289"/>
      <c r="F12" s="55"/>
      <c r="G12" s="290" t="s">
        <v>5</v>
      </c>
      <c r="H12" s="291"/>
      <c r="I12" s="291"/>
      <c r="J12" s="291"/>
      <c r="K12" s="292"/>
      <c r="L12" s="56"/>
      <c r="M12" s="57"/>
      <c r="N12" s="58" t="s">
        <v>48</v>
      </c>
      <c r="O12" s="59"/>
      <c r="P12" s="60"/>
      <c r="Q12" s="58" t="s">
        <v>49</v>
      </c>
      <c r="R12" s="58"/>
      <c r="S12" s="59"/>
      <c r="T12" s="61" t="s">
        <v>50</v>
      </c>
      <c r="U12" s="58"/>
      <c r="V12" s="62"/>
      <c r="W12" s="62"/>
      <c r="X12" s="62"/>
      <c r="Y12" s="63"/>
    </row>
    <row r="13" spans="1:25" ht="33.75" x14ac:dyDescent="0.25">
      <c r="A13" s="54" t="s">
        <v>11</v>
      </c>
      <c r="B13" s="54" t="s">
        <v>12</v>
      </c>
      <c r="C13" s="64" t="s">
        <v>51</v>
      </c>
      <c r="D13" s="65" t="s">
        <v>52</v>
      </c>
      <c r="E13" s="66" t="s">
        <v>53</v>
      </c>
      <c r="F13" s="54" t="s">
        <v>15</v>
      </c>
      <c r="G13" s="67" t="s">
        <v>54</v>
      </c>
      <c r="H13" s="68"/>
      <c r="I13" s="68" t="s">
        <v>18</v>
      </c>
      <c r="J13" s="68"/>
      <c r="K13" s="69"/>
      <c r="L13" s="70" t="s">
        <v>55</v>
      </c>
      <c r="M13" s="57" t="s">
        <v>22</v>
      </c>
      <c r="N13" s="71" t="s">
        <v>56</v>
      </c>
      <c r="O13" s="72"/>
      <c r="P13" s="57" t="s">
        <v>24</v>
      </c>
      <c r="Q13" s="73" t="s">
        <v>25</v>
      </c>
      <c r="R13" s="71" t="s">
        <v>57</v>
      </c>
      <c r="S13" s="72"/>
      <c r="T13" s="74" t="s">
        <v>58</v>
      </c>
      <c r="U13" s="75" t="s">
        <v>59</v>
      </c>
      <c r="V13" s="75" t="s">
        <v>60</v>
      </c>
      <c r="W13" s="76" t="s">
        <v>61</v>
      </c>
      <c r="X13" s="76" t="s">
        <v>62</v>
      </c>
      <c r="Y13" s="77" t="s">
        <v>63</v>
      </c>
    </row>
    <row r="14" spans="1:25" x14ac:dyDescent="0.25">
      <c r="A14" s="54" t="s">
        <v>29</v>
      </c>
      <c r="B14" s="54"/>
      <c r="C14" s="64"/>
      <c r="D14" s="65"/>
      <c r="E14" s="66"/>
      <c r="F14" s="55"/>
      <c r="G14" s="67"/>
      <c r="H14" s="68"/>
      <c r="I14" s="68"/>
      <c r="J14" s="68"/>
      <c r="K14" s="69"/>
      <c r="L14" s="54"/>
      <c r="M14" s="57"/>
      <c r="N14" s="78" t="s">
        <v>64</v>
      </c>
      <c r="O14" s="72"/>
      <c r="P14" s="57" t="s">
        <v>33</v>
      </c>
      <c r="Q14" s="79" t="s">
        <v>35</v>
      </c>
      <c r="R14" s="78"/>
      <c r="S14" s="72"/>
      <c r="T14" s="61"/>
      <c r="U14" s="58"/>
      <c r="V14" s="58"/>
      <c r="W14" s="80"/>
      <c r="X14" s="80"/>
      <c r="Y14" s="59"/>
    </row>
    <row r="15" spans="1:25" ht="15.75" thickBot="1" x14ac:dyDescent="0.3">
      <c r="A15" s="81"/>
      <c r="B15" s="81" t="s">
        <v>42</v>
      </c>
      <c r="C15" s="82" t="s">
        <v>43</v>
      </c>
      <c r="D15" s="83" t="s">
        <v>43</v>
      </c>
      <c r="E15" s="84" t="s">
        <v>43</v>
      </c>
      <c r="F15" s="85"/>
      <c r="G15" s="86" t="s">
        <v>43</v>
      </c>
      <c r="H15" s="87"/>
      <c r="I15" s="87" t="s">
        <v>44</v>
      </c>
      <c r="J15" s="87"/>
      <c r="K15" s="88"/>
      <c r="L15" s="81" t="s">
        <v>43</v>
      </c>
      <c r="M15" s="89" t="s">
        <v>65</v>
      </c>
      <c r="N15" s="90" t="s">
        <v>43</v>
      </c>
      <c r="O15" s="91"/>
      <c r="P15" s="89" t="s">
        <v>43</v>
      </c>
      <c r="Q15" s="79" t="s">
        <v>45</v>
      </c>
      <c r="R15" s="90"/>
      <c r="S15" s="91"/>
      <c r="T15" s="92" t="s">
        <v>66</v>
      </c>
      <c r="U15" s="93" t="s">
        <v>66</v>
      </c>
      <c r="V15" s="93" t="s">
        <v>66</v>
      </c>
      <c r="W15" s="93" t="s">
        <v>66</v>
      </c>
      <c r="X15" s="93" t="s">
        <v>66</v>
      </c>
      <c r="Y15" s="94"/>
    </row>
    <row r="16" spans="1:25" s="127" customFormat="1" x14ac:dyDescent="0.25">
      <c r="A16" s="127" t="s">
        <v>82</v>
      </c>
      <c r="B16" s="128">
        <v>35675</v>
      </c>
      <c r="E16" s="127">
        <v>6.04</v>
      </c>
      <c r="F16" s="127" t="s">
        <v>81</v>
      </c>
      <c r="M16" s="130">
        <v>0.6</v>
      </c>
      <c r="N16" s="129">
        <v>-0.19000000000000039</v>
      </c>
      <c r="T16" s="129"/>
      <c r="V16" s="129"/>
      <c r="X16" s="127">
        <v>0</v>
      </c>
      <c r="Y16" s="127" t="s">
        <v>83</v>
      </c>
    </row>
    <row r="17" spans="1:25" s="261" customFormat="1" x14ac:dyDescent="0.25">
      <c r="A17" s="261" t="s">
        <v>82</v>
      </c>
      <c r="B17" s="262">
        <v>35964</v>
      </c>
      <c r="C17" s="261">
        <v>9</v>
      </c>
      <c r="D17" s="261">
        <v>1.04</v>
      </c>
      <c r="E17" s="261">
        <f>C17-D17</f>
        <v>7.96</v>
      </c>
      <c r="F17" s="261" t="s">
        <v>121</v>
      </c>
      <c r="I17" s="263">
        <f>'Probe96-K17_1998.06.18'!I3</f>
        <v>2.5230000000000001</v>
      </c>
      <c r="L17" s="263">
        <f>E17-I17</f>
        <v>5.4369999999999994</v>
      </c>
      <c r="M17" s="264">
        <v>0.6</v>
      </c>
      <c r="N17" s="263">
        <f>L17-E16</f>
        <v>-0.60300000000000065</v>
      </c>
      <c r="P17" s="263">
        <f>I17</f>
        <v>2.5230000000000001</v>
      </c>
      <c r="Q17" s="264">
        <v>0.4</v>
      </c>
      <c r="U17" s="263">
        <f>P17*Q17</f>
        <v>1.0092000000000001</v>
      </c>
      <c r="W17" s="263">
        <f>N17*M17</f>
        <v>-0.3618000000000004</v>
      </c>
    </row>
    <row r="19" spans="1:25" s="261" customFormat="1" x14ac:dyDescent="0.25">
      <c r="A19" s="261" t="s">
        <v>84</v>
      </c>
      <c r="B19" s="262">
        <v>35964</v>
      </c>
      <c r="C19" s="261">
        <v>9</v>
      </c>
      <c r="D19" s="261">
        <v>1.01</v>
      </c>
      <c r="E19" s="261">
        <f>C19-D19</f>
        <v>7.99</v>
      </c>
      <c r="F19" s="261" t="s">
        <v>121</v>
      </c>
      <c r="L19" s="263">
        <f>L9</f>
        <v>6.15</v>
      </c>
      <c r="U19" s="263">
        <f>U17</f>
        <v>1.0092000000000001</v>
      </c>
      <c r="Y19" s="261" t="s">
        <v>123</v>
      </c>
    </row>
    <row r="20" spans="1:25" s="127" customFormat="1" x14ac:dyDescent="0.25">
      <c r="A20" s="127" t="s">
        <v>84</v>
      </c>
      <c r="B20" s="128">
        <v>36035</v>
      </c>
      <c r="C20" s="127">
        <v>9</v>
      </c>
      <c r="D20" s="127">
        <v>1.1100000000000001</v>
      </c>
      <c r="E20" s="129">
        <f>C20-D20-G21</f>
        <v>7.35</v>
      </c>
      <c r="F20" s="127" t="s">
        <v>124</v>
      </c>
      <c r="L20" s="129">
        <f>L19</f>
        <v>6.15</v>
      </c>
      <c r="P20" s="129">
        <f>E20-L19</f>
        <v>1.1999999999999993</v>
      </c>
      <c r="Q20" s="130">
        <v>0.5</v>
      </c>
      <c r="T20" s="129">
        <f>V20-U19</f>
        <v>-0.40920000000000045</v>
      </c>
      <c r="V20" s="129">
        <f>P20*Q20</f>
        <v>0.59999999999999964</v>
      </c>
    </row>
    <row r="21" spans="1:25" s="127" customFormat="1" x14ac:dyDescent="0.25">
      <c r="A21" s="127" t="s">
        <v>84</v>
      </c>
      <c r="B21" s="128">
        <v>36035</v>
      </c>
      <c r="F21" s="127" t="s">
        <v>125</v>
      </c>
      <c r="G21" s="127">
        <v>0.54</v>
      </c>
      <c r="P21" s="129">
        <f>G21</f>
        <v>0.54</v>
      </c>
      <c r="Q21" s="130">
        <v>0.25</v>
      </c>
      <c r="T21" s="129"/>
      <c r="V21" s="129"/>
      <c r="X21" s="129">
        <f>P21*Q21</f>
        <v>0.13500000000000001</v>
      </c>
    </row>
    <row r="22" spans="1:25" ht="15.75" thickBot="1" x14ac:dyDescent="0.3">
      <c r="A22" s="95"/>
      <c r="B22" s="96"/>
      <c r="C22" s="97"/>
      <c r="D22" s="97"/>
      <c r="E22" s="98"/>
      <c r="F22" s="97"/>
      <c r="G22" s="98"/>
      <c r="H22" s="97"/>
      <c r="I22" s="97"/>
      <c r="J22" s="97"/>
      <c r="K22" s="97"/>
      <c r="L22" s="98"/>
      <c r="M22" s="97"/>
      <c r="N22" s="97"/>
      <c r="O22" s="97"/>
      <c r="P22" s="98"/>
      <c r="Q22" s="98"/>
      <c r="R22" s="97"/>
      <c r="S22" s="97"/>
      <c r="T22" s="97"/>
      <c r="U22" s="98"/>
      <c r="V22" s="97"/>
      <c r="W22" s="97"/>
      <c r="X22" s="97"/>
    </row>
    <row r="23" spans="1:25" x14ac:dyDescent="0.25">
      <c r="A23" s="267" t="s">
        <v>67</v>
      </c>
      <c r="B23" s="268"/>
      <c r="C23" s="271" t="s">
        <v>68</v>
      </c>
      <c r="D23" s="272"/>
      <c r="E23" s="108" t="s">
        <v>69</v>
      </c>
      <c r="F23" s="109"/>
      <c r="G23" s="108" t="s">
        <v>70</v>
      </c>
      <c r="H23" s="109"/>
      <c r="I23" s="110" t="s">
        <v>71</v>
      </c>
      <c r="J23" s="97"/>
      <c r="K23" s="97"/>
      <c r="L23" s="98"/>
      <c r="M23" s="97"/>
      <c r="N23" s="97"/>
      <c r="O23" s="97"/>
      <c r="P23" s="98"/>
      <c r="Q23" s="98"/>
      <c r="R23" s="97"/>
      <c r="S23" s="97"/>
      <c r="T23" s="98"/>
      <c r="U23" s="97"/>
      <c r="V23" s="98"/>
      <c r="W23" s="97"/>
      <c r="X23" s="97"/>
    </row>
    <row r="24" spans="1:25" ht="26.25" x14ac:dyDescent="0.25">
      <c r="A24" s="269"/>
      <c r="B24" s="270"/>
      <c r="C24" s="111" t="s">
        <v>72</v>
      </c>
      <c r="D24" s="126" t="s">
        <v>73</v>
      </c>
      <c r="E24" s="162">
        <f>B16</f>
        <v>35675</v>
      </c>
      <c r="F24" s="163"/>
      <c r="G24" s="164">
        <f>B17</f>
        <v>35964</v>
      </c>
      <c r="H24" s="163" t="s">
        <v>74</v>
      </c>
      <c r="I24" s="165">
        <f>B20</f>
        <v>36035</v>
      </c>
      <c r="J24" s="97"/>
      <c r="K24" s="97"/>
      <c r="L24" s="97"/>
      <c r="M24" s="97"/>
      <c r="N24" s="97"/>
      <c r="O24" s="97"/>
      <c r="P24" s="97"/>
      <c r="Q24" s="97"/>
      <c r="R24" s="97"/>
      <c r="S24" s="97"/>
      <c r="T24" s="97"/>
      <c r="U24" s="97"/>
      <c r="V24" s="97"/>
      <c r="W24" s="97"/>
      <c r="X24" s="97"/>
    </row>
    <row r="25" spans="1:25" s="97" customFormat="1" x14ac:dyDescent="0.25">
      <c r="A25" s="112"/>
      <c r="B25" s="113" t="s">
        <v>75</v>
      </c>
      <c r="C25" s="114">
        <f>U17</f>
        <v>1.0092000000000001</v>
      </c>
      <c r="D25" s="131">
        <f>C25+C29-C28</f>
        <v>0.64739999999999975</v>
      </c>
      <c r="E25" s="115"/>
      <c r="F25" s="115"/>
      <c r="G25" s="116"/>
      <c r="H25" s="114"/>
      <c r="I25" s="117"/>
    </row>
    <row r="26" spans="1:25" s="97" customFormat="1" x14ac:dyDescent="0.25">
      <c r="A26" s="112"/>
      <c r="B26" s="113" t="s">
        <v>76</v>
      </c>
      <c r="C26" s="114">
        <f>T20</f>
        <v>-0.40920000000000045</v>
      </c>
      <c r="D26" s="114"/>
      <c r="E26" s="115"/>
      <c r="F26" s="115"/>
      <c r="G26" s="116"/>
      <c r="H26" s="114"/>
      <c r="I26" s="117"/>
    </row>
    <row r="27" spans="1:25" s="97" customFormat="1" x14ac:dyDescent="0.25">
      <c r="A27" s="112"/>
      <c r="B27" s="113" t="s">
        <v>77</v>
      </c>
      <c r="C27" s="114">
        <f>V20</f>
        <v>0.59999999999999964</v>
      </c>
      <c r="D27" s="114"/>
      <c r="E27" s="115"/>
      <c r="F27" s="115"/>
      <c r="G27" s="116"/>
      <c r="H27" s="114"/>
      <c r="I27" s="117"/>
      <c r="J27" s="99"/>
      <c r="K27" s="99"/>
      <c r="L27" s="99"/>
      <c r="M27" s="99"/>
      <c r="N27" s="99"/>
      <c r="O27" s="99"/>
      <c r="P27" s="99"/>
      <c r="Q27" s="99"/>
      <c r="R27" s="99"/>
      <c r="S27" s="99"/>
      <c r="T27" s="99"/>
      <c r="U27" s="99"/>
      <c r="V27" s="99"/>
      <c r="W27" s="99"/>
      <c r="X27" s="99"/>
    </row>
    <row r="28" spans="1:25" s="97" customFormat="1" ht="12.75" x14ac:dyDescent="0.2">
      <c r="A28" s="112"/>
      <c r="B28" s="118" t="s">
        <v>78</v>
      </c>
      <c r="C28" s="114">
        <f>X16</f>
        <v>0</v>
      </c>
      <c r="D28" s="114"/>
      <c r="E28" s="115"/>
      <c r="F28" s="115"/>
      <c r="G28" s="114"/>
      <c r="H28" s="114"/>
      <c r="I28" s="117"/>
      <c r="J28" s="99"/>
      <c r="K28" s="99"/>
      <c r="L28" s="99"/>
      <c r="M28" s="99"/>
      <c r="N28" s="99"/>
      <c r="O28" s="99"/>
      <c r="P28" s="99"/>
      <c r="Q28" s="99"/>
      <c r="R28" s="99"/>
      <c r="S28" s="99"/>
      <c r="T28" s="99"/>
      <c r="U28" s="99"/>
      <c r="V28" s="99"/>
      <c r="W28" s="99"/>
      <c r="X28" s="99"/>
    </row>
    <row r="29" spans="1:25" s="97" customFormat="1" x14ac:dyDescent="0.25">
      <c r="A29" s="112"/>
      <c r="B29" s="119" t="s">
        <v>79</v>
      </c>
      <c r="C29" s="114">
        <f>W17</f>
        <v>-0.3618000000000004</v>
      </c>
      <c r="D29" s="114"/>
      <c r="E29" s="115"/>
      <c r="F29" s="115"/>
      <c r="G29" s="114"/>
      <c r="H29" s="114"/>
      <c r="I29" s="117"/>
      <c r="J29"/>
      <c r="K29"/>
      <c r="L29"/>
      <c r="M29"/>
      <c r="N29"/>
      <c r="O29"/>
      <c r="P29"/>
      <c r="Q29"/>
      <c r="R29"/>
      <c r="S29"/>
      <c r="T29"/>
      <c r="U29"/>
      <c r="V29"/>
      <c r="W29"/>
      <c r="X29"/>
    </row>
    <row r="30" spans="1:25" s="99" customFormat="1" ht="15.75" thickBot="1" x14ac:dyDescent="0.3">
      <c r="A30" s="120"/>
      <c r="B30" s="121" t="s">
        <v>80</v>
      </c>
      <c r="C30" s="122">
        <f>X21</f>
        <v>0.13500000000000001</v>
      </c>
      <c r="D30" s="122"/>
      <c r="E30" s="123"/>
      <c r="F30" s="123"/>
      <c r="G30" s="124"/>
      <c r="H30" s="124"/>
      <c r="I30" s="125"/>
      <c r="J30"/>
      <c r="K30"/>
      <c r="L30"/>
      <c r="M30"/>
      <c r="N30"/>
      <c r="O30"/>
      <c r="P30"/>
      <c r="Q30"/>
      <c r="R30"/>
      <c r="S30"/>
      <c r="T30"/>
      <c r="U30"/>
      <c r="V30"/>
      <c r="W30"/>
      <c r="X30"/>
    </row>
    <row r="31" spans="1:25" s="99" customFormat="1" x14ac:dyDescent="0.25">
      <c r="A31"/>
      <c r="B31"/>
      <c r="C31"/>
      <c r="D31"/>
      <c r="E31"/>
      <c r="F31"/>
      <c r="G31"/>
      <c r="H31"/>
      <c r="I31"/>
      <c r="J31"/>
      <c r="K31"/>
      <c r="L31"/>
      <c r="M31"/>
      <c r="N31"/>
      <c r="O31"/>
      <c r="P31"/>
      <c r="Q31"/>
      <c r="R31"/>
      <c r="S31"/>
      <c r="T31" s="213"/>
      <c r="U31"/>
      <c r="V31"/>
      <c r="W31"/>
      <c r="X31"/>
    </row>
  </sheetData>
  <mergeCells count="11">
    <mergeCell ref="W7:W8"/>
    <mergeCell ref="A23:B24"/>
    <mergeCell ref="C23:D23"/>
    <mergeCell ref="C2:E2"/>
    <mergeCell ref="G2:K2"/>
    <mergeCell ref="M2:O2"/>
    <mergeCell ref="P2:S2"/>
    <mergeCell ref="D3:E3"/>
    <mergeCell ref="C12:E12"/>
    <mergeCell ref="G12:K12"/>
    <mergeCell ref="V7:V8"/>
  </mergeCells>
  <conditionalFormatting sqref="T31">
    <cfRule type="aboveAverage" dxfId="7" priority="1" aboveAverage="0" stdDev="1"/>
    <cfRule type="aboveAverage" dxfId="6" priority="2" stdDev="1"/>
  </conditionalFormatting>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D8E4-CD1A-47BB-A1D7-5F1E763A74E2}">
  <dimension ref="A1:Z153"/>
  <sheetViews>
    <sheetView tabSelected="1" workbookViewId="0">
      <selection activeCell="B31" sqref="B31"/>
    </sheetView>
  </sheetViews>
  <sheetFormatPr defaultColWidth="7.85546875" defaultRowHeight="11.25" x14ac:dyDescent="0.2"/>
  <cols>
    <col min="1" max="1" width="22.7109375" style="213" customWidth="1"/>
    <col min="2" max="2" width="22" style="213" customWidth="1"/>
    <col min="3" max="3" width="15.42578125" style="257" customWidth="1"/>
    <col min="4" max="4" width="14.28515625" style="257" customWidth="1"/>
    <col min="5" max="5" width="11.85546875" style="257" customWidth="1"/>
    <col min="6" max="6" width="18.28515625" style="257" customWidth="1"/>
    <col min="7" max="7" width="13.7109375" style="210" customWidth="1"/>
    <col min="8" max="8" width="18.7109375" style="248" customWidth="1"/>
    <col min="9" max="9" width="10.7109375" style="210" customWidth="1"/>
    <col min="10" max="10" width="8.5703125" style="210" customWidth="1"/>
    <col min="11" max="11" width="13.5703125" style="218" customWidth="1"/>
    <col min="12" max="12" width="7" style="250" customWidth="1"/>
    <col min="13" max="13" width="10.28515625" style="213" customWidth="1"/>
    <col min="14" max="14" width="5.7109375" style="213" bestFit="1" customWidth="1"/>
    <col min="15" max="15" width="16.5703125" style="212" customWidth="1"/>
    <col min="16" max="16" width="5.85546875" style="256" bestFit="1" customWidth="1"/>
    <col min="17" max="17" width="14" style="214" bestFit="1" customWidth="1"/>
    <col min="18" max="18" width="6" style="214" bestFit="1" customWidth="1"/>
    <col min="19" max="19" width="8.7109375" style="214" bestFit="1" customWidth="1"/>
    <col min="20" max="21" width="17.28515625" style="213" bestFit="1" customWidth="1"/>
    <col min="22" max="22" width="9.28515625" style="213" bestFit="1" customWidth="1"/>
    <col min="23" max="27" width="5.28515625" style="213" customWidth="1"/>
    <col min="28" max="28" width="17" style="213" customWidth="1"/>
    <col min="29" max="16384" width="7.85546875" style="213"/>
  </cols>
  <sheetData>
    <row r="1" spans="1:24" s="187" customFormat="1" ht="12.75" x14ac:dyDescent="0.2">
      <c r="A1" s="179" t="s">
        <v>86</v>
      </c>
      <c r="B1" s="180" t="s">
        <v>87</v>
      </c>
      <c r="C1" s="181"/>
      <c r="D1" s="180"/>
      <c r="E1" s="182"/>
      <c r="F1" s="182"/>
      <c r="G1" s="183"/>
      <c r="H1" s="184" t="s">
        <v>88</v>
      </c>
      <c r="I1" s="185">
        <f>MAX(A12:A14)*2.54/100</f>
        <v>0</v>
      </c>
      <c r="J1" s="186" t="s">
        <v>89</v>
      </c>
      <c r="K1" s="180"/>
      <c r="L1" s="180"/>
      <c r="N1" s="188"/>
      <c r="P1" s="189"/>
      <c r="Q1" s="189"/>
      <c r="R1" s="189"/>
      <c r="S1" s="189"/>
    </row>
    <row r="2" spans="1:24" s="187" customFormat="1" ht="12.75" x14ac:dyDescent="0.2">
      <c r="A2" s="190" t="s">
        <v>90</v>
      </c>
      <c r="B2" s="180" t="s">
        <v>122</v>
      </c>
      <c r="C2" s="191"/>
      <c r="D2" s="180"/>
      <c r="E2" s="192"/>
      <c r="F2" s="192"/>
      <c r="G2" s="193"/>
      <c r="H2" s="194" t="s">
        <v>91</v>
      </c>
      <c r="I2" s="260" t="s">
        <v>120</v>
      </c>
      <c r="J2" s="196"/>
      <c r="K2" s="180"/>
      <c r="L2" s="180"/>
      <c r="N2" s="197"/>
      <c r="P2" s="189"/>
      <c r="Q2" s="189"/>
      <c r="R2" s="189"/>
      <c r="S2" s="189"/>
    </row>
    <row r="3" spans="1:24" s="200" customFormat="1" ht="11.25" customHeight="1" x14ac:dyDescent="0.2">
      <c r="A3" s="198" t="s">
        <v>93</v>
      </c>
      <c r="B3" s="199">
        <v>32312</v>
      </c>
      <c r="C3" s="191"/>
      <c r="D3" s="192"/>
      <c r="E3" s="192"/>
      <c r="F3" s="192"/>
      <c r="G3" s="193"/>
      <c r="H3" s="198" t="s">
        <v>94</v>
      </c>
      <c r="I3" s="195">
        <f>AVERAGE(I12:I21)/100</f>
        <v>2.5230000000000001</v>
      </c>
      <c r="J3" s="196"/>
      <c r="K3" s="180"/>
      <c r="L3" s="180"/>
      <c r="N3" s="201"/>
      <c r="P3" s="202"/>
      <c r="Q3" s="202"/>
      <c r="R3" s="202"/>
      <c r="S3" s="202"/>
    </row>
    <row r="4" spans="1:24" s="187" customFormat="1" ht="12.75" x14ac:dyDescent="0.2">
      <c r="A4" s="198" t="s">
        <v>95</v>
      </c>
      <c r="B4" s="203" t="s">
        <v>118</v>
      </c>
      <c r="C4" s="191"/>
      <c r="D4" s="192"/>
      <c r="E4" s="192"/>
      <c r="F4" s="192"/>
      <c r="G4" s="193"/>
      <c r="H4" s="198" t="s">
        <v>96</v>
      </c>
      <c r="I4" s="195" t="s">
        <v>117</v>
      </c>
      <c r="J4" s="196"/>
      <c r="K4" s="180"/>
      <c r="L4" s="180"/>
      <c r="M4" s="188"/>
      <c r="N4" s="188"/>
      <c r="P4" s="189"/>
      <c r="Q4" s="189"/>
      <c r="R4" s="189"/>
      <c r="S4" s="189"/>
    </row>
    <row r="5" spans="1:24" s="208" customFormat="1" ht="12.75" x14ac:dyDescent="0.2">
      <c r="A5" s="190" t="s">
        <v>97</v>
      </c>
      <c r="B5" s="204" t="s">
        <v>117</v>
      </c>
      <c r="C5" s="191"/>
      <c r="D5" s="192"/>
      <c r="E5" s="192"/>
      <c r="F5" s="205"/>
      <c r="G5" s="205"/>
      <c r="H5" s="198"/>
      <c r="I5" s="206"/>
      <c r="J5" s="196"/>
      <c r="K5" s="180"/>
      <c r="L5" s="180"/>
      <c r="M5" s="207"/>
      <c r="N5" s="207"/>
      <c r="P5" s="209"/>
      <c r="Q5" s="209"/>
      <c r="R5" s="209"/>
      <c r="S5" s="209"/>
    </row>
    <row r="6" spans="1:24" x14ac:dyDescent="0.2">
      <c r="A6" s="210"/>
      <c r="B6" s="210"/>
      <c r="C6" s="210"/>
      <c r="D6" s="210"/>
      <c r="E6" s="211"/>
      <c r="F6" s="207"/>
      <c r="G6" s="207"/>
      <c r="H6" s="212"/>
      <c r="I6" s="212"/>
      <c r="J6" s="213"/>
      <c r="K6" s="213"/>
      <c r="L6" s="212"/>
      <c r="M6" s="212"/>
      <c r="O6" s="213"/>
      <c r="P6" s="214"/>
    </row>
    <row r="7" spans="1:24" x14ac:dyDescent="0.2">
      <c r="A7" s="210"/>
      <c r="B7" s="210"/>
      <c r="C7" s="210"/>
      <c r="D7" s="210"/>
      <c r="E7" s="211"/>
      <c r="F7" s="215"/>
      <c r="G7" s="216"/>
      <c r="H7" s="212"/>
      <c r="I7" s="212"/>
      <c r="J7" s="213"/>
      <c r="K7" s="213"/>
      <c r="L7" s="212"/>
      <c r="M7" s="212"/>
      <c r="O7" s="213"/>
      <c r="P7" s="214"/>
    </row>
    <row r="8" spans="1:24" ht="12" thickBot="1" x14ac:dyDescent="0.25">
      <c r="A8" s="210"/>
      <c r="B8" s="210"/>
      <c r="C8" s="217"/>
      <c r="D8" s="217"/>
      <c r="E8" s="218"/>
      <c r="F8" s="213"/>
      <c r="G8" s="213"/>
      <c r="H8" s="187" t="s">
        <v>98</v>
      </c>
      <c r="I8" s="212"/>
      <c r="J8" s="213"/>
      <c r="K8" s="187" t="s">
        <v>99</v>
      </c>
      <c r="L8" s="212"/>
      <c r="M8" s="212"/>
      <c r="O8" s="188" t="s">
        <v>100</v>
      </c>
      <c r="P8" s="214"/>
    </row>
    <row r="9" spans="1:24" x14ac:dyDescent="0.2">
      <c r="A9" s="219"/>
      <c r="B9" s="220"/>
      <c r="C9" s="212"/>
      <c r="D9" s="212"/>
      <c r="E9" s="220"/>
      <c r="F9" s="220"/>
      <c r="G9" s="221"/>
      <c r="H9" s="219"/>
      <c r="I9" s="222"/>
      <c r="J9" s="221"/>
      <c r="K9" s="223"/>
      <c r="L9" s="224"/>
      <c r="M9" s="225"/>
      <c r="P9" s="214"/>
      <c r="W9" s="212"/>
      <c r="X9" s="212"/>
    </row>
    <row r="10" spans="1:24" x14ac:dyDescent="0.2">
      <c r="A10" s="226" t="s">
        <v>101</v>
      </c>
      <c r="B10" s="215" t="s">
        <v>102</v>
      </c>
      <c r="C10" s="227" t="s">
        <v>103</v>
      </c>
      <c r="D10" s="228" t="s">
        <v>104</v>
      </c>
      <c r="E10" s="215" t="s">
        <v>22</v>
      </c>
      <c r="F10" s="229" t="s">
        <v>63</v>
      </c>
      <c r="G10" s="221"/>
      <c r="H10" s="215" t="s">
        <v>105</v>
      </c>
      <c r="I10" s="230" t="s">
        <v>106</v>
      </c>
      <c r="J10" s="213"/>
      <c r="K10" s="231" t="s">
        <v>107</v>
      </c>
      <c r="L10" s="197" t="s">
        <v>108</v>
      </c>
      <c r="M10" s="232" t="s">
        <v>109</v>
      </c>
      <c r="O10" s="187" t="s">
        <v>110</v>
      </c>
      <c r="P10" s="214"/>
      <c r="W10" s="233"/>
    </row>
    <row r="11" spans="1:24" ht="12" thickBot="1" x14ac:dyDescent="0.25">
      <c r="A11" s="234" t="s">
        <v>111</v>
      </c>
      <c r="B11" s="235" t="s">
        <v>111</v>
      </c>
      <c r="C11" s="236" t="s">
        <v>112</v>
      </c>
      <c r="D11" s="237" t="s">
        <v>112</v>
      </c>
      <c r="E11" s="238" t="s">
        <v>65</v>
      </c>
      <c r="F11" s="239"/>
      <c r="G11" s="221"/>
      <c r="H11" s="240"/>
      <c r="I11" s="241" t="s">
        <v>113</v>
      </c>
      <c r="J11" s="213"/>
      <c r="K11" s="242"/>
      <c r="L11" s="243"/>
      <c r="M11" s="244" t="s">
        <v>114</v>
      </c>
      <c r="O11" s="213" t="s">
        <v>115</v>
      </c>
      <c r="P11" s="214"/>
      <c r="W11" s="212"/>
    </row>
    <row r="12" spans="1:24" ht="15" x14ac:dyDescent="0.25">
      <c r="A12" s="210" t="s">
        <v>119</v>
      </c>
      <c r="B12" s="210"/>
      <c r="C12" s="220"/>
      <c r="D12" s="245"/>
      <c r="E12" s="246"/>
      <c r="F12" s="213"/>
      <c r="G12" s="213"/>
      <c r="H12" s="213" t="s">
        <v>116</v>
      </c>
      <c r="I12" s="259">
        <v>250</v>
      </c>
      <c r="J12" s="213"/>
      <c r="K12" s="213" t="s">
        <v>117</v>
      </c>
      <c r="L12" s="213"/>
      <c r="M12" s="247"/>
      <c r="O12" s="214" t="s">
        <v>117</v>
      </c>
      <c r="P12" s="214"/>
    </row>
    <row r="13" spans="1:24" ht="15" x14ac:dyDescent="0.25">
      <c r="A13" s="210"/>
      <c r="B13" s="210"/>
      <c r="C13" s="213"/>
      <c r="D13" s="248"/>
      <c r="E13" s="249"/>
      <c r="F13" s="213"/>
      <c r="G13" s="213"/>
      <c r="H13" s="213" t="s">
        <v>116</v>
      </c>
      <c r="I13" s="259">
        <v>257</v>
      </c>
      <c r="J13" s="213"/>
      <c r="K13" s="213"/>
      <c r="L13" s="213"/>
      <c r="O13" s="213"/>
      <c r="P13" s="214"/>
    </row>
    <row r="14" spans="1:24" ht="15" x14ac:dyDescent="0.25">
      <c r="A14" s="210"/>
      <c r="B14" s="210"/>
      <c r="C14" s="213"/>
      <c r="D14" s="248"/>
      <c r="E14" s="249"/>
      <c r="F14" s="250"/>
      <c r="G14" s="213"/>
      <c r="H14" s="213" t="s">
        <v>116</v>
      </c>
      <c r="I14" s="259">
        <v>266</v>
      </c>
      <c r="J14" s="213"/>
      <c r="K14" s="213"/>
      <c r="L14" s="213"/>
      <c r="O14" s="213"/>
      <c r="P14" s="214"/>
    </row>
    <row r="15" spans="1:24" ht="15" x14ac:dyDescent="0.25">
      <c r="A15" s="210"/>
      <c r="B15" s="210"/>
      <c r="C15" s="210"/>
      <c r="D15" s="210"/>
      <c r="E15" s="218"/>
      <c r="F15" s="250"/>
      <c r="G15" s="213"/>
      <c r="H15" s="213" t="s">
        <v>116</v>
      </c>
      <c r="I15" s="259">
        <v>271</v>
      </c>
      <c r="J15" s="213"/>
      <c r="K15" s="213" t="s">
        <v>92</v>
      </c>
      <c r="L15" s="213"/>
      <c r="O15" s="213"/>
      <c r="P15" s="214"/>
    </row>
    <row r="16" spans="1:24" ht="15" x14ac:dyDescent="0.25">
      <c r="A16"/>
      <c r="B16"/>
      <c r="C16"/>
      <c r="D16"/>
      <c r="E16"/>
      <c r="F16" s="250"/>
      <c r="G16" s="213"/>
      <c r="H16" s="213" t="s">
        <v>116</v>
      </c>
      <c r="I16" s="259">
        <v>244</v>
      </c>
      <c r="J16" s="213"/>
      <c r="K16" s="213"/>
      <c r="L16" s="213"/>
      <c r="O16" s="213"/>
      <c r="P16" s="214"/>
    </row>
    <row r="17" spans="1:10" s="208" customFormat="1" ht="15" x14ac:dyDescent="0.25">
      <c r="A17"/>
      <c r="B17"/>
      <c r="C17"/>
      <c r="D17"/>
      <c r="E17"/>
      <c r="H17" s="213" t="s">
        <v>116</v>
      </c>
      <c r="I17" s="259">
        <v>240</v>
      </c>
      <c r="J17" s="213"/>
    </row>
    <row r="18" spans="1:10" s="207" customFormat="1" ht="15" x14ac:dyDescent="0.25">
      <c r="A18"/>
      <c r="B18"/>
      <c r="C18"/>
      <c r="D18"/>
      <c r="E18"/>
      <c r="H18" s="213" t="s">
        <v>116</v>
      </c>
      <c r="I18" s="259">
        <v>252</v>
      </c>
      <c r="J18" s="213"/>
    </row>
    <row r="19" spans="1:10" s="208" customFormat="1" ht="13.35" customHeight="1" x14ac:dyDescent="0.25">
      <c r="H19" s="213" t="s">
        <v>116</v>
      </c>
      <c r="I19" s="259">
        <v>250</v>
      </c>
      <c r="J19" s="213"/>
    </row>
    <row r="20" spans="1:10" s="251" customFormat="1" ht="15" x14ac:dyDescent="0.25">
      <c r="A20"/>
      <c r="B20"/>
      <c r="C20"/>
      <c r="D20"/>
      <c r="E20"/>
      <c r="F20"/>
      <c r="H20" s="213" t="s">
        <v>116</v>
      </c>
      <c r="I20" s="259">
        <v>240</v>
      </c>
      <c r="J20" s="213"/>
    </row>
    <row r="21" spans="1:10" s="253" customFormat="1" ht="13.35" customHeight="1" x14ac:dyDescent="0.25">
      <c r="A21" s="252"/>
      <c r="B21" s="252"/>
      <c r="C21" s="252"/>
      <c r="D21" s="252"/>
      <c r="E21" s="252"/>
      <c r="F21"/>
      <c r="H21" s="213" t="s">
        <v>116</v>
      </c>
      <c r="I21" s="259">
        <v>252.99999999999997</v>
      </c>
      <c r="J21" s="213"/>
    </row>
    <row r="22" spans="1:10" s="253" customFormat="1" ht="15" x14ac:dyDescent="0.25">
      <c r="A22"/>
      <c r="B22"/>
      <c r="C22"/>
      <c r="D22"/>
      <c r="E22"/>
      <c r="F22"/>
    </row>
    <row r="23" spans="1:10" s="253" customFormat="1" ht="15" x14ac:dyDescent="0.25">
      <c r="A23"/>
      <c r="B23"/>
      <c r="C23"/>
      <c r="D23"/>
      <c r="E23"/>
      <c r="F23"/>
    </row>
    <row r="24" spans="1:10" s="253" customFormat="1" ht="15" x14ac:dyDescent="0.25">
      <c r="A24"/>
      <c r="B24"/>
      <c r="C24"/>
      <c r="D24"/>
      <c r="E24"/>
      <c r="F24"/>
    </row>
    <row r="25" spans="1:10" s="253" customFormat="1" x14ac:dyDescent="0.25"/>
    <row r="26" spans="1:10" s="254" customFormat="1" x14ac:dyDescent="0.25"/>
    <row r="27" spans="1:10" s="254" customFormat="1" x14ac:dyDescent="0.25"/>
    <row r="28" spans="1:10" s="254" customFormat="1" x14ac:dyDescent="0.25"/>
    <row r="29" spans="1:10" s="254" customFormat="1" x14ac:dyDescent="0.25"/>
    <row r="30" spans="1:10" s="254" customFormat="1" x14ac:dyDescent="0.25"/>
    <row r="31" spans="1:10" s="254" customFormat="1" x14ac:dyDescent="0.25"/>
    <row r="32" spans="1:10" s="254" customFormat="1" x14ac:dyDescent="0.25"/>
    <row r="33" spans="1:19" s="254" customFormat="1" x14ac:dyDescent="0.25"/>
    <row r="34" spans="1:19" x14ac:dyDescent="0.2">
      <c r="A34" s="254"/>
      <c r="C34" s="213"/>
      <c r="D34" s="213"/>
      <c r="E34" s="213"/>
      <c r="F34" s="213"/>
      <c r="G34" s="213"/>
      <c r="H34" s="213"/>
      <c r="I34" s="213"/>
      <c r="J34" s="213"/>
      <c r="K34" s="213"/>
      <c r="L34" s="213"/>
      <c r="O34" s="213"/>
      <c r="P34" s="213"/>
      <c r="Q34" s="213"/>
      <c r="R34" s="213"/>
      <c r="S34" s="213"/>
    </row>
    <row r="35" spans="1:19" x14ac:dyDescent="0.2">
      <c r="A35" s="254"/>
      <c r="C35" s="213"/>
      <c r="D35" s="213"/>
      <c r="E35" s="213"/>
      <c r="F35" s="213"/>
      <c r="G35" s="213"/>
      <c r="H35" s="213"/>
      <c r="I35" s="213"/>
      <c r="J35" s="213"/>
      <c r="K35" s="213"/>
      <c r="L35" s="213"/>
      <c r="O35" s="213"/>
      <c r="P35" s="213"/>
      <c r="Q35" s="213"/>
      <c r="R35" s="213"/>
      <c r="S35" s="213"/>
    </row>
    <row r="36" spans="1:19" ht="15" x14ac:dyDescent="0.25">
      <c r="A36" s="254"/>
      <c r="C36"/>
      <c r="D36" s="213"/>
      <c r="E36" s="213"/>
      <c r="F36" s="213"/>
      <c r="G36" s="213"/>
      <c r="H36" s="213"/>
      <c r="I36" s="213"/>
      <c r="J36" s="213"/>
      <c r="K36" s="213"/>
      <c r="L36" s="213"/>
      <c r="O36" s="213"/>
      <c r="P36" s="213"/>
      <c r="Q36" s="213"/>
      <c r="R36" s="213"/>
      <c r="S36" s="213"/>
    </row>
    <row r="37" spans="1:19" x14ac:dyDescent="0.2">
      <c r="A37" s="254"/>
      <c r="C37" s="213"/>
      <c r="D37" s="213"/>
      <c r="E37" s="213"/>
      <c r="F37" s="213"/>
      <c r="G37" s="213"/>
      <c r="H37" s="213"/>
      <c r="I37" s="213"/>
      <c r="J37" s="213"/>
      <c r="K37" s="213"/>
      <c r="L37" s="213"/>
      <c r="O37" s="213"/>
      <c r="P37" s="213"/>
      <c r="Q37" s="213"/>
      <c r="R37" s="213"/>
      <c r="S37" s="213"/>
    </row>
    <row r="38" spans="1:19" x14ac:dyDescent="0.2">
      <c r="A38" s="254"/>
      <c r="C38" s="213"/>
      <c r="D38" s="213"/>
      <c r="E38" s="213"/>
      <c r="F38" s="213"/>
      <c r="G38" s="213"/>
      <c r="H38" s="213"/>
      <c r="I38" s="213"/>
      <c r="J38" s="213"/>
      <c r="K38" s="213"/>
      <c r="L38" s="213"/>
      <c r="O38" s="213"/>
      <c r="P38" s="213"/>
      <c r="Q38" s="213"/>
      <c r="R38" s="213"/>
      <c r="S38" s="213"/>
    </row>
    <row r="39" spans="1:19" x14ac:dyDescent="0.2">
      <c r="C39" s="213"/>
      <c r="D39" s="213"/>
      <c r="E39" s="213"/>
      <c r="F39" s="213"/>
      <c r="G39" s="213"/>
      <c r="H39" s="213"/>
      <c r="I39" s="213"/>
      <c r="J39" s="213"/>
      <c r="K39" s="213"/>
      <c r="L39" s="213"/>
      <c r="O39" s="213"/>
      <c r="P39" s="213"/>
      <c r="Q39" s="213"/>
      <c r="R39" s="213"/>
      <c r="S39" s="213"/>
    </row>
    <row r="40" spans="1:19" x14ac:dyDescent="0.2">
      <c r="C40" s="213"/>
      <c r="D40" s="213"/>
      <c r="E40" s="213"/>
      <c r="F40" s="213"/>
      <c r="G40" s="213"/>
      <c r="H40" s="213"/>
      <c r="I40" s="213"/>
      <c r="J40" s="213"/>
      <c r="K40" s="213"/>
      <c r="L40" s="213"/>
      <c r="O40" s="213"/>
      <c r="P40" s="213"/>
      <c r="Q40" s="213"/>
      <c r="R40" s="213"/>
      <c r="S40" s="213"/>
    </row>
    <row r="41" spans="1:19" x14ac:dyDescent="0.2">
      <c r="C41" s="213"/>
      <c r="D41" s="213"/>
      <c r="E41" s="213"/>
      <c r="F41" s="213"/>
      <c r="G41" s="213"/>
      <c r="H41" s="213"/>
      <c r="I41" s="213"/>
      <c r="J41" s="213"/>
      <c r="K41" s="213"/>
      <c r="L41" s="213"/>
      <c r="O41" s="213"/>
      <c r="P41" s="213"/>
      <c r="Q41" s="213"/>
      <c r="R41" s="213"/>
      <c r="S41" s="213"/>
    </row>
    <row r="42" spans="1:19" x14ac:dyDescent="0.2">
      <c r="C42" s="213"/>
      <c r="D42" s="213"/>
      <c r="E42" s="213"/>
      <c r="F42" s="213"/>
      <c r="G42" s="213"/>
      <c r="H42" s="213"/>
      <c r="I42" s="213"/>
      <c r="J42" s="213"/>
      <c r="K42" s="213"/>
      <c r="L42" s="213"/>
      <c r="O42" s="213"/>
      <c r="P42" s="213"/>
      <c r="Q42" s="213"/>
      <c r="R42" s="213"/>
      <c r="S42" s="213"/>
    </row>
    <row r="43" spans="1:19" x14ac:dyDescent="0.2">
      <c r="C43" s="213"/>
      <c r="D43" s="213"/>
      <c r="E43" s="213"/>
      <c r="F43" s="213"/>
      <c r="G43" s="213"/>
      <c r="H43" s="213"/>
      <c r="I43" s="213"/>
      <c r="J43" s="213"/>
      <c r="K43" s="213"/>
      <c r="L43" s="213"/>
      <c r="O43" s="213"/>
      <c r="P43" s="213"/>
      <c r="Q43" s="213"/>
      <c r="R43" s="213"/>
      <c r="S43" s="213"/>
    </row>
    <row r="44" spans="1:19" x14ac:dyDescent="0.2">
      <c r="C44" s="213"/>
      <c r="D44" s="213"/>
      <c r="E44" s="213"/>
      <c r="F44" s="213"/>
      <c r="G44" s="213"/>
      <c r="H44" s="213"/>
      <c r="I44" s="213"/>
      <c r="J44" s="213"/>
      <c r="K44" s="213"/>
      <c r="L44" s="213"/>
      <c r="O44" s="213"/>
      <c r="P44" s="213"/>
      <c r="Q44" s="213"/>
      <c r="R44" s="213"/>
      <c r="S44" s="213"/>
    </row>
    <row r="45" spans="1:19" x14ac:dyDescent="0.2">
      <c r="C45" s="213"/>
      <c r="D45" s="213"/>
      <c r="E45" s="213"/>
      <c r="F45" s="213"/>
      <c r="G45" s="213"/>
      <c r="H45" s="213"/>
      <c r="I45" s="212"/>
      <c r="J45" s="213"/>
      <c r="K45" s="213"/>
      <c r="L45" s="212"/>
      <c r="M45" s="212"/>
      <c r="O45" s="213"/>
      <c r="P45" s="214"/>
    </row>
    <row r="46" spans="1:19" x14ac:dyDescent="0.2">
      <c r="C46" s="213"/>
      <c r="D46" s="213"/>
      <c r="E46" s="213"/>
      <c r="F46" s="213"/>
      <c r="G46" s="213"/>
      <c r="H46" s="213"/>
      <c r="I46" s="212"/>
      <c r="J46" s="213"/>
      <c r="K46" s="213"/>
      <c r="L46" s="212"/>
      <c r="M46" s="212"/>
      <c r="O46" s="213"/>
      <c r="P46" s="214"/>
    </row>
    <row r="47" spans="1:19" x14ac:dyDescent="0.2">
      <c r="C47" s="213"/>
      <c r="D47" s="213"/>
      <c r="E47" s="213"/>
      <c r="F47" s="213"/>
      <c r="G47" s="213"/>
      <c r="H47" s="213"/>
      <c r="I47" s="212"/>
      <c r="J47" s="213"/>
      <c r="K47" s="213"/>
      <c r="L47" s="212"/>
      <c r="M47" s="212"/>
      <c r="O47" s="213"/>
      <c r="P47" s="214"/>
    </row>
    <row r="48" spans="1:19" x14ac:dyDescent="0.2">
      <c r="C48" s="213"/>
      <c r="D48" s="213"/>
      <c r="E48" s="213"/>
      <c r="F48" s="213"/>
      <c r="G48" s="213"/>
      <c r="H48" s="213"/>
      <c r="I48" s="213"/>
      <c r="J48" s="255"/>
      <c r="K48" s="213"/>
      <c r="L48" s="212"/>
      <c r="M48" s="212"/>
      <c r="O48" s="213"/>
      <c r="P48" s="214"/>
    </row>
    <row r="49" spans="1:26" x14ac:dyDescent="0.2">
      <c r="C49" s="213"/>
      <c r="D49" s="213"/>
      <c r="E49" s="213"/>
      <c r="F49" s="213"/>
      <c r="G49" s="213"/>
      <c r="H49" s="213"/>
      <c r="I49" s="213"/>
      <c r="J49" s="255"/>
      <c r="K49" s="213"/>
      <c r="L49" s="212"/>
      <c r="M49" s="212"/>
      <c r="O49" s="213"/>
      <c r="P49" s="214"/>
    </row>
    <row r="50" spans="1:26" x14ac:dyDescent="0.2">
      <c r="A50" s="210"/>
      <c r="B50" s="210"/>
      <c r="C50" s="210"/>
      <c r="D50" s="210"/>
      <c r="E50" s="218"/>
      <c r="F50" s="250"/>
      <c r="G50" s="213"/>
      <c r="H50" s="213"/>
      <c r="I50" s="212"/>
      <c r="J50" s="213"/>
      <c r="K50" s="213"/>
      <c r="L50" s="212"/>
      <c r="M50" s="212"/>
      <c r="O50" s="213"/>
      <c r="P50" s="214"/>
    </row>
    <row r="51" spans="1:26" x14ac:dyDescent="0.2">
      <c r="A51" s="210"/>
      <c r="B51" s="210"/>
      <c r="C51" s="210"/>
      <c r="D51" s="210"/>
      <c r="E51" s="218"/>
      <c r="F51" s="250"/>
      <c r="G51" s="213"/>
      <c r="H51" s="213"/>
      <c r="I51" s="212"/>
      <c r="J51" s="213"/>
      <c r="K51" s="213"/>
      <c r="L51" s="212"/>
      <c r="M51" s="212"/>
      <c r="O51" s="213"/>
      <c r="P51" s="214"/>
    </row>
    <row r="52" spans="1:26" x14ac:dyDescent="0.2">
      <c r="A52" s="210"/>
      <c r="B52" s="210"/>
      <c r="C52" s="210"/>
      <c r="D52" s="210"/>
      <c r="E52" s="218"/>
      <c r="F52" s="250"/>
      <c r="G52" s="213"/>
      <c r="H52" s="213"/>
      <c r="I52" s="212"/>
      <c r="J52" s="213"/>
      <c r="K52" s="213"/>
      <c r="L52" s="212"/>
      <c r="M52" s="212"/>
      <c r="O52" s="213"/>
      <c r="P52" s="214"/>
    </row>
    <row r="53" spans="1:26" x14ac:dyDescent="0.2">
      <c r="A53" s="210"/>
      <c r="B53" s="210"/>
      <c r="C53" s="210"/>
      <c r="D53" s="210"/>
      <c r="E53" s="218"/>
      <c r="F53" s="250"/>
      <c r="G53" s="213"/>
      <c r="H53" s="213"/>
      <c r="I53" s="212"/>
      <c r="J53" s="213"/>
      <c r="K53" s="213"/>
      <c r="L53" s="212"/>
      <c r="M53" s="212"/>
      <c r="O53" s="213"/>
      <c r="P53" s="214"/>
    </row>
    <row r="54" spans="1:26" x14ac:dyDescent="0.2">
      <c r="A54" s="210"/>
      <c r="B54" s="210"/>
      <c r="C54" s="210"/>
      <c r="D54" s="210"/>
      <c r="E54" s="218"/>
      <c r="F54" s="250"/>
      <c r="G54" s="213"/>
      <c r="H54" s="213"/>
      <c r="I54" s="212"/>
      <c r="J54" s="213"/>
      <c r="K54" s="213"/>
      <c r="L54" s="212"/>
      <c r="M54" s="212"/>
      <c r="O54" s="213"/>
      <c r="P54" s="214"/>
    </row>
    <row r="55" spans="1:26" x14ac:dyDescent="0.2">
      <c r="A55" s="210"/>
      <c r="B55" s="210"/>
      <c r="C55" s="210"/>
      <c r="D55" s="210"/>
      <c r="E55" s="218"/>
      <c r="F55" s="250"/>
      <c r="G55" s="213"/>
      <c r="H55" s="213"/>
      <c r="I55" s="212"/>
      <c r="J55" s="213"/>
      <c r="K55" s="213"/>
      <c r="L55" s="212"/>
      <c r="O55" s="213"/>
      <c r="P55" s="214"/>
      <c r="W55" s="212"/>
      <c r="X55" s="212"/>
    </row>
    <row r="56" spans="1:26" x14ac:dyDescent="0.2">
      <c r="A56" s="210"/>
      <c r="B56" s="210"/>
      <c r="C56" s="210"/>
      <c r="D56" s="210"/>
      <c r="E56" s="218"/>
      <c r="F56" s="250"/>
      <c r="G56" s="213"/>
      <c r="H56" s="213"/>
      <c r="I56" s="212"/>
      <c r="J56" s="213"/>
      <c r="K56" s="213"/>
      <c r="L56" s="212"/>
      <c r="O56" s="213"/>
      <c r="P56" s="214"/>
      <c r="W56" s="233"/>
      <c r="X56" s="212"/>
      <c r="Y56" s="212"/>
      <c r="Z56" s="212"/>
    </row>
    <row r="57" spans="1:26" x14ac:dyDescent="0.2">
      <c r="A57" s="210"/>
      <c r="B57" s="210"/>
      <c r="C57" s="210"/>
      <c r="D57" s="210"/>
      <c r="E57" s="218"/>
      <c r="F57" s="250"/>
      <c r="G57" s="213"/>
      <c r="H57" s="213"/>
      <c r="I57" s="212"/>
      <c r="J57" s="213"/>
      <c r="K57" s="213"/>
      <c r="L57" s="213"/>
      <c r="O57" s="213"/>
      <c r="P57" s="214"/>
      <c r="W57" s="233"/>
    </row>
    <row r="58" spans="1:26" x14ac:dyDescent="0.2">
      <c r="A58" s="210"/>
      <c r="B58" s="210"/>
      <c r="C58" s="210"/>
      <c r="D58" s="210"/>
      <c r="E58" s="218"/>
      <c r="F58" s="250"/>
      <c r="G58" s="213"/>
      <c r="H58" s="213"/>
      <c r="I58" s="212"/>
      <c r="J58" s="213"/>
      <c r="K58" s="213"/>
      <c r="L58" s="213"/>
      <c r="O58" s="213"/>
      <c r="P58" s="214"/>
      <c r="W58" s="212"/>
    </row>
    <row r="59" spans="1:26" x14ac:dyDescent="0.2">
      <c r="A59" s="210"/>
      <c r="B59" s="210"/>
      <c r="C59" s="210"/>
      <c r="D59" s="210"/>
      <c r="E59" s="218"/>
      <c r="F59" s="250"/>
      <c r="G59" s="213"/>
      <c r="H59" s="213"/>
      <c r="I59" s="212"/>
      <c r="J59" s="213"/>
      <c r="K59" s="213"/>
      <c r="L59" s="213"/>
      <c r="O59" s="213"/>
      <c r="P59" s="214"/>
    </row>
    <row r="60" spans="1:26" x14ac:dyDescent="0.2">
      <c r="A60" s="210"/>
      <c r="B60" s="210"/>
      <c r="C60" s="210"/>
      <c r="D60" s="210"/>
      <c r="E60" s="218"/>
      <c r="F60" s="250"/>
      <c r="G60" s="213"/>
      <c r="H60" s="213"/>
      <c r="I60" s="212"/>
      <c r="J60" s="213"/>
      <c r="K60" s="213"/>
      <c r="L60" s="213"/>
      <c r="O60" s="213"/>
      <c r="P60" s="214"/>
    </row>
    <row r="61" spans="1:26" x14ac:dyDescent="0.2">
      <c r="A61" s="210"/>
      <c r="B61" s="210"/>
      <c r="C61" s="210"/>
      <c r="D61" s="210"/>
      <c r="E61" s="218"/>
      <c r="F61" s="250"/>
      <c r="G61" s="213"/>
      <c r="H61" s="213"/>
      <c r="I61" s="212"/>
      <c r="J61" s="213"/>
      <c r="K61" s="213"/>
      <c r="L61" s="213"/>
      <c r="O61" s="213"/>
      <c r="P61" s="214"/>
    </row>
    <row r="62" spans="1:26" x14ac:dyDescent="0.2">
      <c r="A62" s="210"/>
      <c r="B62" s="210"/>
      <c r="C62" s="210"/>
      <c r="D62" s="210"/>
      <c r="E62" s="218"/>
      <c r="F62" s="250"/>
      <c r="G62" s="213"/>
      <c r="H62" s="213"/>
      <c r="I62" s="212"/>
      <c r="J62" s="213"/>
      <c r="K62" s="213"/>
      <c r="L62" s="213"/>
      <c r="O62" s="213"/>
      <c r="P62" s="214"/>
    </row>
    <row r="63" spans="1:26" x14ac:dyDescent="0.2">
      <c r="A63" s="210"/>
      <c r="B63" s="210"/>
      <c r="C63" s="210"/>
      <c r="D63" s="210"/>
      <c r="E63" s="218"/>
      <c r="F63" s="250"/>
      <c r="G63" s="213"/>
      <c r="H63" s="213"/>
      <c r="I63" s="212"/>
      <c r="J63" s="213"/>
      <c r="K63" s="213"/>
      <c r="L63" s="213"/>
      <c r="O63" s="213"/>
      <c r="P63" s="214"/>
    </row>
    <row r="64" spans="1:26" x14ac:dyDescent="0.2">
      <c r="A64" s="210"/>
      <c r="B64" s="210"/>
      <c r="C64" s="210"/>
      <c r="D64" s="210"/>
      <c r="E64" s="218"/>
      <c r="F64" s="250"/>
      <c r="G64" s="213"/>
      <c r="H64" s="213"/>
      <c r="I64" s="212"/>
      <c r="J64" s="213"/>
      <c r="K64" s="213"/>
      <c r="L64" s="213"/>
      <c r="O64" s="213"/>
      <c r="P64" s="214"/>
    </row>
    <row r="65" spans="1:22" x14ac:dyDescent="0.2">
      <c r="A65" s="210"/>
      <c r="B65" s="210"/>
      <c r="C65" s="210"/>
      <c r="D65" s="210"/>
      <c r="E65" s="218"/>
      <c r="F65" s="250"/>
      <c r="G65" s="213"/>
      <c r="H65" s="213"/>
      <c r="I65" s="212"/>
      <c r="J65" s="213"/>
      <c r="K65" s="213"/>
      <c r="L65" s="213"/>
      <c r="O65" s="213"/>
      <c r="P65" s="214"/>
    </row>
    <row r="66" spans="1:22" x14ac:dyDescent="0.2">
      <c r="A66" s="210"/>
      <c r="B66" s="210"/>
      <c r="C66" s="210"/>
      <c r="D66" s="210"/>
      <c r="E66" s="218"/>
      <c r="F66" s="250"/>
      <c r="G66" s="213"/>
      <c r="H66" s="213"/>
      <c r="I66" s="212"/>
      <c r="J66" s="213"/>
      <c r="K66" s="213"/>
      <c r="L66" s="213"/>
      <c r="O66" s="213"/>
      <c r="P66" s="214"/>
    </row>
    <row r="67" spans="1:22" x14ac:dyDescent="0.2">
      <c r="A67" s="210"/>
      <c r="B67" s="210"/>
      <c r="C67" s="210"/>
      <c r="D67" s="210"/>
      <c r="E67" s="218"/>
      <c r="F67" s="250"/>
      <c r="G67" s="213"/>
      <c r="H67" s="213"/>
      <c r="I67" s="212"/>
      <c r="J67" s="213"/>
      <c r="K67" s="213"/>
      <c r="L67" s="213"/>
      <c r="O67" s="213"/>
      <c r="P67" s="214"/>
    </row>
    <row r="68" spans="1:22" x14ac:dyDescent="0.2">
      <c r="A68" s="210"/>
      <c r="B68" s="210"/>
      <c r="C68" s="210"/>
      <c r="D68" s="210"/>
      <c r="E68" s="218"/>
      <c r="F68" s="250"/>
      <c r="G68" s="214"/>
      <c r="H68" s="213"/>
      <c r="I68" s="212"/>
      <c r="J68" s="213"/>
      <c r="K68" s="213"/>
      <c r="L68" s="213"/>
      <c r="O68" s="213"/>
      <c r="P68" s="214"/>
    </row>
    <row r="69" spans="1:22" x14ac:dyDescent="0.2">
      <c r="A69" s="210"/>
      <c r="B69" s="210"/>
      <c r="C69" s="210"/>
      <c r="D69" s="210"/>
      <c r="E69" s="218"/>
      <c r="F69" s="250"/>
      <c r="G69" s="214"/>
      <c r="H69" s="213"/>
      <c r="I69" s="212"/>
      <c r="J69" s="213"/>
      <c r="K69" s="213"/>
      <c r="L69" s="213"/>
      <c r="O69" s="213"/>
      <c r="P69" s="214"/>
    </row>
    <row r="70" spans="1:22" x14ac:dyDescent="0.2">
      <c r="A70" s="210"/>
      <c r="B70" s="210"/>
      <c r="C70" s="210"/>
      <c r="D70" s="210"/>
      <c r="E70" s="218"/>
      <c r="F70" s="250"/>
      <c r="G70" s="214"/>
      <c r="H70" s="213"/>
      <c r="I70" s="212"/>
      <c r="J70" s="213"/>
      <c r="K70" s="213"/>
      <c r="L70" s="213"/>
      <c r="O70" s="213"/>
      <c r="P70" s="214"/>
    </row>
    <row r="71" spans="1:22" x14ac:dyDescent="0.2">
      <c r="A71" s="210"/>
      <c r="B71" s="210"/>
      <c r="C71" s="210"/>
      <c r="D71" s="210"/>
      <c r="E71" s="218"/>
      <c r="F71" s="250"/>
      <c r="G71" s="214"/>
      <c r="H71" s="213"/>
      <c r="I71" s="212"/>
      <c r="J71" s="213"/>
      <c r="K71" s="213"/>
      <c r="L71" s="213"/>
      <c r="O71" s="213"/>
      <c r="P71" s="214"/>
    </row>
    <row r="72" spans="1:22" x14ac:dyDescent="0.2">
      <c r="A72" s="210"/>
      <c r="B72" s="210"/>
      <c r="C72" s="210"/>
      <c r="D72" s="210"/>
      <c r="E72" s="218"/>
      <c r="F72" s="250"/>
      <c r="G72" s="213"/>
      <c r="H72" s="213"/>
      <c r="I72" s="212"/>
      <c r="J72" s="213"/>
      <c r="K72" s="213"/>
      <c r="L72" s="213"/>
      <c r="O72" s="213"/>
      <c r="P72" s="214"/>
    </row>
    <row r="73" spans="1:22" x14ac:dyDescent="0.2">
      <c r="A73" s="210"/>
      <c r="B73" s="210"/>
      <c r="C73" s="210"/>
      <c r="D73" s="210"/>
      <c r="E73" s="218"/>
      <c r="F73" s="250"/>
      <c r="G73" s="213"/>
      <c r="H73" s="213"/>
      <c r="I73" s="212"/>
      <c r="J73" s="213"/>
      <c r="K73" s="213"/>
      <c r="L73" s="213"/>
      <c r="O73" s="213"/>
      <c r="P73" s="214"/>
    </row>
    <row r="74" spans="1:22" x14ac:dyDescent="0.2">
      <c r="A74" s="210"/>
      <c r="B74" s="210"/>
      <c r="C74" s="210"/>
      <c r="D74" s="210"/>
      <c r="E74" s="218"/>
      <c r="F74" s="250"/>
      <c r="G74" s="213"/>
      <c r="H74" s="213"/>
      <c r="I74" s="212"/>
      <c r="J74" s="213"/>
      <c r="K74" s="213"/>
      <c r="L74" s="213"/>
      <c r="O74" s="213"/>
      <c r="P74" s="214"/>
      <c r="R74" s="248"/>
      <c r="S74" s="248"/>
      <c r="T74" s="210"/>
      <c r="U74" s="210"/>
      <c r="V74" s="210"/>
    </row>
    <row r="75" spans="1:22" x14ac:dyDescent="0.2">
      <c r="A75" s="210"/>
      <c r="B75" s="210"/>
      <c r="C75" s="210"/>
      <c r="D75" s="210"/>
      <c r="E75" s="218"/>
      <c r="F75" s="250"/>
      <c r="G75" s="213"/>
      <c r="H75" s="213"/>
      <c r="I75" s="212"/>
      <c r="J75" s="213"/>
      <c r="K75" s="213"/>
      <c r="L75" s="213"/>
      <c r="O75" s="213"/>
      <c r="P75" s="214"/>
      <c r="R75" s="248"/>
      <c r="S75" s="248"/>
      <c r="T75" s="210"/>
      <c r="U75" s="210"/>
      <c r="V75" s="210"/>
    </row>
    <row r="76" spans="1:22" x14ac:dyDescent="0.2">
      <c r="A76" s="210"/>
      <c r="B76" s="210"/>
      <c r="C76" s="210"/>
      <c r="D76" s="210"/>
      <c r="E76" s="218"/>
      <c r="F76" s="250"/>
      <c r="G76" s="213"/>
      <c r="H76" s="213"/>
      <c r="I76" s="212"/>
      <c r="J76" s="213"/>
      <c r="K76" s="213"/>
      <c r="L76" s="213"/>
      <c r="O76" s="213"/>
      <c r="P76" s="214"/>
      <c r="R76" s="248"/>
      <c r="S76" s="248"/>
      <c r="T76" s="210"/>
      <c r="U76" s="210"/>
      <c r="V76" s="210"/>
    </row>
    <row r="77" spans="1:22" x14ac:dyDescent="0.2">
      <c r="A77" s="210"/>
      <c r="B77" s="210"/>
      <c r="C77" s="210"/>
      <c r="D77" s="210"/>
      <c r="E77" s="218"/>
      <c r="F77" s="250"/>
      <c r="G77" s="213"/>
      <c r="H77" s="213"/>
      <c r="I77" s="212"/>
      <c r="J77" s="213"/>
      <c r="K77" s="213"/>
      <c r="L77" s="213"/>
      <c r="O77" s="213"/>
      <c r="P77" s="214"/>
      <c r="R77" s="248"/>
      <c r="S77" s="248"/>
      <c r="T77" s="210"/>
      <c r="U77" s="210"/>
      <c r="V77" s="210"/>
    </row>
    <row r="78" spans="1:22" x14ac:dyDescent="0.2">
      <c r="A78" s="210"/>
      <c r="B78" s="210"/>
      <c r="C78" s="210"/>
      <c r="D78" s="210"/>
      <c r="E78" s="218"/>
      <c r="F78" s="250"/>
      <c r="G78" s="213"/>
      <c r="H78" s="213"/>
      <c r="I78" s="212"/>
      <c r="J78" s="213"/>
      <c r="K78" s="213"/>
      <c r="L78" s="213"/>
      <c r="O78" s="213"/>
      <c r="P78" s="214"/>
      <c r="R78" s="248"/>
      <c r="S78" s="248"/>
      <c r="T78" s="210"/>
      <c r="U78" s="210"/>
      <c r="V78" s="210"/>
    </row>
    <row r="79" spans="1:22" x14ac:dyDescent="0.2">
      <c r="A79" s="210"/>
      <c r="B79" s="210"/>
      <c r="C79" s="210"/>
      <c r="D79" s="210"/>
      <c r="E79" s="218"/>
      <c r="F79" s="250"/>
      <c r="G79" s="213"/>
      <c r="H79" s="213"/>
      <c r="I79" s="212"/>
      <c r="J79" s="213"/>
      <c r="K79" s="213"/>
      <c r="L79" s="213"/>
      <c r="N79" s="210"/>
      <c r="O79" s="210"/>
      <c r="P79" s="248"/>
      <c r="Q79" s="248"/>
      <c r="R79" s="248"/>
      <c r="S79" s="248"/>
      <c r="T79" s="210"/>
      <c r="U79" s="210"/>
      <c r="V79" s="210"/>
    </row>
    <row r="80" spans="1:22" x14ac:dyDescent="0.2">
      <c r="A80" s="210"/>
      <c r="B80" s="210"/>
      <c r="C80" s="210"/>
      <c r="D80" s="210"/>
      <c r="E80" s="218"/>
      <c r="F80" s="250"/>
      <c r="G80" s="213"/>
      <c r="H80" s="213"/>
      <c r="I80" s="212"/>
      <c r="J80" s="213"/>
      <c r="K80" s="213"/>
      <c r="L80" s="213"/>
      <c r="N80" s="210"/>
      <c r="O80" s="210"/>
      <c r="P80" s="248"/>
      <c r="Q80" s="248"/>
      <c r="R80" s="248"/>
      <c r="S80" s="248"/>
      <c r="T80" s="210"/>
      <c r="U80" s="210"/>
      <c r="V80" s="210"/>
    </row>
    <row r="81" spans="1:22" x14ac:dyDescent="0.2">
      <c r="A81" s="210"/>
      <c r="B81" s="210"/>
      <c r="C81" s="210"/>
      <c r="D81" s="210"/>
      <c r="E81" s="218"/>
      <c r="F81" s="250"/>
      <c r="G81" s="213"/>
      <c r="H81" s="213"/>
      <c r="I81" s="212"/>
      <c r="J81" s="213"/>
      <c r="K81" s="213"/>
      <c r="L81" s="213"/>
      <c r="N81" s="210"/>
      <c r="O81" s="210"/>
      <c r="P81" s="248"/>
      <c r="Q81" s="248"/>
      <c r="R81" s="248"/>
      <c r="S81" s="248"/>
      <c r="T81" s="210"/>
      <c r="U81" s="210"/>
      <c r="V81" s="210"/>
    </row>
    <row r="82" spans="1:22" x14ac:dyDescent="0.2">
      <c r="A82" s="210"/>
      <c r="B82" s="210"/>
      <c r="C82" s="210"/>
      <c r="D82" s="210"/>
      <c r="E82" s="218"/>
      <c r="F82" s="250"/>
      <c r="G82" s="213"/>
      <c r="H82" s="213"/>
      <c r="I82" s="212"/>
      <c r="J82" s="213"/>
      <c r="K82" s="213"/>
      <c r="L82" s="213"/>
      <c r="N82" s="210"/>
      <c r="O82" s="210"/>
      <c r="P82" s="248"/>
      <c r="Q82" s="248"/>
      <c r="R82" s="248"/>
      <c r="S82" s="248"/>
      <c r="T82" s="210"/>
      <c r="U82" s="210"/>
      <c r="V82" s="210"/>
    </row>
    <row r="83" spans="1:22" x14ac:dyDescent="0.2">
      <c r="A83" s="210"/>
      <c r="B83" s="210"/>
      <c r="C83" s="210"/>
      <c r="D83" s="210"/>
      <c r="E83" s="218"/>
      <c r="F83" s="250"/>
      <c r="G83" s="213"/>
      <c r="H83" s="213"/>
      <c r="I83" s="212"/>
      <c r="J83" s="213"/>
      <c r="K83" s="213"/>
      <c r="L83" s="213"/>
      <c r="N83" s="210"/>
      <c r="O83" s="210"/>
      <c r="P83" s="248"/>
      <c r="Q83" s="248"/>
      <c r="R83" s="248"/>
      <c r="S83" s="248"/>
      <c r="T83" s="210"/>
      <c r="U83" s="210"/>
      <c r="V83" s="210"/>
    </row>
    <row r="84" spans="1:22" x14ac:dyDescent="0.2">
      <c r="A84" s="210"/>
      <c r="B84" s="210"/>
      <c r="C84" s="210"/>
      <c r="D84" s="210"/>
      <c r="E84" s="218"/>
      <c r="F84" s="250"/>
      <c r="G84" s="213"/>
      <c r="H84" s="213"/>
      <c r="I84" s="212"/>
      <c r="J84" s="213"/>
      <c r="K84" s="213"/>
      <c r="L84" s="213"/>
      <c r="N84" s="210"/>
      <c r="O84" s="210"/>
      <c r="P84" s="248"/>
      <c r="Q84" s="248"/>
      <c r="R84" s="248"/>
      <c r="S84" s="248"/>
      <c r="T84" s="210"/>
      <c r="U84" s="210"/>
      <c r="V84" s="210"/>
    </row>
    <row r="85" spans="1:22" x14ac:dyDescent="0.2">
      <c r="A85" s="210"/>
      <c r="B85" s="210"/>
      <c r="C85" s="210"/>
      <c r="D85" s="210"/>
      <c r="E85" s="218"/>
      <c r="F85" s="250"/>
      <c r="G85" s="213"/>
      <c r="H85" s="213"/>
      <c r="I85" s="212"/>
      <c r="J85" s="213"/>
      <c r="K85" s="213"/>
      <c r="L85" s="213"/>
      <c r="N85" s="210"/>
      <c r="O85" s="210"/>
      <c r="P85" s="248"/>
      <c r="Q85" s="248"/>
      <c r="R85" s="248"/>
      <c r="S85" s="248"/>
      <c r="T85" s="210"/>
      <c r="U85" s="210"/>
      <c r="V85" s="210"/>
    </row>
    <row r="86" spans="1:22" x14ac:dyDescent="0.2">
      <c r="A86" s="210"/>
      <c r="B86" s="210"/>
      <c r="C86" s="210"/>
      <c r="D86" s="210"/>
      <c r="E86" s="218"/>
      <c r="F86" s="250"/>
      <c r="G86" s="213"/>
      <c r="H86" s="213"/>
      <c r="I86" s="212"/>
      <c r="J86" s="213"/>
      <c r="K86" s="213"/>
      <c r="L86" s="213"/>
      <c r="N86" s="210"/>
      <c r="O86" s="210"/>
      <c r="P86" s="248"/>
      <c r="Q86" s="248"/>
      <c r="R86" s="248"/>
      <c r="S86" s="248"/>
      <c r="T86" s="210"/>
      <c r="U86" s="210"/>
      <c r="V86" s="210"/>
    </row>
    <row r="87" spans="1:22" x14ac:dyDescent="0.2">
      <c r="A87" s="210"/>
      <c r="B87" s="210"/>
      <c r="C87" s="210"/>
      <c r="D87" s="210"/>
      <c r="E87" s="218"/>
      <c r="F87" s="250"/>
      <c r="G87" s="213"/>
      <c r="H87" s="213"/>
      <c r="I87" s="212"/>
      <c r="J87" s="213"/>
      <c r="K87" s="213"/>
      <c r="L87" s="213"/>
      <c r="N87" s="210"/>
      <c r="O87" s="210"/>
      <c r="P87" s="248"/>
      <c r="Q87" s="248"/>
      <c r="R87" s="248"/>
      <c r="S87" s="248"/>
      <c r="T87" s="210"/>
      <c r="U87" s="210"/>
      <c r="V87" s="210"/>
    </row>
    <row r="88" spans="1:22" x14ac:dyDescent="0.2">
      <c r="A88" s="210"/>
      <c r="B88" s="210"/>
      <c r="C88" s="210"/>
      <c r="D88" s="210"/>
      <c r="E88" s="218"/>
      <c r="F88" s="250"/>
      <c r="G88" s="213"/>
      <c r="H88" s="213"/>
      <c r="I88" s="212"/>
      <c r="J88" s="213"/>
      <c r="K88" s="213"/>
      <c r="L88" s="213"/>
      <c r="N88" s="210"/>
      <c r="O88" s="210"/>
      <c r="P88" s="248"/>
      <c r="Q88" s="248"/>
      <c r="R88" s="248"/>
      <c r="S88" s="248"/>
      <c r="T88" s="210"/>
      <c r="U88" s="210"/>
      <c r="V88" s="210"/>
    </row>
    <row r="89" spans="1:22" x14ac:dyDescent="0.2">
      <c r="A89" s="210"/>
      <c r="B89" s="210"/>
      <c r="C89" s="210"/>
      <c r="D89" s="210"/>
      <c r="E89" s="218"/>
      <c r="F89" s="250"/>
      <c r="G89" s="213"/>
      <c r="H89" s="213"/>
      <c r="I89" s="212"/>
      <c r="J89" s="213"/>
      <c r="K89" s="213"/>
      <c r="L89" s="213"/>
      <c r="N89" s="210"/>
      <c r="O89" s="210"/>
      <c r="P89" s="248"/>
      <c r="Q89" s="248"/>
      <c r="R89" s="248"/>
      <c r="S89" s="248"/>
      <c r="T89" s="210"/>
      <c r="U89" s="210"/>
      <c r="V89" s="210"/>
    </row>
    <row r="90" spans="1:22" x14ac:dyDescent="0.2">
      <c r="A90" s="210"/>
      <c r="B90" s="210"/>
      <c r="C90" s="210"/>
      <c r="D90" s="210"/>
      <c r="E90" s="218"/>
      <c r="F90" s="250"/>
      <c r="G90" s="213"/>
      <c r="H90" s="213"/>
      <c r="I90" s="212"/>
      <c r="J90" s="213"/>
      <c r="K90" s="213"/>
      <c r="L90" s="213"/>
      <c r="N90" s="210"/>
      <c r="O90" s="210"/>
      <c r="P90" s="248"/>
      <c r="Q90" s="248"/>
      <c r="R90" s="248"/>
      <c r="S90" s="248"/>
      <c r="T90" s="210"/>
      <c r="U90" s="210"/>
      <c r="V90" s="210"/>
    </row>
    <row r="91" spans="1:22" s="210" customFormat="1" x14ac:dyDescent="0.2">
      <c r="E91" s="218"/>
      <c r="F91" s="250"/>
      <c r="G91" s="213"/>
      <c r="H91" s="213"/>
      <c r="I91" s="212"/>
      <c r="J91" s="213"/>
      <c r="K91" s="213"/>
      <c r="L91" s="213"/>
      <c r="M91" s="213"/>
      <c r="P91" s="248"/>
      <c r="Q91" s="248"/>
      <c r="R91" s="248"/>
      <c r="S91" s="248"/>
    </row>
    <row r="92" spans="1:22" s="210" customFormat="1" x14ac:dyDescent="0.2">
      <c r="E92" s="218"/>
      <c r="F92" s="250"/>
      <c r="G92" s="213"/>
      <c r="H92" s="213"/>
      <c r="I92" s="212"/>
      <c r="J92" s="213"/>
      <c r="K92" s="213"/>
      <c r="L92" s="213"/>
      <c r="M92" s="213"/>
      <c r="P92" s="248"/>
      <c r="Q92" s="248"/>
      <c r="R92" s="248"/>
      <c r="S92" s="248"/>
    </row>
    <row r="93" spans="1:22" s="210" customFormat="1" x14ac:dyDescent="0.2">
      <c r="E93" s="218"/>
      <c r="F93" s="250"/>
      <c r="G93" s="213"/>
      <c r="H93" s="213"/>
      <c r="I93" s="212"/>
      <c r="J93" s="213"/>
      <c r="K93" s="213"/>
      <c r="L93" s="213"/>
      <c r="M93" s="213"/>
      <c r="P93" s="248"/>
      <c r="Q93" s="248"/>
      <c r="R93" s="248"/>
      <c r="S93" s="248"/>
    </row>
    <row r="94" spans="1:22" s="210" customFormat="1" x14ac:dyDescent="0.2">
      <c r="E94" s="218"/>
      <c r="F94" s="250"/>
      <c r="G94" s="213"/>
      <c r="H94" s="213"/>
      <c r="I94" s="212"/>
      <c r="J94" s="213"/>
      <c r="K94" s="213"/>
      <c r="L94" s="213"/>
      <c r="P94" s="248"/>
      <c r="Q94" s="248"/>
      <c r="R94" s="248"/>
      <c r="S94" s="248"/>
    </row>
    <row r="95" spans="1:22" s="210" customFormat="1" x14ac:dyDescent="0.2">
      <c r="E95" s="218"/>
      <c r="F95" s="250"/>
      <c r="G95" s="213"/>
      <c r="H95" s="213"/>
      <c r="I95" s="212"/>
      <c r="J95" s="213"/>
      <c r="K95" s="213"/>
      <c r="L95" s="213"/>
      <c r="P95" s="248"/>
      <c r="Q95" s="248"/>
      <c r="R95" s="248"/>
      <c r="S95" s="248"/>
    </row>
    <row r="96" spans="1:22" s="210" customFormat="1" x14ac:dyDescent="0.2">
      <c r="E96" s="218"/>
      <c r="F96" s="250"/>
      <c r="G96" s="213"/>
      <c r="H96" s="213"/>
      <c r="I96" s="212"/>
      <c r="J96" s="213"/>
      <c r="K96" s="213"/>
      <c r="L96" s="213"/>
      <c r="P96" s="248"/>
      <c r="Q96" s="248"/>
      <c r="R96" s="248"/>
      <c r="S96" s="248"/>
    </row>
    <row r="97" spans="5:19" s="210" customFormat="1" x14ac:dyDescent="0.2">
      <c r="E97" s="218"/>
      <c r="F97" s="250"/>
      <c r="G97" s="213"/>
      <c r="H97" s="213"/>
      <c r="I97" s="212"/>
      <c r="J97" s="213"/>
      <c r="K97" s="213"/>
      <c r="L97" s="213"/>
      <c r="P97" s="248"/>
      <c r="Q97" s="248"/>
      <c r="R97" s="248"/>
      <c r="S97" s="248"/>
    </row>
    <row r="98" spans="5:19" s="210" customFormat="1" x14ac:dyDescent="0.2">
      <c r="E98" s="218"/>
      <c r="F98" s="250"/>
      <c r="G98" s="213"/>
      <c r="H98" s="213"/>
      <c r="I98" s="212"/>
      <c r="J98" s="213"/>
      <c r="K98" s="213"/>
      <c r="L98" s="213"/>
      <c r="P98" s="248"/>
      <c r="Q98" s="248"/>
      <c r="R98" s="248"/>
      <c r="S98" s="248"/>
    </row>
    <row r="99" spans="5:19" s="210" customFormat="1" x14ac:dyDescent="0.2">
      <c r="E99" s="218"/>
      <c r="F99" s="250"/>
      <c r="G99" s="213"/>
      <c r="H99" s="213"/>
      <c r="I99" s="212"/>
      <c r="J99" s="213"/>
      <c r="K99" s="213"/>
      <c r="L99" s="213"/>
      <c r="P99" s="248"/>
      <c r="Q99" s="248"/>
      <c r="R99" s="248"/>
      <c r="S99" s="248"/>
    </row>
    <row r="100" spans="5:19" s="210" customFormat="1" x14ac:dyDescent="0.2">
      <c r="E100" s="218"/>
      <c r="F100" s="250"/>
      <c r="G100" s="213"/>
      <c r="H100" s="213"/>
      <c r="I100" s="212"/>
      <c r="J100" s="213"/>
      <c r="K100" s="213"/>
      <c r="L100" s="213"/>
      <c r="P100" s="248"/>
      <c r="Q100" s="248"/>
      <c r="R100" s="248"/>
      <c r="S100" s="248"/>
    </row>
    <row r="101" spans="5:19" s="210" customFormat="1" x14ac:dyDescent="0.2">
      <c r="E101" s="218"/>
      <c r="F101" s="250"/>
      <c r="G101" s="213"/>
      <c r="H101" s="213"/>
      <c r="I101" s="212"/>
      <c r="J101" s="213"/>
      <c r="K101" s="213"/>
      <c r="L101" s="213"/>
      <c r="P101" s="248"/>
      <c r="Q101" s="248"/>
      <c r="R101" s="248"/>
      <c r="S101" s="248"/>
    </row>
    <row r="102" spans="5:19" s="210" customFormat="1" x14ac:dyDescent="0.2">
      <c r="E102" s="218"/>
      <c r="F102" s="250"/>
      <c r="G102" s="213"/>
      <c r="H102" s="213"/>
      <c r="I102" s="212"/>
      <c r="J102" s="213"/>
      <c r="K102" s="213"/>
      <c r="L102" s="213"/>
      <c r="P102" s="248"/>
      <c r="Q102" s="248"/>
      <c r="R102" s="248"/>
      <c r="S102" s="248"/>
    </row>
    <row r="103" spans="5:19" s="210" customFormat="1" x14ac:dyDescent="0.2">
      <c r="E103" s="218"/>
      <c r="F103" s="250"/>
      <c r="G103" s="213"/>
      <c r="H103" s="213"/>
      <c r="I103" s="212"/>
      <c r="J103" s="213"/>
      <c r="K103" s="213"/>
      <c r="L103" s="213"/>
      <c r="P103" s="248"/>
      <c r="Q103" s="248"/>
      <c r="R103" s="248"/>
      <c r="S103" s="248"/>
    </row>
    <row r="104" spans="5:19" s="210" customFormat="1" x14ac:dyDescent="0.2">
      <c r="E104" s="218"/>
      <c r="F104" s="250"/>
      <c r="G104" s="213"/>
      <c r="H104" s="213"/>
      <c r="I104" s="212"/>
      <c r="J104" s="213"/>
      <c r="K104" s="213"/>
      <c r="L104" s="213"/>
      <c r="P104" s="248"/>
      <c r="Q104" s="248"/>
      <c r="R104" s="248"/>
      <c r="S104" s="248"/>
    </row>
    <row r="105" spans="5:19" s="210" customFormat="1" x14ac:dyDescent="0.2">
      <c r="E105" s="218"/>
      <c r="F105" s="250"/>
      <c r="G105" s="213"/>
      <c r="H105" s="213"/>
      <c r="I105" s="212"/>
      <c r="J105" s="213"/>
      <c r="K105" s="213"/>
      <c r="L105" s="213"/>
      <c r="P105" s="248"/>
      <c r="Q105" s="248"/>
      <c r="R105" s="248"/>
      <c r="S105" s="248"/>
    </row>
    <row r="106" spans="5:19" s="210" customFormat="1" x14ac:dyDescent="0.2">
      <c r="E106" s="218"/>
      <c r="F106" s="250"/>
      <c r="G106" s="213"/>
      <c r="H106" s="213"/>
      <c r="I106" s="212"/>
      <c r="J106" s="213"/>
      <c r="K106" s="213"/>
      <c r="L106" s="213"/>
      <c r="P106" s="248"/>
      <c r="Q106" s="248"/>
      <c r="R106" s="248"/>
      <c r="S106" s="248"/>
    </row>
    <row r="107" spans="5:19" s="210" customFormat="1" x14ac:dyDescent="0.2">
      <c r="E107" s="218"/>
      <c r="F107" s="250"/>
      <c r="G107" s="213"/>
      <c r="H107" s="213"/>
      <c r="I107" s="212"/>
      <c r="J107" s="213"/>
      <c r="K107" s="213"/>
      <c r="L107" s="213"/>
      <c r="P107" s="248"/>
      <c r="Q107" s="248"/>
      <c r="R107" s="248"/>
      <c r="S107" s="248"/>
    </row>
    <row r="108" spans="5:19" s="210" customFormat="1" x14ac:dyDescent="0.2">
      <c r="E108" s="218"/>
      <c r="F108" s="250"/>
      <c r="G108" s="213"/>
      <c r="H108" s="213"/>
      <c r="I108" s="212"/>
      <c r="J108" s="213"/>
      <c r="K108" s="213"/>
      <c r="L108" s="213"/>
      <c r="P108" s="248"/>
      <c r="Q108" s="248"/>
      <c r="R108" s="248"/>
      <c r="S108" s="248"/>
    </row>
    <row r="109" spans="5:19" s="210" customFormat="1" x14ac:dyDescent="0.2">
      <c r="E109" s="218"/>
      <c r="F109" s="250"/>
      <c r="G109" s="213"/>
      <c r="H109" s="213"/>
      <c r="I109" s="212"/>
      <c r="J109" s="213"/>
      <c r="K109" s="213"/>
      <c r="L109" s="213"/>
      <c r="P109" s="248"/>
      <c r="Q109" s="248"/>
      <c r="R109" s="248"/>
      <c r="S109" s="248"/>
    </row>
    <row r="110" spans="5:19" s="210" customFormat="1" x14ac:dyDescent="0.2">
      <c r="E110" s="218"/>
      <c r="F110" s="250"/>
      <c r="G110" s="213"/>
      <c r="H110" s="213"/>
      <c r="I110" s="212"/>
      <c r="J110" s="213"/>
      <c r="K110" s="213"/>
      <c r="L110" s="213"/>
      <c r="P110" s="248"/>
      <c r="Q110" s="248"/>
      <c r="R110" s="248"/>
      <c r="S110" s="248"/>
    </row>
    <row r="111" spans="5:19" s="210" customFormat="1" x14ac:dyDescent="0.2">
      <c r="E111" s="218"/>
      <c r="F111" s="250"/>
      <c r="G111" s="213"/>
      <c r="H111" s="213"/>
      <c r="I111" s="212"/>
      <c r="J111" s="213"/>
      <c r="K111" s="213"/>
      <c r="L111" s="213"/>
      <c r="P111" s="248"/>
      <c r="Q111" s="248"/>
      <c r="R111" s="248"/>
      <c r="S111" s="248"/>
    </row>
    <row r="112" spans="5:19" s="210" customFormat="1" x14ac:dyDescent="0.2">
      <c r="E112" s="218"/>
      <c r="F112" s="250"/>
      <c r="G112" s="213"/>
      <c r="H112" s="213"/>
      <c r="I112" s="212"/>
      <c r="J112" s="213"/>
      <c r="K112" s="213"/>
      <c r="L112" s="213"/>
      <c r="P112" s="248"/>
      <c r="Q112" s="248"/>
      <c r="R112" s="248"/>
      <c r="S112" s="248"/>
    </row>
    <row r="113" spans="5:19" s="210" customFormat="1" x14ac:dyDescent="0.2">
      <c r="E113" s="218"/>
      <c r="F113" s="250"/>
      <c r="G113" s="213"/>
      <c r="H113" s="213"/>
      <c r="I113" s="212"/>
      <c r="J113" s="213"/>
      <c r="K113" s="213"/>
      <c r="L113" s="213"/>
      <c r="P113" s="248"/>
      <c r="Q113" s="248"/>
      <c r="R113" s="248"/>
      <c r="S113" s="248"/>
    </row>
    <row r="114" spans="5:19" s="210" customFormat="1" x14ac:dyDescent="0.2">
      <c r="E114" s="218"/>
      <c r="F114" s="250"/>
      <c r="G114" s="213"/>
      <c r="H114" s="213"/>
      <c r="I114" s="212"/>
      <c r="J114" s="213"/>
      <c r="K114" s="213"/>
      <c r="L114" s="213"/>
      <c r="P114" s="248"/>
      <c r="Q114" s="248"/>
      <c r="R114" s="248"/>
      <c r="S114" s="248"/>
    </row>
    <row r="115" spans="5:19" s="210" customFormat="1" x14ac:dyDescent="0.2">
      <c r="E115" s="218"/>
      <c r="F115" s="250"/>
      <c r="G115" s="213"/>
      <c r="H115" s="213"/>
      <c r="I115" s="212"/>
      <c r="J115" s="213"/>
      <c r="K115" s="213"/>
      <c r="L115" s="213"/>
      <c r="P115" s="248"/>
      <c r="Q115" s="248"/>
      <c r="R115" s="248"/>
      <c r="S115" s="248"/>
    </row>
    <row r="116" spans="5:19" s="210" customFormat="1" x14ac:dyDescent="0.2">
      <c r="E116" s="218"/>
      <c r="F116" s="250"/>
      <c r="G116" s="213"/>
      <c r="H116" s="213"/>
      <c r="I116" s="212"/>
      <c r="J116" s="213"/>
      <c r="K116" s="213"/>
      <c r="L116" s="213"/>
      <c r="P116" s="248"/>
      <c r="Q116" s="248"/>
      <c r="R116" s="248"/>
      <c r="S116" s="248"/>
    </row>
    <row r="117" spans="5:19" s="210" customFormat="1" x14ac:dyDescent="0.2">
      <c r="E117" s="218"/>
      <c r="F117" s="250"/>
      <c r="G117" s="213"/>
      <c r="H117" s="213"/>
      <c r="I117" s="212"/>
      <c r="J117" s="213"/>
      <c r="K117" s="213"/>
      <c r="L117" s="213"/>
      <c r="P117" s="248"/>
      <c r="Q117" s="248"/>
      <c r="R117" s="248"/>
      <c r="S117" s="248"/>
    </row>
    <row r="118" spans="5:19" s="210" customFormat="1" x14ac:dyDescent="0.2">
      <c r="E118" s="218"/>
      <c r="F118" s="250"/>
      <c r="G118" s="213"/>
      <c r="H118" s="213"/>
      <c r="I118" s="212"/>
      <c r="J118" s="213"/>
      <c r="K118" s="213"/>
      <c r="L118" s="213"/>
      <c r="P118" s="248"/>
      <c r="Q118" s="248"/>
      <c r="R118" s="248"/>
      <c r="S118" s="248"/>
    </row>
    <row r="119" spans="5:19" s="210" customFormat="1" x14ac:dyDescent="0.2">
      <c r="E119" s="218"/>
      <c r="F119" s="250"/>
      <c r="G119" s="213"/>
      <c r="H119" s="213"/>
      <c r="I119" s="212"/>
      <c r="J119" s="213"/>
      <c r="K119" s="213"/>
      <c r="L119" s="213"/>
      <c r="P119" s="248"/>
      <c r="Q119" s="248"/>
      <c r="R119" s="248"/>
      <c r="S119" s="248"/>
    </row>
    <row r="120" spans="5:19" s="210" customFormat="1" x14ac:dyDescent="0.2">
      <c r="E120" s="218"/>
      <c r="F120" s="250"/>
      <c r="G120" s="213"/>
      <c r="H120" s="213"/>
      <c r="I120" s="212"/>
      <c r="J120" s="213"/>
      <c r="K120" s="213"/>
      <c r="L120" s="213"/>
      <c r="P120" s="248"/>
      <c r="Q120" s="248"/>
      <c r="R120" s="248"/>
      <c r="S120" s="248"/>
    </row>
    <row r="121" spans="5:19" s="210" customFormat="1" x14ac:dyDescent="0.2">
      <c r="E121" s="218"/>
      <c r="F121" s="250"/>
      <c r="G121" s="213"/>
      <c r="H121" s="213"/>
      <c r="I121" s="212"/>
      <c r="J121" s="213"/>
      <c r="K121" s="213"/>
      <c r="L121" s="213"/>
      <c r="P121" s="248"/>
      <c r="Q121" s="248"/>
      <c r="R121" s="248"/>
      <c r="S121" s="248"/>
    </row>
    <row r="122" spans="5:19" s="210" customFormat="1" x14ac:dyDescent="0.2">
      <c r="E122" s="218"/>
      <c r="F122" s="250"/>
      <c r="G122" s="213"/>
      <c r="H122" s="213"/>
      <c r="I122" s="212"/>
      <c r="J122" s="213"/>
      <c r="K122" s="213"/>
      <c r="L122" s="213"/>
      <c r="P122" s="248"/>
      <c r="Q122" s="248"/>
      <c r="R122" s="248"/>
      <c r="S122" s="248"/>
    </row>
    <row r="123" spans="5:19" s="210" customFormat="1" x14ac:dyDescent="0.2">
      <c r="E123" s="218"/>
      <c r="F123" s="250"/>
      <c r="G123" s="213"/>
      <c r="H123" s="213"/>
      <c r="I123" s="212"/>
      <c r="J123" s="213"/>
      <c r="K123" s="213"/>
      <c r="L123" s="213"/>
      <c r="P123" s="248"/>
      <c r="Q123" s="248"/>
      <c r="R123" s="248"/>
      <c r="S123" s="248"/>
    </row>
    <row r="124" spans="5:19" s="210" customFormat="1" x14ac:dyDescent="0.2">
      <c r="E124" s="218"/>
      <c r="F124" s="250"/>
      <c r="G124" s="213"/>
      <c r="H124" s="213"/>
      <c r="I124" s="212"/>
      <c r="J124" s="213"/>
      <c r="K124" s="213"/>
      <c r="L124" s="213"/>
      <c r="P124" s="248"/>
      <c r="Q124" s="248"/>
      <c r="R124" s="248"/>
      <c r="S124" s="248"/>
    </row>
    <row r="125" spans="5:19" s="210" customFormat="1" x14ac:dyDescent="0.2">
      <c r="E125" s="218"/>
      <c r="F125" s="250"/>
      <c r="G125" s="213"/>
      <c r="H125" s="213"/>
      <c r="I125" s="212"/>
      <c r="J125" s="213"/>
      <c r="K125" s="213"/>
      <c r="L125" s="213"/>
      <c r="P125" s="248"/>
      <c r="Q125" s="248"/>
      <c r="R125" s="248"/>
      <c r="S125" s="248"/>
    </row>
    <row r="126" spans="5:19" s="210" customFormat="1" x14ac:dyDescent="0.2">
      <c r="E126" s="218"/>
      <c r="F126" s="250"/>
      <c r="G126" s="213"/>
      <c r="H126" s="213"/>
      <c r="I126" s="212"/>
      <c r="J126" s="213"/>
      <c r="K126" s="213"/>
      <c r="L126" s="213"/>
      <c r="P126" s="248"/>
      <c r="Q126" s="248"/>
      <c r="R126" s="248"/>
      <c r="S126" s="248"/>
    </row>
    <row r="127" spans="5:19" s="210" customFormat="1" x14ac:dyDescent="0.2">
      <c r="E127" s="218"/>
      <c r="F127" s="250"/>
      <c r="G127" s="213"/>
      <c r="H127" s="213"/>
      <c r="I127" s="212"/>
      <c r="J127" s="213"/>
      <c r="K127" s="213"/>
      <c r="L127" s="213"/>
      <c r="P127" s="248"/>
      <c r="Q127" s="248"/>
      <c r="R127" s="248"/>
      <c r="S127" s="248"/>
    </row>
    <row r="128" spans="5:19" s="210" customFormat="1" x14ac:dyDescent="0.2">
      <c r="E128" s="218"/>
      <c r="F128" s="250"/>
      <c r="G128" s="213"/>
      <c r="H128" s="213"/>
      <c r="I128" s="212"/>
      <c r="J128" s="213"/>
      <c r="K128" s="213"/>
      <c r="L128" s="213"/>
      <c r="P128" s="248"/>
      <c r="Q128" s="248"/>
      <c r="R128" s="248"/>
      <c r="S128" s="248"/>
    </row>
    <row r="129" spans="1:22" s="210" customFormat="1" x14ac:dyDescent="0.2">
      <c r="E129" s="218"/>
      <c r="F129" s="250"/>
      <c r="G129" s="213"/>
      <c r="H129" s="213"/>
      <c r="I129" s="212"/>
      <c r="J129" s="213"/>
      <c r="K129" s="213"/>
      <c r="L129" s="213"/>
      <c r="P129" s="248"/>
      <c r="Q129" s="248"/>
      <c r="R129" s="248"/>
      <c r="S129" s="248"/>
    </row>
    <row r="130" spans="1:22" s="210" customFormat="1" x14ac:dyDescent="0.2">
      <c r="E130" s="218"/>
      <c r="F130" s="250"/>
      <c r="G130" s="213"/>
      <c r="H130" s="213"/>
      <c r="I130" s="212"/>
      <c r="J130" s="213"/>
      <c r="K130" s="213"/>
      <c r="L130" s="213"/>
      <c r="P130" s="248"/>
      <c r="Q130" s="248"/>
      <c r="R130" s="248"/>
      <c r="S130" s="248"/>
    </row>
    <row r="131" spans="1:22" s="210" customFormat="1" x14ac:dyDescent="0.2">
      <c r="E131" s="218"/>
      <c r="F131" s="250"/>
      <c r="G131" s="213"/>
      <c r="H131" s="213"/>
      <c r="I131" s="212"/>
      <c r="J131" s="213"/>
      <c r="K131" s="213"/>
      <c r="L131" s="213"/>
      <c r="P131" s="248"/>
      <c r="Q131" s="248"/>
      <c r="R131" s="214"/>
      <c r="S131" s="214"/>
      <c r="T131" s="213"/>
      <c r="U131" s="213"/>
      <c r="V131" s="213"/>
    </row>
    <row r="132" spans="1:22" s="210" customFormat="1" x14ac:dyDescent="0.2">
      <c r="E132" s="218"/>
      <c r="F132" s="250"/>
      <c r="G132" s="213"/>
      <c r="H132" s="213"/>
      <c r="I132" s="212"/>
      <c r="J132" s="213"/>
      <c r="K132" s="213"/>
      <c r="L132" s="213"/>
      <c r="P132" s="248"/>
      <c r="Q132" s="248"/>
      <c r="R132" s="214"/>
      <c r="S132" s="214"/>
      <c r="T132" s="213"/>
      <c r="U132" s="213"/>
      <c r="V132" s="213"/>
    </row>
    <row r="133" spans="1:22" s="210" customFormat="1" x14ac:dyDescent="0.2">
      <c r="E133" s="218"/>
      <c r="F133" s="250"/>
      <c r="G133" s="213"/>
      <c r="H133" s="213"/>
      <c r="I133" s="212"/>
      <c r="J133" s="213"/>
      <c r="K133" s="213"/>
      <c r="L133" s="213"/>
      <c r="P133" s="248"/>
      <c r="Q133" s="248"/>
      <c r="R133" s="214"/>
      <c r="S133" s="214"/>
      <c r="T133" s="213"/>
      <c r="U133" s="213"/>
      <c r="V133" s="213"/>
    </row>
    <row r="134" spans="1:22" s="210" customFormat="1" x14ac:dyDescent="0.2">
      <c r="E134" s="218"/>
      <c r="F134" s="250"/>
      <c r="G134" s="213"/>
      <c r="H134" s="213"/>
      <c r="I134" s="212"/>
      <c r="J134" s="213"/>
      <c r="K134" s="213"/>
      <c r="L134" s="213"/>
      <c r="P134" s="248"/>
      <c r="Q134" s="248"/>
      <c r="R134" s="214"/>
      <c r="S134" s="214"/>
      <c r="T134" s="213"/>
      <c r="U134" s="213"/>
      <c r="V134" s="213"/>
    </row>
    <row r="135" spans="1:22" s="210" customFormat="1" x14ac:dyDescent="0.2">
      <c r="E135" s="218"/>
      <c r="F135" s="250"/>
      <c r="G135" s="213"/>
      <c r="H135" s="213"/>
      <c r="I135" s="212"/>
      <c r="J135" s="213"/>
      <c r="K135" s="213"/>
      <c r="L135" s="213"/>
      <c r="P135" s="248"/>
      <c r="Q135" s="248"/>
      <c r="R135" s="214"/>
      <c r="S135" s="214"/>
      <c r="T135" s="213"/>
      <c r="U135" s="213"/>
      <c r="V135" s="213"/>
    </row>
    <row r="136" spans="1:22" s="210" customFormat="1" x14ac:dyDescent="0.2">
      <c r="E136" s="218"/>
      <c r="F136" s="250"/>
      <c r="G136" s="213"/>
      <c r="H136" s="213"/>
      <c r="I136" s="212"/>
      <c r="J136" s="213"/>
      <c r="K136" s="213"/>
      <c r="L136" s="213"/>
      <c r="N136" s="213"/>
      <c r="O136" s="212"/>
      <c r="P136" s="256"/>
      <c r="Q136" s="214"/>
      <c r="R136" s="214"/>
      <c r="S136" s="214"/>
      <c r="T136" s="213"/>
      <c r="U136" s="213"/>
      <c r="V136" s="213"/>
    </row>
    <row r="137" spans="1:22" s="210" customFormat="1" x14ac:dyDescent="0.2">
      <c r="E137" s="218"/>
      <c r="F137" s="250"/>
      <c r="G137" s="213"/>
      <c r="H137" s="213"/>
      <c r="I137" s="212"/>
      <c r="J137" s="213"/>
      <c r="K137" s="213"/>
      <c r="L137" s="213"/>
      <c r="N137" s="213"/>
      <c r="O137" s="212"/>
      <c r="P137" s="256"/>
      <c r="Q137" s="214"/>
      <c r="R137" s="214"/>
      <c r="S137" s="214"/>
      <c r="T137" s="213"/>
      <c r="U137" s="213"/>
      <c r="V137" s="213"/>
    </row>
    <row r="138" spans="1:22" s="210" customFormat="1" x14ac:dyDescent="0.2">
      <c r="E138" s="218"/>
      <c r="F138" s="250"/>
      <c r="G138" s="213"/>
      <c r="H138" s="213"/>
      <c r="I138" s="212"/>
      <c r="J138" s="213"/>
      <c r="K138" s="213"/>
      <c r="L138" s="213"/>
      <c r="N138" s="213"/>
      <c r="O138" s="212"/>
      <c r="P138" s="256"/>
      <c r="Q138" s="214"/>
      <c r="R138" s="214"/>
      <c r="S138" s="214"/>
      <c r="T138" s="213"/>
      <c r="U138" s="213"/>
      <c r="V138" s="213"/>
    </row>
    <row r="139" spans="1:22" s="210" customFormat="1" x14ac:dyDescent="0.2">
      <c r="E139" s="218"/>
      <c r="F139" s="250"/>
      <c r="G139" s="213"/>
      <c r="H139" s="213"/>
      <c r="I139" s="212"/>
      <c r="J139" s="213"/>
      <c r="K139" s="213"/>
      <c r="L139" s="213"/>
      <c r="N139" s="213"/>
      <c r="O139" s="212"/>
      <c r="P139" s="256"/>
      <c r="Q139" s="214"/>
      <c r="R139" s="214"/>
      <c r="S139" s="214"/>
      <c r="T139" s="213"/>
      <c r="U139" s="213"/>
      <c r="V139" s="213"/>
    </row>
    <row r="140" spans="1:22" s="210" customFormat="1" x14ac:dyDescent="0.2">
      <c r="A140" s="213"/>
      <c r="B140" s="213"/>
      <c r="C140" s="257"/>
      <c r="D140" s="257"/>
      <c r="E140" s="257"/>
      <c r="F140" s="257"/>
      <c r="H140" s="248"/>
      <c r="J140" s="213"/>
      <c r="K140" s="213"/>
      <c r="L140" s="213"/>
      <c r="N140" s="213"/>
      <c r="O140" s="212"/>
      <c r="P140" s="256"/>
      <c r="Q140" s="214"/>
      <c r="R140" s="214"/>
      <c r="S140" s="214"/>
      <c r="T140" s="213"/>
      <c r="U140" s="213"/>
      <c r="V140" s="213"/>
    </row>
    <row r="141" spans="1:22" s="210" customFormat="1" x14ac:dyDescent="0.2">
      <c r="A141" s="213"/>
      <c r="B141" s="213"/>
      <c r="C141" s="257"/>
      <c r="D141" s="257"/>
      <c r="E141" s="257"/>
      <c r="F141" s="257"/>
      <c r="H141" s="248"/>
      <c r="J141" s="213"/>
      <c r="K141" s="213"/>
      <c r="L141" s="213"/>
      <c r="N141" s="213"/>
      <c r="O141" s="212"/>
      <c r="P141" s="256"/>
      <c r="Q141" s="214"/>
      <c r="R141" s="214"/>
      <c r="S141" s="214"/>
      <c r="T141" s="213"/>
      <c r="U141" s="213"/>
      <c r="V141" s="213"/>
    </row>
    <row r="142" spans="1:22" s="210" customFormat="1" x14ac:dyDescent="0.2">
      <c r="A142" s="213"/>
      <c r="B142" s="213"/>
      <c r="C142" s="257"/>
      <c r="D142" s="257"/>
      <c r="E142" s="257"/>
      <c r="F142" s="257"/>
      <c r="H142" s="248"/>
      <c r="J142" s="213"/>
      <c r="K142" s="213"/>
      <c r="L142" s="213"/>
      <c r="N142" s="213"/>
      <c r="O142" s="212"/>
      <c r="P142" s="256"/>
      <c r="Q142" s="214"/>
      <c r="R142" s="214"/>
      <c r="S142" s="214"/>
      <c r="T142" s="213"/>
      <c r="U142" s="213"/>
      <c r="V142" s="213"/>
    </row>
    <row r="143" spans="1:22" s="210" customFormat="1" x14ac:dyDescent="0.2">
      <c r="A143" s="213"/>
      <c r="B143" s="213"/>
      <c r="C143" s="257"/>
      <c r="D143" s="257"/>
      <c r="E143" s="257"/>
      <c r="F143" s="257"/>
      <c r="H143" s="248"/>
      <c r="J143" s="213"/>
      <c r="K143" s="213"/>
      <c r="L143" s="213"/>
      <c r="N143" s="213"/>
      <c r="O143" s="212"/>
      <c r="P143" s="256"/>
      <c r="Q143" s="214"/>
      <c r="R143" s="214"/>
      <c r="S143" s="214"/>
      <c r="T143" s="213"/>
      <c r="U143" s="213"/>
      <c r="V143" s="213"/>
    </row>
    <row r="144" spans="1:22" s="210" customFormat="1" x14ac:dyDescent="0.2">
      <c r="A144" s="213"/>
      <c r="B144" s="213"/>
      <c r="C144" s="257"/>
      <c r="D144" s="257"/>
      <c r="E144" s="257"/>
      <c r="F144" s="257"/>
      <c r="H144" s="248"/>
      <c r="J144" s="213"/>
      <c r="K144" s="213"/>
      <c r="L144" s="213"/>
      <c r="N144" s="213"/>
      <c r="O144" s="212"/>
      <c r="P144" s="256"/>
      <c r="Q144" s="214"/>
      <c r="R144" s="214"/>
      <c r="S144" s="214"/>
      <c r="T144" s="213"/>
      <c r="U144" s="213"/>
      <c r="V144" s="213"/>
    </row>
    <row r="145" spans="1:22" s="210" customFormat="1" x14ac:dyDescent="0.2">
      <c r="A145" s="213"/>
      <c r="B145" s="213"/>
      <c r="C145" s="257"/>
      <c r="D145" s="257"/>
      <c r="E145" s="257"/>
      <c r="F145" s="257"/>
      <c r="H145" s="248"/>
      <c r="J145" s="213"/>
      <c r="K145" s="213"/>
      <c r="L145" s="213"/>
      <c r="N145" s="213"/>
      <c r="O145" s="212"/>
      <c r="P145" s="256"/>
      <c r="Q145" s="214"/>
      <c r="R145" s="214"/>
      <c r="S145" s="214"/>
      <c r="T145" s="213"/>
      <c r="U145" s="213"/>
      <c r="V145" s="213"/>
    </row>
    <row r="146" spans="1:22" s="210" customFormat="1" x14ac:dyDescent="0.2">
      <c r="A146" s="213"/>
      <c r="B146" s="213"/>
      <c r="C146" s="257"/>
      <c r="D146" s="257"/>
      <c r="E146" s="257"/>
      <c r="F146" s="257"/>
      <c r="H146" s="248"/>
      <c r="K146" s="213"/>
      <c r="L146" s="213"/>
      <c r="N146" s="213"/>
      <c r="O146" s="212"/>
      <c r="P146" s="256"/>
      <c r="Q146" s="214"/>
      <c r="R146" s="214"/>
      <c r="S146" s="214"/>
      <c r="T146" s="213"/>
      <c r="U146" s="213"/>
      <c r="V146" s="213"/>
    </row>
    <row r="147" spans="1:22" s="210" customFormat="1" x14ac:dyDescent="0.2">
      <c r="A147" s="213"/>
      <c r="B147" s="213"/>
      <c r="C147" s="257"/>
      <c r="D147" s="257"/>
      <c r="E147" s="257"/>
      <c r="F147" s="257"/>
      <c r="H147" s="248"/>
      <c r="K147" s="213"/>
      <c r="L147" s="213"/>
      <c r="N147" s="213"/>
      <c r="O147" s="212"/>
      <c r="P147" s="256"/>
      <c r="Q147" s="214"/>
      <c r="R147" s="214"/>
      <c r="S147" s="214"/>
      <c r="T147" s="213"/>
      <c r="U147" s="213"/>
      <c r="V147" s="213"/>
    </row>
    <row r="148" spans="1:22" x14ac:dyDescent="0.2">
      <c r="K148" s="213"/>
      <c r="L148" s="213"/>
      <c r="M148" s="210"/>
    </row>
    <row r="149" spans="1:22" x14ac:dyDescent="0.2">
      <c r="L149" s="213"/>
      <c r="M149" s="210"/>
    </row>
    <row r="150" spans="1:22" x14ac:dyDescent="0.2">
      <c r="L150" s="213"/>
      <c r="M150" s="210"/>
    </row>
    <row r="151" spans="1:22" x14ac:dyDescent="0.2">
      <c r="L151" s="213"/>
    </row>
    <row r="152" spans="1:22" x14ac:dyDescent="0.2">
      <c r="L152" s="213"/>
    </row>
    <row r="153" spans="1:22" x14ac:dyDescent="0.2">
      <c r="L153" s="213"/>
    </row>
  </sheetData>
  <conditionalFormatting sqref="P6:P11 Z6:Z11">
    <cfRule type="aboveAverage" dxfId="5" priority="3" aboveAverage="0" stdDev="1"/>
    <cfRule type="aboveAverage" dxfId="4" priority="4" stdDev="1"/>
  </conditionalFormatting>
  <conditionalFormatting sqref="P45:P58 Z45:Z58 B21:B38 B40: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K17</vt:lpstr>
      <vt:lpstr>Probe96-K17_1998.06.18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2019-08-28T23:42:25Z</dcterms:modified>
</cp:coreProperties>
</file>