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ECE16424-B319-4462-A4E0-BB8A8FA4894F}" xr6:coauthVersionLast="41" xr6:coauthVersionMax="41" xr10:uidLastSave="{00000000-0000-0000-0000-000000000000}"/>
  <bookViews>
    <workbookView xWindow="28680" yWindow="330" windowWidth="25440" windowHeight="15390" xr2:uid="{62E40685-8569-48A2-98E8-A504D3602E9A}"/>
  </bookViews>
  <sheets>
    <sheet name="K17" sheetId="1" r:id="rId1"/>
    <sheet name="FieldData" sheetId="3"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 l="1"/>
  <c r="L18" i="1"/>
  <c r="I25" i="1"/>
  <c r="G25" i="1"/>
  <c r="E25" i="1"/>
  <c r="C31" i="1"/>
  <c r="C30" i="1"/>
  <c r="C29" i="1"/>
  <c r="C28" i="1"/>
  <c r="C27" i="1"/>
  <c r="C26" i="1"/>
  <c r="V19" i="1"/>
  <c r="I18" i="1"/>
  <c r="N19" i="1"/>
  <c r="U8" i="1"/>
  <c r="T8" i="1"/>
  <c r="S8" i="1"/>
  <c r="P18" i="1"/>
  <c r="U18" i="1"/>
  <c r="T19" i="1"/>
  <c r="E18" i="1"/>
  <c r="X17" i="1"/>
  <c r="E16" i="1"/>
  <c r="P16" i="1"/>
  <c r="L7" i="1"/>
  <c r="P7" i="1"/>
  <c r="S7" i="1"/>
  <c r="T7" i="1"/>
  <c r="O8" i="1"/>
  <c r="L8" i="1"/>
  <c r="C8" i="1"/>
  <c r="N7" i="1"/>
  <c r="N6" i="1"/>
  <c r="O7" i="1"/>
  <c r="C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ehbaker</author>
    <author>cmcneil</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G7" authorId="1" shapeId="0" xr:uid="{D4C990C9-46B0-4C63-8CBF-6D7EEFAB49F2}">
      <text>
        <r>
          <rPr>
            <b/>
            <sz val="9"/>
            <color indexed="81"/>
            <rFont val="Tahoma"/>
            <charset val="1"/>
          </rPr>
          <t>ehbaker:</t>
        </r>
        <r>
          <rPr>
            <sz val="9"/>
            <color indexed="81"/>
            <rFont val="Tahoma"/>
            <charset val="1"/>
          </rPr>
          <t xml:space="preserve">
This must be a BAD probe. It goes down to fall 2000 surface, not to fall 2001. Bummer! It means we need to get winter snow depth from the ablation stake NOT probing in winter 2002</t>
        </r>
      </text>
    </comment>
    <comment ref="A8" authorId="0" shapeId="0" xr:uid="{B626B338-C33A-4C42-8B89-CD6D3B3E7C81}">
      <text>
        <r>
          <rPr>
            <sz val="8"/>
            <color indexed="81"/>
            <rFont val="Tahoma"/>
            <family val="2"/>
          </rPr>
          <t>There seems to be some superimposed ice on this day since the stake reading is above the last summer surface.</t>
        </r>
      </text>
    </comment>
    <comment ref="A13"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3" authorId="0" shapeId="0" xr:uid="{4212CB71-B37F-4F35-A7F5-89E446744129}">
      <text>
        <r>
          <rPr>
            <b/>
            <sz val="8"/>
            <color indexed="81"/>
            <rFont val="Tahoma"/>
            <family val="2"/>
          </rPr>
          <t>GAAdmin:</t>
        </r>
        <r>
          <rPr>
            <sz val="8"/>
            <color indexed="81"/>
            <rFont val="Tahoma"/>
            <family val="2"/>
          </rPr>
          <t xml:space="preserve">
Date of observations</t>
        </r>
      </text>
    </comment>
    <comment ref="C13" authorId="2" shapeId="0" xr:uid="{4562BC12-2417-4815-B730-142DF6FE11ED}">
      <text>
        <r>
          <rPr>
            <b/>
            <sz val="9"/>
            <color indexed="81"/>
            <rFont val="Tahoma"/>
            <family val="2"/>
          </rPr>
          <t>cmcneil:</t>
        </r>
        <r>
          <rPr>
            <sz val="9"/>
            <color indexed="81"/>
            <rFont val="Tahoma"/>
            <family val="2"/>
          </rPr>
          <t xml:space="preserve">
Total length of stake</t>
        </r>
      </text>
    </comment>
    <comment ref="D13" authorId="2"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3" authorId="2"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3"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3"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3"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3"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3" authorId="0" shapeId="0" xr:uid="{332D1906-543B-46BF-AEFE-BD9A73664AF6}">
      <text>
        <r>
          <rPr>
            <b/>
            <sz val="8"/>
            <color indexed="81"/>
            <rFont val="Tahoma"/>
            <family val="2"/>
          </rPr>
          <t>GAAdmin:</t>
        </r>
        <r>
          <rPr>
            <sz val="8"/>
            <color indexed="81"/>
            <rFont val="Tahoma"/>
            <family val="2"/>
          </rPr>
          <t xml:space="preserve">
Standard Error</t>
        </r>
      </text>
    </comment>
    <comment ref="K13"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3"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3"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3"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3" authorId="0" shapeId="0" xr:uid="{5AAF69A0-4C8A-48BA-A8CA-ED937C3C2317}">
      <text>
        <r>
          <rPr>
            <sz val="8"/>
            <color indexed="81"/>
            <rFont val="Tahoma"/>
            <family val="2"/>
          </rPr>
          <t>Average density of the material above ss.</t>
        </r>
      </text>
    </comment>
    <comment ref="T13" authorId="2"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3" authorId="2"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3" authorId="2"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3" authorId="2"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3" authorId="2"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B16" authorId="1" shapeId="0" xr:uid="{23354562-D0B5-4D4D-BBB0-DEC20848C70C}">
      <text>
        <r>
          <rPr>
            <b/>
            <sz val="9"/>
            <color indexed="81"/>
            <rFont val="Tahoma"/>
            <family val="2"/>
          </rPr>
          <t>ehbaker:</t>
        </r>
        <r>
          <rPr>
            <sz val="9"/>
            <color indexed="81"/>
            <rFont val="Tahoma"/>
            <family val="2"/>
          </rPr>
          <t xml:space="preserve">
Different date in "field notes" from the date above; taking that note to be true</t>
        </r>
      </text>
    </comment>
    <comment ref="E16" authorId="1" shapeId="0" xr:uid="{9F1E4A44-07E9-4FC9-B770-A0970FFBF152}">
      <text>
        <r>
          <rPr>
            <b/>
            <sz val="9"/>
            <color indexed="81"/>
            <rFont val="Tahoma"/>
            <charset val="1"/>
          </rPr>
          <t>ehbaker:</t>
        </r>
        <r>
          <rPr>
            <sz val="9"/>
            <color indexed="81"/>
            <rFont val="Tahoma"/>
            <charset val="1"/>
          </rPr>
          <t xml:space="preserve">
Using the raw field ata found in the "database" input file, copied to the spreadsheet tab in this Excel workbook. 
In that data, the initial stake measurements are to the SNOW surface (not summer surface 2001). These have the summer accumulation separated out.</t>
        </r>
      </text>
    </comment>
    <comment ref="Q16" authorId="1" shapeId="0" xr:uid="{BABBDC6F-F269-4301-B9B2-5CFB1E98635D}">
      <text>
        <r>
          <rPr>
            <b/>
            <sz val="9"/>
            <color indexed="81"/>
            <rFont val="Tahoma"/>
            <family val="2"/>
          </rPr>
          <t>ehbaker:</t>
        </r>
        <r>
          <rPr>
            <sz val="9"/>
            <color indexed="81"/>
            <rFont val="Tahoma"/>
            <family val="2"/>
          </rPr>
          <t xml:space="preserve">
assumed density for new firn
</t>
        </r>
      </text>
    </comment>
    <comment ref="V16" authorId="1" shapeId="0" xr:uid="{9991353E-5BB4-45CD-833C-2919EE10363C}">
      <text>
        <r>
          <rPr>
            <b/>
            <sz val="9"/>
            <color indexed="81"/>
            <rFont val="Tahoma"/>
            <family val="2"/>
          </rPr>
          <t>ehbaker:</t>
        </r>
        <r>
          <rPr>
            <sz val="9"/>
            <color indexed="81"/>
            <rFont val="Tahoma"/>
            <family val="2"/>
          </rPr>
          <t xml:space="preserve">
This is significantly different from the "0" reported above. However, it seems that they just didn't enter data from the fall field visit previously. I was able to recover this, and calculate as shown.</t>
        </r>
      </text>
    </comment>
    <comment ref="B17" authorId="1" shapeId="0" xr:uid="{2C10E02A-2FB6-4952-8E4A-253981B56CDB}">
      <text>
        <r>
          <rPr>
            <b/>
            <sz val="9"/>
            <color indexed="81"/>
            <rFont val="Tahoma"/>
            <family val="2"/>
          </rPr>
          <t>ehbaker:</t>
        </r>
        <r>
          <rPr>
            <sz val="9"/>
            <color indexed="81"/>
            <rFont val="Tahoma"/>
            <family val="2"/>
          </rPr>
          <t xml:space="preserve">
Different date in "field notes" from the date above; taking that note to be true</t>
        </r>
      </text>
    </comment>
    <comment ref="I18" authorId="1" shapeId="0" xr:uid="{E0C150F0-C968-46B0-9164-9990E0CC305D}">
      <text>
        <r>
          <rPr>
            <b/>
            <sz val="9"/>
            <color indexed="81"/>
            <rFont val="Tahoma"/>
            <family val="2"/>
          </rPr>
          <t>ehbaker:</t>
        </r>
        <r>
          <rPr>
            <sz val="9"/>
            <color indexed="81"/>
            <rFont val="Tahoma"/>
            <family val="2"/>
          </rPr>
          <t xml:space="preserve">
Calculated from ablation stake measurements, because probed depths are bad</t>
        </r>
      </text>
    </comment>
    <comment ref="Q18" authorId="1" shapeId="0" xr:uid="{5C83BB90-61BE-4E6C-9849-05CF853A8E51}">
      <text>
        <r>
          <rPr>
            <b/>
            <sz val="9"/>
            <color indexed="81"/>
            <rFont val="Tahoma"/>
            <family val="2"/>
          </rPr>
          <t>ehbaker:</t>
        </r>
        <r>
          <rPr>
            <sz val="9"/>
            <color indexed="81"/>
            <rFont val="Tahoma"/>
            <family val="2"/>
          </rPr>
          <t xml:space="preserve">
assumed density for spring snowpack bulk density
</t>
        </r>
      </text>
    </comment>
    <comment ref="F19" authorId="1" shapeId="0" xr:uid="{2C914E14-1547-48B1-99C4-5005D1CD1856}">
      <text>
        <r>
          <rPr>
            <b/>
            <sz val="9"/>
            <color indexed="81"/>
            <rFont val="Tahoma"/>
            <charset val="1"/>
          </rPr>
          <t>ehbaker:</t>
        </r>
        <r>
          <rPr>
            <sz val="9"/>
            <color indexed="81"/>
            <rFont val="Tahoma"/>
            <charset val="1"/>
          </rPr>
          <t xml:space="preserve">
inferred from stake reading. Some of the 2001 new firn has melted during summer 2002.</t>
        </r>
      </text>
    </comment>
    <comment ref="M19" authorId="1" shapeId="0" xr:uid="{5085FB7E-255F-4989-8349-749ED9DA1CE2}">
      <text>
        <r>
          <rPr>
            <b/>
            <sz val="9"/>
            <color indexed="81"/>
            <rFont val="Tahoma"/>
            <family val="2"/>
          </rPr>
          <t>ehbaker:</t>
        </r>
        <r>
          <rPr>
            <sz val="9"/>
            <color indexed="81"/>
            <rFont val="Tahoma"/>
            <family val="2"/>
          </rPr>
          <t xml:space="preserve">
assumed density for old firn
</t>
        </r>
      </text>
    </comment>
  </commentList>
</comments>
</file>

<file path=xl/sharedStrings.xml><?xml version="1.0" encoding="utf-8"?>
<sst xmlns="http://schemas.openxmlformats.org/spreadsheetml/2006/main" count="144" uniqueCount="89">
  <si>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</si>
  <si>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</si>
  <si>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</si>
  <si>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</si>
  <si>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</si>
  <si>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</si>
  <si>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</si>
  <si>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</si>
  <si>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</si>
  <si>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</si>
  <si>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</si>
  <si>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</si>
  <si>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</si>
  <si>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</si>
  <si>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</si>
  <si>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</si>
  <si>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</si>
  <si>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</si>
  <si>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</si>
  <si>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</si>
  <si>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</si>
  <si>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</si>
  <si>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</si>
  <si>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</si>
  <si>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</si>
  <si>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</si>
  <si>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</si>
  <si>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</si>
  <si>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</si>
  <si>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</si>
  <si>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</si>
  <si>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</si>
  <si>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</si>
  <si>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</si>
  <si>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</si>
  <si>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</si>
  <si>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</si>
  <si>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</si>
  <si>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</si>
  <si>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</si>
  <si>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</si>
  <si>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</si>
  <si>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</si>
  <si>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</si>
  <si>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</si>
  <si>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</si>
  <si>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</si>
  <si>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</si>
  <si>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</si>
  <si>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</si>
  <si>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</si>
  <si>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</si>
  <si>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</si>
  <si>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</si>
  <si>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</si>
  <si>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</si>
  <si>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</si>
  <si>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</si>
  <si>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</si>
  <si>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</si>
  <si>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</si>
  <si>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</si>
  <si>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</si>
  <si>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</si>
  <si>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</si>
  <si>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</si>
  <si>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</si>
  <si>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</si>
  <si>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</si>
  <si>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</si>
  <si>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</si>
  <si>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</si>
  <si>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</si>
  <si>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</si>
  <si>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</si>
  <si>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</si>
  <si>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</si>
  <si>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</si>
  <si>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</si>
  <si>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</si>
  <si>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</si>
  <si>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98-K17</t>
  </si>
  <si>
    <t>new firn</t>
  </si>
  <si>
    <t>NA (no winter accumulation)</t>
  </si>
  <si>
    <t>Sice</t>
  </si>
  <si>
    <t>not measured</t>
  </si>
  <si>
    <t>snow</t>
  </si>
  <si>
    <t>old firn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</si>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</sst>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3"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9"/>
      <color rgb="FF000000"/>
      <name val="Calibri"/>
      <family val="2"/>
    </font>
    <font>
      <sz val="9"/>
      <name val="Arial"/>
      <family val="2"/>
    </font>
    <font>
      <sz val="11"/>
      <color rgb="FF9C0006"/>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5" tint="0.79998168889431442"/>
        <bgColor indexed="64"/>
      </patternFill>
    </fill>
    <fill>
      <patternFill patternType="solid">
        <fgColor rgb="FFFFC7CE"/>
      </patternFill>
    </fill>
    <fill>
      <patternFill patternType="solid">
        <fgColor theme="8" tint="0.79998168889431442"/>
        <bgColor indexed="64"/>
      </patternFill>
    </fill>
  </fills>
  <borders count="35">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xf numFmtId="0" fontId="30" fillId="9" borderId="0" applyNumberFormat="0" applyBorder="0" applyAlignment="0" applyProtection="0"/>
  </cellStyleXfs>
  <cellXfs count="211">
    <xf numFmtId="0" fontId="0" fillId="0" borderId="0" xfId="0"/>
    <xf numFmtId="0" fontId="5" fillId="0" borderId="0" xfId="1" applyFont="1" applyProtection="1"/>
    <xf numFmtId="0" fontId="3" fillId="0" borderId="0" xfId="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165" fontId="2" fillId="2" borderId="16" xfId="0" applyNumberFormat="1" applyFont="1" applyFill="1" applyBorder="1" applyAlignment="1">
      <alignment horizontal="center"/>
    </xf>
    <xf numFmtId="165" fontId="2" fillId="2" borderId="14" xfId="0" applyNumberFormat="1" applyFont="1" applyFill="1" applyBorder="1" applyAlignment="1">
      <alignment horizontal="center"/>
    </xf>
    <xf numFmtId="2" fontId="2" fillId="2" borderId="14" xfId="0" applyNumberFormat="1" applyFont="1" applyFill="1" applyBorder="1" applyAlignment="1">
      <alignment horizontal="center"/>
    </xf>
    <xf numFmtId="1" fontId="2" fillId="2" borderId="15" xfId="0" applyNumberFormat="1" applyFont="1" applyFill="1" applyBorder="1" applyAlignment="1">
      <alignment horizontal="center"/>
    </xf>
    <xf numFmtId="2" fontId="2" fillId="2" borderId="14" xfId="0" applyNumberFormat="1" applyFont="1" applyFill="1" applyBorder="1" applyAlignment="1" applyProtection="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22" xfId="0" applyFont="1" applyFill="1" applyBorder="1"/>
    <xf numFmtId="0" fontId="25" fillId="6" borderId="6" xfId="0" applyFont="1" applyFill="1" applyBorder="1"/>
    <xf numFmtId="0" fontId="26" fillId="6" borderId="2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24" xfId="0" applyFont="1" applyFill="1" applyBorder="1" applyAlignment="1">
      <alignment horizontal="right"/>
    </xf>
    <xf numFmtId="0" fontId="6" fillId="7" borderId="24" xfId="0" applyFont="1" applyFill="1" applyBorder="1" applyAlignment="1">
      <alignment horizontal="right"/>
    </xf>
    <xf numFmtId="0" fontId="25" fillId="6" borderId="9" xfId="0" applyFont="1" applyFill="1" applyBorder="1"/>
    <xf numFmtId="0" fontId="6" fillId="7" borderId="2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22" xfId="0" applyFont="1" applyFill="1" applyBorder="1" applyAlignment="1">
      <alignment wrapText="1"/>
    </xf>
    <xf numFmtId="0" fontId="0" fillId="8" borderId="0" xfId="0" applyFill="1"/>
    <xf numFmtId="14" fontId="0" fillId="8" borderId="0" xfId="0" applyNumberFormat="1" applyFill="1"/>
    <xf numFmtId="2" fontId="0" fillId="8" borderId="0" xfId="0" applyNumberFormat="1" applyFill="1"/>
    <xf numFmtId="2" fontId="26" fillId="6" borderId="0" xfId="0" applyNumberFormat="1" applyFont="1" applyFill="1" applyBorder="1"/>
    <xf numFmtId="165" fontId="2" fillId="2" borderId="13" xfId="0" applyNumberFormat="1" applyFont="1" applyFill="1" applyBorder="1" applyAlignment="1" applyProtection="1">
      <alignment horizontal="center"/>
    </xf>
    <xf numFmtId="165" fontId="2" fillId="2" borderId="12" xfId="0" applyNumberFormat="1" applyFont="1" applyFill="1" applyBorder="1" applyAlignment="1">
      <alignment horizontal="center"/>
    </xf>
    <xf numFmtId="2" fontId="2" fillId="2" borderId="12" xfId="0" applyNumberFormat="1" applyFont="1" applyFill="1" applyBorder="1" applyAlignment="1" applyProtection="1">
      <alignment horizontal="center"/>
    </xf>
    <xf numFmtId="2" fontId="2" fillId="2" borderId="16" xfId="0" applyNumberFormat="1" applyFont="1" applyFill="1" applyBorder="1" applyAlignment="1">
      <alignment horizontal="center"/>
    </xf>
    <xf numFmtId="2" fontId="2" fillId="2" borderId="17" xfId="0" applyNumberFormat="1" applyFont="1" applyFill="1" applyBorder="1" applyAlignment="1" applyProtection="1">
      <alignment horizontal="center"/>
    </xf>
    <xf numFmtId="0" fontId="0" fillId="0" borderId="27" xfId="0" applyFill="1" applyBorder="1" applyAlignment="1">
      <alignment horizontal="center"/>
    </xf>
    <xf numFmtId="2" fontId="2" fillId="0" borderId="17" xfId="0" applyNumberFormat="1" applyFont="1" applyFill="1" applyBorder="1" applyAlignment="1" applyProtection="1">
      <alignment horizontal="center"/>
    </xf>
    <xf numFmtId="2" fontId="2" fillId="0" borderId="31" xfId="0" applyNumberFormat="1" applyFont="1" applyFill="1" applyBorder="1" applyAlignment="1">
      <alignment horizontal="center"/>
    </xf>
    <xf numFmtId="0" fontId="0" fillId="2" borderId="27" xfId="0" applyFill="1" applyBorder="1" applyAlignment="1">
      <alignment horizontal="center"/>
    </xf>
    <xf numFmtId="164" fontId="2" fillId="2" borderId="28" xfId="0" applyNumberFormat="1" applyFont="1" applyFill="1" applyBorder="1" applyAlignment="1" applyProtection="1">
      <alignment horizontal="center"/>
    </xf>
    <xf numFmtId="2" fontId="2" fillId="2" borderId="29" xfId="0" applyNumberFormat="1" applyFont="1" applyFill="1" applyBorder="1" applyAlignment="1">
      <alignment horizontal="center"/>
    </xf>
    <xf numFmtId="2" fontId="2" fillId="2" borderId="30" xfId="0" applyNumberFormat="1" applyFont="1" applyFill="1" applyBorder="1" applyAlignment="1">
      <alignment horizontal="center"/>
    </xf>
    <xf numFmtId="165" fontId="2" fillId="2" borderId="30" xfId="0" applyNumberFormat="1" applyFont="1" applyFill="1" applyBorder="1" applyAlignment="1">
      <alignment horizontal="center"/>
    </xf>
    <xf numFmtId="2" fontId="2" fillId="0" borderId="29" xfId="0" applyNumberFormat="1" applyFont="1" applyFill="1" applyBorder="1" applyAlignment="1">
      <alignment horizontal="center"/>
    </xf>
    <xf numFmtId="2" fontId="2" fillId="0" borderId="30" xfId="0" applyNumberFormat="1" applyFont="1" applyFill="1" applyBorder="1" applyAlignment="1">
      <alignment horizontal="center"/>
    </xf>
    <xf numFmtId="165" fontId="2" fillId="0" borderId="30" xfId="0" applyNumberFormat="1" applyFont="1" applyFill="1" applyBorder="1" applyAlignment="1">
      <alignment horizontal="center"/>
    </xf>
    <xf numFmtId="164" fontId="2" fillId="0" borderId="28" xfId="0" applyNumberFormat="1" applyFont="1" applyFill="1" applyBorder="1" applyAlignment="1" applyProtection="1">
      <alignment horizontal="center"/>
    </xf>
    <xf numFmtId="165" fontId="2" fillId="0" borderId="13" xfId="0" applyNumberFormat="1" applyFont="1" applyFill="1" applyBorder="1" applyAlignment="1" applyProtection="1">
      <alignment horizontal="center"/>
    </xf>
    <xf numFmtId="165" fontId="2" fillId="0" borderId="12" xfId="0" applyNumberFormat="1" applyFont="1" applyFill="1" applyBorder="1" applyAlignment="1">
      <alignment horizontal="center"/>
    </xf>
    <xf numFmtId="165" fontId="2" fillId="0" borderId="14" xfId="0" applyNumberFormat="1" applyFont="1" applyFill="1" applyBorder="1" applyAlignment="1">
      <alignment horizontal="center"/>
    </xf>
    <xf numFmtId="2" fontId="2" fillId="0" borderId="14" xfId="0" applyNumberFormat="1" applyFont="1" applyFill="1" applyBorder="1" applyAlignment="1">
      <alignment horizontal="center"/>
    </xf>
    <xf numFmtId="1" fontId="2" fillId="0" borderId="15" xfId="0" applyNumberFormat="1" applyFont="1" applyFill="1" applyBorder="1" applyAlignment="1">
      <alignment horizontal="center"/>
    </xf>
    <xf numFmtId="2" fontId="2" fillId="0" borderId="12" xfId="0" applyNumberFormat="1" applyFont="1" applyFill="1" applyBorder="1" applyAlignment="1" applyProtection="1">
      <alignment horizontal="center"/>
    </xf>
    <xf numFmtId="2" fontId="2" fillId="0" borderId="16" xfId="0" applyNumberFormat="1" applyFont="1" applyFill="1" applyBorder="1" applyAlignment="1">
      <alignment horizontal="center"/>
    </xf>
    <xf numFmtId="2" fontId="2" fillId="0" borderId="14" xfId="0" applyNumberFormat="1" applyFont="1" applyFill="1" applyBorder="1" applyAlignment="1" applyProtection="1">
      <alignment horizontal="center"/>
    </xf>
    <xf numFmtId="168" fontId="28" fillId="6" borderId="22" xfId="0" applyNumberFormat="1" applyFont="1" applyFill="1" applyBorder="1"/>
    <xf numFmtId="0" fontId="28" fillId="6" borderId="22" xfId="0" applyFont="1" applyFill="1" applyBorder="1" applyAlignment="1">
      <alignment horizontal="center"/>
    </xf>
    <xf numFmtId="168" fontId="29" fillId="7" borderId="22" xfId="0" applyNumberFormat="1" applyFont="1" applyFill="1" applyBorder="1"/>
    <xf numFmtId="14" fontId="28" fillId="6" borderId="23" xfId="0" applyNumberFormat="1" applyFont="1" applyFill="1" applyBorder="1"/>
    <xf numFmtId="2" fontId="3" fillId="0" borderId="15" xfId="0" applyNumberFormat="1" applyFont="1" applyFill="1" applyBorder="1" applyAlignment="1">
      <alignment horizontal="center"/>
    </xf>
    <xf numFmtId="2" fontId="3" fillId="2" borderId="14" xfId="0" applyNumberFormat="1" applyFont="1" applyFill="1" applyBorder="1" applyAlignment="1">
      <alignment horizontal="center"/>
    </xf>
    <xf numFmtId="2" fontId="3" fillId="2" borderId="15" xfId="0" applyNumberFormat="1" applyFont="1" applyFill="1" applyBorder="1" applyAlignment="1">
      <alignment horizontal="center"/>
    </xf>
    <xf numFmtId="2" fontId="3" fillId="2" borderId="32" xfId="0" applyNumberFormat="1" applyFont="1" applyFill="1" applyBorder="1" applyAlignment="1" applyProtection="1">
      <alignment horizontal="center" vertical="center"/>
    </xf>
    <xf numFmtId="2" fontId="3" fillId="0" borderId="14" xfId="0" applyNumberFormat="1" applyFont="1" applyFill="1" applyBorder="1" applyAlignment="1">
      <alignment horizontal="center"/>
    </xf>
    <xf numFmtId="2" fontId="3" fillId="0" borderId="32" xfId="0" applyNumberFormat="1" applyFont="1" applyFill="1" applyBorder="1" applyAlignment="1" applyProtection="1">
      <alignment horizontal="center" vertical="center"/>
    </xf>
    <xf numFmtId="2" fontId="2" fillId="2" borderId="31" xfId="0" applyNumberFormat="1" applyFont="1" applyFill="1" applyBorder="1" applyAlignment="1">
      <alignment horizontal="center"/>
    </xf>
    <xf numFmtId="2" fontId="3" fillId="2" borderId="33" xfId="0" applyNumberFormat="1" applyFont="1" applyFill="1" applyBorder="1" applyAlignment="1" applyProtection="1">
      <alignment horizontal="center" vertical="center"/>
    </xf>
    <xf numFmtId="2" fontId="3" fillId="2" borderId="31" xfId="0" applyNumberFormat="1" applyFont="1" applyFill="1" applyBorder="1" applyAlignment="1">
      <alignment horizontal="center"/>
    </xf>
    <xf numFmtId="2" fontId="3" fillId="0" borderId="33" xfId="0" applyNumberFormat="1" applyFont="1" applyFill="1" applyBorder="1" applyAlignment="1" applyProtection="1">
      <alignment horizontal="center" vertical="center"/>
    </xf>
    <xf numFmtId="2" fontId="3" fillId="0" borderId="31" xfId="0" applyNumberFormat="1" applyFont="1" applyFill="1" applyBorder="1" applyAlignment="1">
      <alignment horizontal="center"/>
    </xf>
    <xf numFmtId="0" fontId="0" fillId="2" borderId="12" xfId="0" applyFill="1" applyBorder="1" applyAlignment="1">
      <alignment horizontal="center"/>
    </xf>
    <xf numFmtId="164" fontId="2" fillId="2" borderId="34" xfId="0" applyNumberFormat="1" applyFont="1" applyFill="1" applyBorder="1" applyAlignment="1" applyProtection="1">
      <alignment horizontal="center"/>
    </xf>
    <xf numFmtId="0" fontId="0" fillId="8" borderId="0" xfId="0" applyFill="1" applyAlignment="1">
      <alignment horizontal="center" vertical="center"/>
    </xf>
    <xf numFmtId="14" fontId="0" fillId="8" borderId="0" xfId="0" applyNumberFormat="1" applyFill="1" applyAlignment="1">
      <alignment horizontal="center" vertical="center"/>
    </xf>
    <xf numFmtId="2" fontId="0" fillId="8" borderId="0" xfId="0" applyNumberFormat="1" applyFill="1" applyAlignment="1">
      <alignment horizontal="center" vertical="center"/>
    </xf>
    <xf numFmtId="0" fontId="0" fillId="8" borderId="0" xfId="0" applyFill="1" applyAlignment="1">
      <alignment horizontal="left" vertical="center"/>
    </xf>
    <xf numFmtId="0" fontId="21" fillId="8" borderId="26" xfId="0" applyFont="1" applyFill="1" applyBorder="1" applyAlignment="1">
      <alignment horizontal="center"/>
    </xf>
    <xf numFmtId="0" fontId="0" fillId="8" borderId="0" xfId="0" applyFill="1" applyAlignment="1">
      <alignment horizontal="center"/>
    </xf>
    <xf numFmtId="2" fontId="0" fillId="8" borderId="0" xfId="0" applyNumberFormat="1" applyFill="1" applyAlignment="1">
      <alignment horizontal="center"/>
    </xf>
    <xf numFmtId="0" fontId="0" fillId="10" borderId="0" xfId="0" applyFill="1"/>
    <xf numFmtId="14" fontId="0" fillId="10" borderId="0" xfId="0" applyNumberFormat="1" applyFill="1"/>
    <xf numFmtId="0" fontId="21" fillId="10" borderId="26" xfId="0" applyFont="1" applyFill="1" applyBorder="1" applyAlignment="1">
      <alignment horizontal="center"/>
    </xf>
    <xf numFmtId="2" fontId="0" fillId="10" borderId="0" xfId="0" applyNumberFormat="1" applyFill="1"/>
    <xf numFmtId="2" fontId="0" fillId="0" borderId="0" xfId="0" applyNumberFormat="1"/>
    <xf numFmtId="0" fontId="3" fillId="0" borderId="5" xfId="1" applyFill="1" applyBorder="1" applyAlignment="1" applyProtection="1">
      <alignment horizontal="center"/>
      <protection locked="0"/>
    </xf>
    <xf numFmtId="0" fontId="3" fillId="0" borderId="7" xfId="1" applyFill="1" applyBorder="1" applyAlignment="1" applyProtection="1">
      <alignment horizontal="center"/>
      <protection locked="0"/>
    </xf>
    <xf numFmtId="0" fontId="3" fillId="5" borderId="1" xfId="1" applyFill="1" applyBorder="1" applyAlignment="1" applyProtection="1">
      <alignment horizontal="center"/>
      <protection locked="0"/>
    </xf>
    <xf numFmtId="0" fontId="3" fillId="5" borderId="8" xfId="1" applyFill="1" applyBorder="1" applyAlignment="1" applyProtection="1">
      <alignment horizontal="center"/>
      <protection locked="0"/>
    </xf>
    <xf numFmtId="165" fontId="30" fillId="9" borderId="16" xfId="9" applyNumberFormat="1" applyBorder="1" applyAlignment="1">
      <alignment horizontal="center"/>
    </xf>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xf numFmtId="0" fontId="22" fillId="6" borderId="3"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3" fillId="7" borderId="1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cellXfs>
  <cellStyles count="10">
    <cellStyle name="??0" xfId="8" xr:uid="{2FFBA235-E752-4C63-8412-DE4E330477EF}"/>
    <cellStyle name="0.000" xfId="4" xr:uid="{B2C4FE03-AC6B-430C-A6EB-B05D3CAB6C4F}"/>
    <cellStyle name="Bad" xfId="9" builtinId="27"/>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448762</xdr:colOff>
      <xdr:row>22</xdr:row>
      <xdr:rowOff>54852</xdr:rowOff>
    </xdr:from>
    <xdr:to>
      <xdr:col>21</xdr:col>
      <xdr:colOff>96681</xdr:colOff>
      <xdr:row>58</xdr:row>
      <xdr:rowOff>52917</xdr:rowOff>
    </xdr:to>
    <xdr:sp macro="" textlink="">
      <xdr:nvSpPr>
        <xdr:cNvPr id="9" name="TextBox 8">
          <a:extLst>
            <a:ext uri="{FF2B5EF4-FFF2-40B4-BE49-F238E27FC236}">
              <a16:creationId xmlns:a16="http://schemas.microsoft.com/office/drawing/2014/main" id="{EC62C9AD-8286-4044-97E3-80D87F84394F}"/>
            </a:ext>
          </a:extLst>
        </xdr:cNvPr>
        <xdr:cNvSpPr txBox="1"/>
      </xdr:nvSpPr>
      <xdr:spPr>
        <a:xfrm>
          <a:off x="10037262" y="4552769"/>
          <a:ext cx="4198752" cy="69936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98-K17</a:t>
          </a:r>
        </a:p>
        <a:p>
          <a:r>
            <a:rPr lang="en-US" sz="1200" b="1"/>
            <a:t>Old calculation:</a:t>
          </a:r>
        </a:p>
        <a:p>
          <a:endParaRPr lang="en-US" sz="1100"/>
        </a:p>
        <a:p>
          <a:r>
            <a:rPr lang="en-US" sz="1100" b="1"/>
            <a:t>bw</a:t>
          </a:r>
          <a:r>
            <a:rPr lang="en-US" sz="1100"/>
            <a:t> - product</a:t>
          </a:r>
          <a:r>
            <a:rPr lang="en-US" sz="1100" baseline="0"/>
            <a:t> of snow depth (2.26) and density (0.37). There is no documentation of this measured density, so it's difficult to know how to trust it (fraction of the snowpack depth covered, etc). HOWEVER, the snow depth appears to be faulty; they probed to the summer surface 2000 not 2001. In fall 2001, there over a meter of new snow on the glacier</a:t>
          </a:r>
        </a:p>
        <a:p>
          <a:endParaRPr lang="en-US" sz="1100"/>
        </a:p>
        <a:p>
          <a:r>
            <a:rPr lang="en-US" sz="1100" b="1"/>
            <a:t>ba </a:t>
          </a:r>
          <a:r>
            <a:rPr lang="en-US" sz="1100" b="0"/>
            <a:t>- They used</a:t>
          </a:r>
          <a:r>
            <a:rPr lang="en-US" sz="1100" b="0" baseline="0"/>
            <a:t> 9.23 as the previous summer surface, but in fact that was including fall new snow (summer accumulation). The proper number should  have been 10, according to the (sparse) available raw data.  So, they calculate a positive mass balance. The folks doing the calculations this year seem perhaps unfamiliary with mass balance(?) and write: "There seems to be some superimposed ice on this day since the stake reading is above the last summer surface."  They mis-interpret new firn as superimposed ice, and thus use a density of 0.9 vs. a reasonable density for new firn.</a:t>
          </a:r>
        </a:p>
        <a:p>
          <a:endParaRPr lang="en-US" sz="1100" b="0" baseline="0"/>
        </a:p>
        <a:p>
          <a:r>
            <a:rPr lang="en-US" sz="1100" b="1" baseline="0"/>
            <a:t>bs</a:t>
          </a:r>
          <a:r>
            <a:rPr lang="en-US" sz="1100" b="0" baseline="0"/>
            <a:t> - residual</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product</a:t>
          </a:r>
          <a:r>
            <a:rPr lang="en-US" sz="1100" baseline="0">
              <a:solidFill>
                <a:schemeClr val="dk1"/>
              </a:solidFill>
              <a:effectLst/>
              <a:latin typeface="+mn-lt"/>
              <a:ea typeface="+mn-ea"/>
              <a:cs typeface="+mn-cs"/>
            </a:rPr>
            <a:t> of snow depth (1.52) and density (0.4). Snow depth is determined from ablation stake measurements, as probing of snow depth in spring reached the Fall 2000 surface, not Fall 2001 as intended.</a:t>
          </a:r>
        </a:p>
        <a:p>
          <a:endParaRPr lang="en-US">
            <a:effectLst/>
          </a:endParaRPr>
        </a:p>
        <a:p>
          <a:r>
            <a:rPr lang="en-US" sz="1100" b="1">
              <a:solidFill>
                <a:schemeClr val="dk1"/>
              </a:solidFill>
              <a:effectLst/>
              <a:latin typeface="+mn-lt"/>
              <a:ea typeface="+mn-ea"/>
              <a:cs typeface="+mn-cs"/>
            </a:rPr>
            <a:t>ba </a:t>
          </a:r>
          <a:r>
            <a:rPr lang="en-US" sz="1100" b="0">
              <a:solidFill>
                <a:schemeClr val="dk1"/>
              </a:solidFill>
              <a:effectLst/>
              <a:latin typeface="+mn-lt"/>
              <a:ea typeface="+mn-ea"/>
              <a:cs typeface="+mn-cs"/>
            </a:rPr>
            <a:t>- Using stake readings for SUMMER SURFACE 2001 (not their previously reported #s of</a:t>
          </a:r>
          <a:r>
            <a:rPr lang="en-US" sz="1100" b="0" baseline="0">
              <a:solidFill>
                <a:schemeClr val="dk1"/>
              </a:solidFill>
              <a:effectLst/>
              <a:latin typeface="+mn-lt"/>
              <a:ea typeface="+mn-ea"/>
              <a:cs typeface="+mn-cs"/>
            </a:rPr>
            <a:t> top-of-snow on fall visit), there is a negative balance for 2002. </a:t>
          </a:r>
          <a:endParaRPr lang="en-US">
            <a:effectLst/>
          </a:endParaRPr>
        </a:p>
        <a:p>
          <a:endParaRPr lang="en-US" sz="1100" b="1"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bs</a:t>
          </a:r>
          <a:r>
            <a:rPr lang="en-US" sz="1100" b="0" baseline="0">
              <a:solidFill>
                <a:schemeClr val="dk1"/>
              </a:solidFill>
              <a:effectLst/>
              <a:latin typeface="+mn-lt"/>
              <a:ea typeface="+mn-ea"/>
              <a:cs typeface="+mn-cs"/>
            </a:rPr>
            <a:t> - residual</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summer accumulation</a:t>
          </a:r>
          <a:r>
            <a:rPr lang="en-US" sz="1100" b="0" baseline="0">
              <a:solidFill>
                <a:schemeClr val="dk1"/>
              </a:solidFill>
              <a:effectLst/>
              <a:latin typeface="+mn-lt"/>
              <a:ea typeface="+mn-ea"/>
              <a:cs typeface="+mn-cs"/>
            </a:rPr>
            <a:t>:  no information</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winter ablation: </a:t>
          </a:r>
          <a:r>
            <a:rPr lang="en-US" sz="1100" b="0" baseline="0">
              <a:solidFill>
                <a:schemeClr val="dk1"/>
              </a:solidFill>
              <a:effectLst/>
              <a:latin typeface="+mn-lt"/>
              <a:ea typeface="+mn-ea"/>
              <a:cs typeface="+mn-cs"/>
            </a:rPr>
            <a:t>bad probing; no information</a:t>
          </a:r>
          <a:endParaRPr lang="en-US" b="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314325</xdr:colOff>
      <xdr:row>0</xdr:row>
      <xdr:rowOff>133350</xdr:rowOff>
    </xdr:from>
    <xdr:to>
      <xdr:col>9</xdr:col>
      <xdr:colOff>256496</xdr:colOff>
      <xdr:row>51</xdr:row>
      <xdr:rowOff>65469</xdr:rowOff>
    </xdr:to>
    <xdr:pic>
      <xdr:nvPicPr>
        <xdr:cNvPr id="2" name="Picture 1">
          <a:extLst>
            <a:ext uri="{FF2B5EF4-FFF2-40B4-BE49-F238E27FC236}">
              <a16:creationId xmlns:a16="http://schemas.microsoft.com/office/drawing/2014/main" id="{4BA2DAB5-C8A7-4E04-B5FD-3FCFAF696542}"/>
            </a:ext>
          </a:extLst>
        </xdr:cNvPr>
        <xdr:cNvPicPr>
          <a:picLocks noChangeAspect="1"/>
        </xdr:cNvPicPr>
      </xdr:nvPicPr>
      <xdr:blipFill>
        <a:blip xmlns:r="http://schemas.openxmlformats.org/officeDocument/2006/relationships" r:embed="rId1"/>
        <a:stretch>
          <a:fillRect/>
        </a:stretch>
      </xdr:blipFill>
      <xdr:spPr>
        <a:xfrm>
          <a:off x="314325" y="133350"/>
          <a:ext cx="5428571" cy="9647619"/>
        </a:xfrm>
        <a:prstGeom prst="rect">
          <a:avLst/>
        </a:prstGeom>
      </xdr:spPr>
    </xdr:pic>
    <xdr:clientData/>
  </xdr:twoCellAnchor>
  <xdr:twoCellAnchor>
    <xdr:from>
      <xdr:col>12</xdr:col>
      <xdr:colOff>447675</xdr:colOff>
      <xdr:row>8</xdr:row>
      <xdr:rowOff>66675</xdr:rowOff>
    </xdr:from>
    <xdr:to>
      <xdr:col>20</xdr:col>
      <xdr:colOff>142875</xdr:colOff>
      <xdr:row>29</xdr:row>
      <xdr:rowOff>28575</xdr:rowOff>
    </xdr:to>
    <xdr:sp macro="" textlink="">
      <xdr:nvSpPr>
        <xdr:cNvPr id="3" name="TextBox 2">
          <a:extLst>
            <a:ext uri="{FF2B5EF4-FFF2-40B4-BE49-F238E27FC236}">
              <a16:creationId xmlns:a16="http://schemas.microsoft.com/office/drawing/2014/main" id="{246EEDB3-96D9-4F91-8789-8C62C265737A}"/>
            </a:ext>
          </a:extLst>
        </xdr:cNvPr>
        <xdr:cNvSpPr txBox="1"/>
      </xdr:nvSpPr>
      <xdr:spPr>
        <a:xfrm>
          <a:off x="7762875" y="1590675"/>
          <a:ext cx="4572000" cy="396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doesn't make a whole lot of sense - 12/3/2002? Why?</a:t>
          </a:r>
          <a:r>
            <a:rPr lang="en-US" sz="1100" baseline="0"/>
            <a:t> </a:t>
          </a:r>
        </a:p>
        <a:p>
          <a:endParaRPr lang="en-US" sz="1100" baseline="0"/>
        </a:p>
        <a:p>
          <a:r>
            <a:rPr lang="en-US" sz="1100" baseline="0"/>
            <a:t>This is allegedly fall (?) data for 2002 at K17; diffcult to determine if this is true. Perhaps the December date indicates when it was entered into their system; still, does not appear to match measurements in database very well, and is not super comprehensible, so ignoring but leaving here in association with the 2002 mass balance calculations.</a:t>
          </a:r>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32"/>
  <sheetViews>
    <sheetView tabSelected="1" zoomScale="90" zoomScaleNormal="90" workbookViewId="0">
      <selection activeCell="L30" sqref="L30"/>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1" t="s">
        <v>3</v>
      </c>
      <c r="B1" s="2"/>
      <c r="C1" s="2"/>
      <c r="D1" s="2"/>
      <c r="E1" s="2"/>
      <c r="F1" s="2"/>
      <c r="G1" s="2"/>
      <c r="H1" s="2"/>
      <c r="I1" s="2"/>
      <c r="J1" s="2"/>
      <c r="K1" s="2"/>
      <c r="L1" s="2"/>
      <c r="M1" s="2"/>
      <c r="N1" s="2"/>
      <c r="O1" s="2"/>
      <c r="P1" s="2"/>
      <c r="Q1" s="2"/>
      <c r="R1" s="2"/>
      <c r="S1" s="2"/>
      <c r="T1" s="2"/>
      <c r="U1" s="2"/>
      <c r="V1" s="8"/>
      <c r="W1" s="8"/>
      <c r="X1" s="8"/>
      <c r="Y1" s="8"/>
    </row>
    <row r="2" spans="1:25" x14ac:dyDescent="0.25">
      <c r="A2" s="3"/>
      <c r="B2" s="4"/>
      <c r="C2" s="202" t="s">
        <v>4</v>
      </c>
      <c r="D2" s="203"/>
      <c r="E2" s="204"/>
      <c r="F2" s="5"/>
      <c r="G2" s="205" t="s">
        <v>5</v>
      </c>
      <c r="H2" s="206"/>
      <c r="I2" s="206"/>
      <c r="J2" s="206"/>
      <c r="K2" s="207"/>
      <c r="L2" s="6" t="s">
        <v>6</v>
      </c>
      <c r="M2" s="208" t="s">
        <v>7</v>
      </c>
      <c r="N2" s="209"/>
      <c r="O2" s="210"/>
      <c r="P2" s="185" t="s">
        <v>8</v>
      </c>
      <c r="Q2" s="186"/>
      <c r="R2" s="186"/>
      <c r="S2" s="187"/>
      <c r="T2" s="7" t="s">
        <v>9</v>
      </c>
      <c r="U2" s="180" t="s">
        <v>10</v>
      </c>
      <c r="V2" s="8"/>
      <c r="W2" s="8"/>
      <c r="X2" s="8"/>
      <c r="Y2" s="8"/>
    </row>
    <row r="3" spans="1:25" x14ac:dyDescent="0.25">
      <c r="A3" s="9" t="s">
        <v>11</v>
      </c>
      <c r="B3" s="9" t="s">
        <v>12</v>
      </c>
      <c r="C3" s="10" t="s">
        <v>13</v>
      </c>
      <c r="D3" s="188" t="s">
        <v>14</v>
      </c>
      <c r="E3" s="189"/>
      <c r="F3" s="9" t="s">
        <v>15</v>
      </c>
      <c r="G3" s="11" t="s">
        <v>16</v>
      </c>
      <c r="H3" s="12" t="s">
        <v>17</v>
      </c>
      <c r="I3" s="12" t="s">
        <v>18</v>
      </c>
      <c r="J3" s="12" t="s">
        <v>19</v>
      </c>
      <c r="K3" s="13" t="s">
        <v>20</v>
      </c>
      <c r="L3" s="14" t="s">
        <v>21</v>
      </c>
      <c r="M3" s="15" t="s">
        <v>22</v>
      </c>
      <c r="N3" s="16" t="s">
        <v>11</v>
      </c>
      <c r="O3" s="17" t="s">
        <v>23</v>
      </c>
      <c r="P3" s="15" t="s">
        <v>24</v>
      </c>
      <c r="Q3" s="18" t="s">
        <v>25</v>
      </c>
      <c r="R3" s="16" t="s">
        <v>26</v>
      </c>
      <c r="S3" s="19" t="s">
        <v>27</v>
      </c>
      <c r="T3" s="20" t="s">
        <v>28</v>
      </c>
      <c r="U3" s="181" t="s">
        <v>28</v>
      </c>
      <c r="V3" s="8"/>
      <c r="W3" s="8"/>
      <c r="X3" s="8"/>
      <c r="Y3" s="8"/>
    </row>
    <row r="4" spans="1:25" x14ac:dyDescent="0.25">
      <c r="A4" s="9" t="s">
        <v>29</v>
      </c>
      <c r="B4" s="9"/>
      <c r="C4" s="10" t="s">
        <v>30</v>
      </c>
      <c r="D4" s="21" t="s">
        <v>31</v>
      </c>
      <c r="E4" s="22" t="s">
        <v>32</v>
      </c>
      <c r="F4" s="23"/>
      <c r="G4" s="11" t="s">
        <v>33</v>
      </c>
      <c r="H4" s="12" t="s">
        <v>33</v>
      </c>
      <c r="I4" s="12" t="s">
        <v>33</v>
      </c>
      <c r="J4" s="12"/>
      <c r="K4" s="13"/>
      <c r="L4" s="9" t="s">
        <v>34</v>
      </c>
      <c r="M4" s="15" t="s">
        <v>35</v>
      </c>
      <c r="N4" s="16" t="s">
        <v>36</v>
      </c>
      <c r="O4" s="19" t="s">
        <v>37</v>
      </c>
      <c r="P4" s="15" t="s">
        <v>33</v>
      </c>
      <c r="Q4" s="24" t="s">
        <v>35</v>
      </c>
      <c r="R4" s="16" t="s">
        <v>38</v>
      </c>
      <c r="S4" s="19" t="s">
        <v>39</v>
      </c>
      <c r="T4" s="25" t="s">
        <v>40</v>
      </c>
      <c r="U4" s="182" t="s">
        <v>41</v>
      </c>
      <c r="V4" s="8"/>
      <c r="W4" s="8"/>
      <c r="X4" s="8"/>
      <c r="Y4" s="8"/>
    </row>
    <row r="5" spans="1:25" ht="15.75" thickBot="1" x14ac:dyDescent="0.3">
      <c r="A5" s="26"/>
      <c r="B5" s="26" t="s">
        <v>42</v>
      </c>
      <c r="C5" s="27" t="s">
        <v>43</v>
      </c>
      <c r="D5" s="28" t="s">
        <v>43</v>
      </c>
      <c r="E5" s="29" t="s">
        <v>43</v>
      </c>
      <c r="F5" s="30"/>
      <c r="G5" s="31" t="s">
        <v>43</v>
      </c>
      <c r="H5" s="32" t="s">
        <v>43</v>
      </c>
      <c r="I5" s="32" t="s">
        <v>44</v>
      </c>
      <c r="J5" s="32" t="s">
        <v>43</v>
      </c>
      <c r="K5" s="33"/>
      <c r="L5" s="26" t="s">
        <v>43</v>
      </c>
      <c r="M5" s="34" t="s">
        <v>45</v>
      </c>
      <c r="N5" s="35" t="s">
        <v>46</v>
      </c>
      <c r="O5" s="36" t="s">
        <v>46</v>
      </c>
      <c r="P5" s="34" t="s">
        <v>43</v>
      </c>
      <c r="Q5" s="37" t="s">
        <v>45</v>
      </c>
      <c r="R5" s="35" t="s">
        <v>1</v>
      </c>
      <c r="S5" s="36" t="s">
        <v>46</v>
      </c>
      <c r="T5" s="38" t="s">
        <v>46</v>
      </c>
      <c r="U5" s="183" t="s">
        <v>46</v>
      </c>
      <c r="V5" s="8"/>
      <c r="W5" s="8"/>
      <c r="X5" s="8"/>
      <c r="Y5" s="8"/>
    </row>
    <row r="6" spans="1:25" x14ac:dyDescent="0.25">
      <c r="A6" s="134" t="s">
        <v>81</v>
      </c>
      <c r="B6" s="135">
        <v>37141</v>
      </c>
      <c r="C6" s="126"/>
      <c r="D6" s="156">
        <v>9.18</v>
      </c>
      <c r="E6" s="157">
        <v>9.17</v>
      </c>
      <c r="F6" s="127" t="s">
        <v>2</v>
      </c>
      <c r="G6" s="98">
        <v>0</v>
      </c>
      <c r="H6" s="99">
        <v>0</v>
      </c>
      <c r="I6" s="99">
        <v>0</v>
      </c>
      <c r="J6" s="100"/>
      <c r="K6" s="101"/>
      <c r="L6" s="128">
        <v>9.18</v>
      </c>
      <c r="M6" s="129">
        <v>0.6</v>
      </c>
      <c r="N6" s="102">
        <f>M6*L6</f>
        <v>5.508</v>
      </c>
      <c r="O6" s="130">
        <v>0</v>
      </c>
      <c r="P6" s="136">
        <v>0</v>
      </c>
      <c r="Q6" s="137"/>
      <c r="R6" s="138"/>
      <c r="S6" s="161">
        <v>0</v>
      </c>
      <c r="T6" s="162">
        <v>-1.3187499999999996</v>
      </c>
      <c r="U6" s="158">
        <v>0</v>
      </c>
      <c r="V6" s="163"/>
    </row>
    <row r="7" spans="1:25" x14ac:dyDescent="0.25">
      <c r="A7" s="131" t="s">
        <v>81</v>
      </c>
      <c r="B7" s="142">
        <v>37393</v>
      </c>
      <c r="C7" s="143">
        <f>12-0.48</f>
        <v>11.52</v>
      </c>
      <c r="D7" s="159">
        <v>11.51</v>
      </c>
      <c r="E7" s="155">
        <v>11.49</v>
      </c>
      <c r="F7" s="144" t="s">
        <v>0</v>
      </c>
      <c r="G7" s="184">
        <v>2.2599999999999998</v>
      </c>
      <c r="H7" s="145"/>
      <c r="I7" s="145"/>
      <c r="J7" s="146">
        <v>0.03</v>
      </c>
      <c r="K7" s="147"/>
      <c r="L7" s="148">
        <f>E7-G7</f>
        <v>9.23</v>
      </c>
      <c r="M7" s="149">
        <v>0.6</v>
      </c>
      <c r="N7" s="150">
        <f>M7*L7</f>
        <v>5.5380000000000003</v>
      </c>
      <c r="O7" s="132">
        <f>N7-N6</f>
        <v>3.0000000000000249E-2</v>
      </c>
      <c r="P7" s="139">
        <f>E7-L7</f>
        <v>2.2599999999999998</v>
      </c>
      <c r="Q7" s="140">
        <v>0.37</v>
      </c>
      <c r="R7" s="141" t="s">
        <v>1</v>
      </c>
      <c r="S7" s="133">
        <f>Q7*P7</f>
        <v>0.83619999999999994</v>
      </c>
      <c r="T7" s="164">
        <f>S7</f>
        <v>0.83619999999999994</v>
      </c>
      <c r="U7" s="160"/>
      <c r="V7" s="165"/>
    </row>
    <row r="8" spans="1:25" x14ac:dyDescent="0.25">
      <c r="A8" s="166" t="s">
        <v>81</v>
      </c>
      <c r="B8" s="167">
        <v>37509</v>
      </c>
      <c r="C8" s="126">
        <f>12-2.57</f>
        <v>9.43</v>
      </c>
      <c r="D8" s="156">
        <v>9.4600000000000009</v>
      </c>
      <c r="E8" s="157">
        <v>9.4600000000000009</v>
      </c>
      <c r="F8" s="127" t="s">
        <v>84</v>
      </c>
      <c r="G8" s="98"/>
      <c r="H8" s="99"/>
      <c r="I8" s="99"/>
      <c r="J8" s="100"/>
      <c r="K8" s="101"/>
      <c r="L8" s="128">
        <f>L7</f>
        <v>9.23</v>
      </c>
      <c r="M8" s="129"/>
      <c r="N8" s="102"/>
      <c r="O8" s="130">
        <f>N8*M8</f>
        <v>0</v>
      </c>
      <c r="P8" s="136">
        <v>0.23</v>
      </c>
      <c r="Q8" s="137">
        <v>0.9</v>
      </c>
      <c r="R8" s="138" t="s">
        <v>26</v>
      </c>
      <c r="S8" s="161">
        <f>Q8*P8</f>
        <v>0.20700000000000002</v>
      </c>
      <c r="T8" s="162">
        <f>S8-T7</f>
        <v>-0.62919999999999998</v>
      </c>
      <c r="U8" s="158">
        <f>T7+T8</f>
        <v>0.20699999999999996</v>
      </c>
      <c r="V8" s="163"/>
    </row>
    <row r="9" spans="1:25" x14ac:dyDescent="0.25">
      <c r="P9" s="179"/>
    </row>
    <row r="11" spans="1:25" ht="16.5" thickBot="1" x14ac:dyDescent="0.3">
      <c r="A11" s="41" t="s">
        <v>47</v>
      </c>
      <c r="B11" s="42"/>
      <c r="C11" s="43"/>
      <c r="D11" s="44"/>
      <c r="E11" s="44"/>
      <c r="F11" s="45"/>
      <c r="G11" s="45"/>
      <c r="H11" s="45"/>
      <c r="I11" s="45"/>
      <c r="J11" s="46"/>
      <c r="K11" s="47"/>
      <c r="L11" s="48"/>
      <c r="M11" s="49"/>
      <c r="N11" s="48"/>
      <c r="O11" s="48"/>
      <c r="P11" s="46"/>
      <c r="Q11" s="46"/>
      <c r="R11" s="45"/>
      <c r="S11" s="46"/>
      <c r="T11" s="50"/>
      <c r="U11" s="51"/>
      <c r="V11" s="39"/>
      <c r="W11" s="39"/>
      <c r="X11" s="40"/>
    </row>
    <row r="12" spans="1:25" x14ac:dyDescent="0.25">
      <c r="A12" s="52"/>
      <c r="B12" s="53"/>
      <c r="C12" s="190" t="s">
        <v>4</v>
      </c>
      <c r="D12" s="191"/>
      <c r="E12" s="192"/>
      <c r="F12" s="53"/>
      <c r="G12" s="193" t="s">
        <v>5</v>
      </c>
      <c r="H12" s="194"/>
      <c r="I12" s="194"/>
      <c r="J12" s="194"/>
      <c r="K12" s="195"/>
      <c r="L12" s="54"/>
      <c r="M12" s="55"/>
      <c r="N12" s="56" t="s">
        <v>48</v>
      </c>
      <c r="O12" s="57"/>
      <c r="P12" s="58"/>
      <c r="Q12" s="56" t="s">
        <v>49</v>
      </c>
      <c r="R12" s="56"/>
      <c r="S12" s="57"/>
      <c r="T12" s="59" t="s">
        <v>50</v>
      </c>
      <c r="U12" s="56"/>
      <c r="V12" s="60"/>
      <c r="W12" s="60"/>
      <c r="X12" s="60"/>
      <c r="Y12" s="61"/>
    </row>
    <row r="13" spans="1:25" ht="33.75" x14ac:dyDescent="0.25">
      <c r="A13" s="52" t="s">
        <v>11</v>
      </c>
      <c r="B13" s="52" t="s">
        <v>12</v>
      </c>
      <c r="C13" s="62" t="s">
        <v>51</v>
      </c>
      <c r="D13" s="63" t="s">
        <v>52</v>
      </c>
      <c r="E13" s="64" t="s">
        <v>53</v>
      </c>
      <c r="F13" s="52" t="s">
        <v>15</v>
      </c>
      <c r="G13" s="65" t="s">
        <v>54</v>
      </c>
      <c r="H13" s="66"/>
      <c r="I13" s="66" t="s">
        <v>18</v>
      </c>
      <c r="J13" s="66"/>
      <c r="K13" s="67"/>
      <c r="L13" s="68" t="s">
        <v>55</v>
      </c>
      <c r="M13" s="55" t="s">
        <v>22</v>
      </c>
      <c r="N13" s="69" t="s">
        <v>56</v>
      </c>
      <c r="O13" s="70"/>
      <c r="P13" s="55" t="s">
        <v>24</v>
      </c>
      <c r="Q13" s="71" t="s">
        <v>25</v>
      </c>
      <c r="R13" s="69" t="s">
        <v>57</v>
      </c>
      <c r="S13" s="70"/>
      <c r="T13" s="72" t="s">
        <v>58</v>
      </c>
      <c r="U13" s="73" t="s">
        <v>59</v>
      </c>
      <c r="V13" s="73" t="s">
        <v>60</v>
      </c>
      <c r="W13" s="74" t="s">
        <v>61</v>
      </c>
      <c r="X13" s="74" t="s">
        <v>62</v>
      </c>
      <c r="Y13" s="75" t="s">
        <v>63</v>
      </c>
    </row>
    <row r="14" spans="1:25" x14ac:dyDescent="0.25">
      <c r="A14" s="52" t="s">
        <v>29</v>
      </c>
      <c r="B14" s="52"/>
      <c r="C14" s="62"/>
      <c r="D14" s="63"/>
      <c r="E14" s="64"/>
      <c r="F14" s="53"/>
      <c r="G14" s="65"/>
      <c r="H14" s="66"/>
      <c r="I14" s="66"/>
      <c r="J14" s="66"/>
      <c r="K14" s="67"/>
      <c r="L14" s="52"/>
      <c r="M14" s="55"/>
      <c r="N14" s="76" t="s">
        <v>64</v>
      </c>
      <c r="O14" s="70"/>
      <c r="P14" s="55" t="s">
        <v>33</v>
      </c>
      <c r="Q14" s="77" t="s">
        <v>35</v>
      </c>
      <c r="R14" s="76"/>
      <c r="S14" s="70"/>
      <c r="T14" s="59"/>
      <c r="U14" s="56"/>
      <c r="V14" s="56"/>
      <c r="W14" s="78"/>
      <c r="X14" s="78"/>
      <c r="Y14" s="57"/>
    </row>
    <row r="15" spans="1:25" ht="15.75" thickBot="1" x14ac:dyDescent="0.3">
      <c r="A15" s="79"/>
      <c r="B15" s="79" t="s">
        <v>42</v>
      </c>
      <c r="C15" s="80" t="s">
        <v>43</v>
      </c>
      <c r="D15" s="81" t="s">
        <v>43</v>
      </c>
      <c r="E15" s="82" t="s">
        <v>43</v>
      </c>
      <c r="F15" s="83"/>
      <c r="G15" s="84" t="s">
        <v>43</v>
      </c>
      <c r="H15" s="85"/>
      <c r="I15" s="85" t="s">
        <v>44</v>
      </c>
      <c r="J15" s="85"/>
      <c r="K15" s="86"/>
      <c r="L15" s="79" t="s">
        <v>43</v>
      </c>
      <c r="M15" s="87" t="s">
        <v>65</v>
      </c>
      <c r="N15" s="88" t="s">
        <v>43</v>
      </c>
      <c r="O15" s="89"/>
      <c r="P15" s="87" t="s">
        <v>43</v>
      </c>
      <c r="Q15" s="77" t="s">
        <v>45</v>
      </c>
      <c r="R15" s="88"/>
      <c r="S15" s="89"/>
      <c r="T15" s="90" t="s">
        <v>66</v>
      </c>
      <c r="U15" s="91" t="s">
        <v>66</v>
      </c>
      <c r="V15" s="91" t="s">
        <v>66</v>
      </c>
      <c r="W15" s="91" t="s">
        <v>66</v>
      </c>
      <c r="X15" s="91" t="s">
        <v>66</v>
      </c>
      <c r="Y15" s="92"/>
    </row>
    <row r="16" spans="1:25" s="122" customFormat="1" x14ac:dyDescent="0.25">
      <c r="A16" s="168" t="s">
        <v>81</v>
      </c>
      <c r="B16" s="169">
        <v>37146</v>
      </c>
      <c r="C16" s="170">
        <v>12</v>
      </c>
      <c r="D16" s="170">
        <v>2</v>
      </c>
      <c r="E16" s="170">
        <f>C16-D16</f>
        <v>10</v>
      </c>
      <c r="F16" s="168" t="s">
        <v>82</v>
      </c>
      <c r="G16" s="171" t="s">
        <v>85</v>
      </c>
      <c r="H16" s="168"/>
      <c r="I16" s="168"/>
      <c r="J16" s="168"/>
      <c r="K16" s="168"/>
      <c r="L16" s="168">
        <v>9.25</v>
      </c>
      <c r="M16" s="168"/>
      <c r="N16" s="168"/>
      <c r="O16" s="168"/>
      <c r="P16" s="170">
        <f>E16-L16</f>
        <v>0.75</v>
      </c>
      <c r="Q16" s="172">
        <v>0.5</v>
      </c>
      <c r="R16" s="168"/>
      <c r="S16" s="168"/>
      <c r="T16" s="170"/>
      <c r="U16" s="168"/>
      <c r="V16" s="170"/>
      <c r="W16" s="168"/>
      <c r="X16" s="168"/>
    </row>
    <row r="17" spans="1:24" s="122" customFormat="1" x14ac:dyDescent="0.25">
      <c r="A17" s="168" t="s">
        <v>81</v>
      </c>
      <c r="B17" s="169">
        <v>37146</v>
      </c>
      <c r="F17" s="122" t="s">
        <v>86</v>
      </c>
      <c r="L17" s="173"/>
      <c r="P17" s="174">
        <v>1.45</v>
      </c>
      <c r="Q17" s="174">
        <v>0.36399999999999999</v>
      </c>
      <c r="R17" s="122" t="s">
        <v>1</v>
      </c>
      <c r="X17" s="124">
        <f>P17*Q17</f>
        <v>0.52779999999999994</v>
      </c>
    </row>
    <row r="18" spans="1:24" s="175" customFormat="1" x14ac:dyDescent="0.25">
      <c r="A18" s="175" t="s">
        <v>81</v>
      </c>
      <c r="B18" s="176">
        <v>37393</v>
      </c>
      <c r="C18" s="175">
        <v>12</v>
      </c>
      <c r="D18" s="175">
        <v>0.48</v>
      </c>
      <c r="E18" s="175">
        <f>C18-D18</f>
        <v>11.52</v>
      </c>
      <c r="F18" s="175" t="s">
        <v>86</v>
      </c>
      <c r="I18" s="178">
        <f>E18-E16</f>
        <v>1.5199999999999996</v>
      </c>
      <c r="L18" s="178">
        <f>E18-I18</f>
        <v>10</v>
      </c>
      <c r="P18" s="175">
        <f>I18</f>
        <v>1.5199999999999996</v>
      </c>
      <c r="Q18" s="177">
        <v>0.4</v>
      </c>
      <c r="U18" s="178">
        <f>P18*Q18</f>
        <v>0.60799999999999987</v>
      </c>
      <c r="W18" s="175" t="s">
        <v>88</v>
      </c>
    </row>
    <row r="19" spans="1:24" s="122" customFormat="1" x14ac:dyDescent="0.25">
      <c r="A19" s="122" t="s">
        <v>81</v>
      </c>
      <c r="B19" s="123">
        <v>37509</v>
      </c>
      <c r="C19" s="122">
        <v>12</v>
      </c>
      <c r="D19" s="122">
        <v>2.57</v>
      </c>
      <c r="E19" s="122">
        <f>C19-D19</f>
        <v>9.43</v>
      </c>
      <c r="F19" s="122" t="s">
        <v>87</v>
      </c>
      <c r="M19" s="172">
        <v>0.6</v>
      </c>
      <c r="N19" s="124">
        <f>E19-E16</f>
        <v>-0.57000000000000028</v>
      </c>
      <c r="T19" s="124">
        <f>V19-U18</f>
        <v>-0.95</v>
      </c>
      <c r="V19" s="124">
        <f>M19*N19</f>
        <v>-0.34200000000000014</v>
      </c>
      <c r="X19" s="122" t="s">
        <v>88</v>
      </c>
    </row>
    <row r="23" spans="1:24" ht="15.75" thickBot="1" x14ac:dyDescent="0.3">
      <c r="A23" s="93"/>
      <c r="B23" s="94"/>
      <c r="C23" s="95"/>
      <c r="D23" s="95"/>
      <c r="E23" s="96"/>
      <c r="F23" s="95"/>
      <c r="G23" s="96"/>
      <c r="H23" s="95"/>
      <c r="I23" s="95"/>
      <c r="J23" s="95"/>
      <c r="K23" s="95"/>
      <c r="L23" s="96"/>
      <c r="M23" s="95"/>
      <c r="N23" s="95"/>
      <c r="O23" s="95"/>
      <c r="P23" s="96"/>
      <c r="Q23" s="96"/>
      <c r="R23" s="95"/>
      <c r="S23" s="95"/>
      <c r="T23" s="95"/>
      <c r="U23" s="96"/>
      <c r="V23" s="95"/>
      <c r="W23" s="95"/>
      <c r="X23" s="95"/>
    </row>
    <row r="24" spans="1:24" x14ac:dyDescent="0.25">
      <c r="A24" s="196" t="s">
        <v>67</v>
      </c>
      <c r="B24" s="197"/>
      <c r="C24" s="200" t="s">
        <v>68</v>
      </c>
      <c r="D24" s="201"/>
      <c r="E24" s="103" t="s">
        <v>69</v>
      </c>
      <c r="F24" s="104"/>
      <c r="G24" s="103" t="s">
        <v>70</v>
      </c>
      <c r="H24" s="104"/>
      <c r="I24" s="105" t="s">
        <v>71</v>
      </c>
      <c r="J24" s="95"/>
      <c r="K24" s="95"/>
      <c r="L24" s="96"/>
      <c r="M24" s="95"/>
      <c r="N24" s="95"/>
      <c r="O24" s="95"/>
      <c r="P24" s="96"/>
      <c r="Q24" s="96"/>
      <c r="R24" s="95"/>
      <c r="S24" s="95"/>
      <c r="T24" s="96"/>
      <c r="U24" s="95"/>
      <c r="V24" s="96"/>
      <c r="W24" s="95"/>
      <c r="X24" s="95"/>
    </row>
    <row r="25" spans="1:24" ht="26.25" x14ac:dyDescent="0.25">
      <c r="A25" s="198"/>
      <c r="B25" s="199"/>
      <c r="C25" s="106" t="s">
        <v>72</v>
      </c>
      <c r="D25" s="121" t="s">
        <v>73</v>
      </c>
      <c r="E25" s="151">
        <f>B17</f>
        <v>37146</v>
      </c>
      <c r="F25" s="152"/>
      <c r="G25" s="153">
        <f>B18</f>
        <v>37393</v>
      </c>
      <c r="H25" s="152" t="s">
        <v>74</v>
      </c>
      <c r="I25" s="154">
        <f>B19</f>
        <v>37509</v>
      </c>
      <c r="J25" s="95"/>
      <c r="K25" s="95"/>
      <c r="L25" s="95"/>
      <c r="M25" s="95"/>
      <c r="N25" s="95"/>
      <c r="O25" s="95"/>
      <c r="P25" s="95"/>
      <c r="Q25" s="95"/>
      <c r="R25" s="95"/>
      <c r="S25" s="95"/>
      <c r="T25" s="95"/>
      <c r="U25" s="95"/>
      <c r="V25" s="95"/>
      <c r="W25" s="95"/>
      <c r="X25" s="95"/>
    </row>
    <row r="26" spans="1:24" s="95" customFormat="1" x14ac:dyDescent="0.25">
      <c r="A26" s="107"/>
      <c r="B26" s="108" t="s">
        <v>75</v>
      </c>
      <c r="C26" s="109">
        <f>U18</f>
        <v>0.60799999999999987</v>
      </c>
      <c r="D26" s="125" t="s">
        <v>83</v>
      </c>
      <c r="E26" s="110"/>
      <c r="F26" s="110"/>
      <c r="G26" s="111"/>
      <c r="H26" s="109"/>
      <c r="I26" s="112"/>
    </row>
    <row r="27" spans="1:24" s="95" customFormat="1" x14ac:dyDescent="0.25">
      <c r="A27" s="107"/>
      <c r="B27" s="108" t="s">
        <v>76</v>
      </c>
      <c r="C27" s="109">
        <f>T19</f>
        <v>-0.95</v>
      </c>
      <c r="D27" s="109"/>
      <c r="E27" s="110"/>
      <c r="F27" s="110"/>
      <c r="G27" s="111"/>
      <c r="H27" s="109"/>
      <c r="I27" s="112"/>
    </row>
    <row r="28" spans="1:24" s="95" customFormat="1" x14ac:dyDescent="0.25">
      <c r="A28" s="107"/>
      <c r="B28" s="108" t="s">
        <v>77</v>
      </c>
      <c r="C28" s="109">
        <f>V19</f>
        <v>-0.34200000000000014</v>
      </c>
      <c r="D28" s="109"/>
      <c r="E28" s="110"/>
      <c r="F28" s="110"/>
      <c r="G28" s="111"/>
      <c r="H28" s="109"/>
      <c r="I28" s="112"/>
      <c r="J28" s="97"/>
      <c r="K28" s="97"/>
      <c r="L28" s="97"/>
      <c r="M28" s="97"/>
      <c r="N28" s="97"/>
      <c r="O28" s="97"/>
      <c r="P28" s="97"/>
      <c r="Q28" s="97"/>
      <c r="R28" s="97"/>
      <c r="S28" s="97"/>
      <c r="T28" s="97"/>
      <c r="U28" s="97"/>
      <c r="V28" s="97"/>
      <c r="W28" s="97"/>
      <c r="X28" s="97"/>
    </row>
    <row r="29" spans="1:24" s="95" customFormat="1" ht="12.75" x14ac:dyDescent="0.2">
      <c r="A29" s="107"/>
      <c r="B29" s="113" t="s">
        <v>78</v>
      </c>
      <c r="C29" s="109">
        <f>X17</f>
        <v>0.52779999999999994</v>
      </c>
      <c r="D29" s="109"/>
      <c r="E29" s="110"/>
      <c r="F29" s="110"/>
      <c r="G29" s="109"/>
      <c r="H29" s="109"/>
      <c r="I29" s="112"/>
      <c r="J29" s="97"/>
      <c r="K29" s="97"/>
      <c r="L29" s="97"/>
      <c r="M29" s="97"/>
      <c r="N29" s="97"/>
      <c r="O29" s="97"/>
      <c r="P29" s="97"/>
      <c r="Q29" s="97"/>
      <c r="R29" s="97"/>
      <c r="S29" s="97"/>
      <c r="T29" s="97"/>
      <c r="U29" s="97"/>
      <c r="V29" s="97"/>
      <c r="W29" s="97"/>
      <c r="X29" s="97"/>
    </row>
    <row r="30" spans="1:24" s="95" customFormat="1" x14ac:dyDescent="0.25">
      <c r="A30" s="107"/>
      <c r="B30" s="114" t="s">
        <v>79</v>
      </c>
      <c r="C30" s="109" t="str">
        <f>W18</f>
        <v>NA</v>
      </c>
      <c r="D30" s="109"/>
      <c r="E30" s="110"/>
      <c r="F30" s="110"/>
      <c r="G30" s="109"/>
      <c r="H30" s="109"/>
      <c r="I30" s="112"/>
      <c r="J30"/>
      <c r="K30"/>
      <c r="L30"/>
      <c r="M30"/>
      <c r="N30"/>
      <c r="O30"/>
      <c r="P30"/>
      <c r="Q30"/>
      <c r="R30"/>
      <c r="S30"/>
      <c r="T30"/>
      <c r="U30"/>
      <c r="V30"/>
      <c r="W30"/>
      <c r="X30"/>
    </row>
    <row r="31" spans="1:24" s="97" customFormat="1" ht="15.75" thickBot="1" x14ac:dyDescent="0.3">
      <c r="A31" s="115"/>
      <c r="B31" s="116" t="s">
        <v>80</v>
      </c>
      <c r="C31" s="117" t="str">
        <f>X19</f>
        <v>NA</v>
      </c>
      <c r="D31" s="117"/>
      <c r="E31" s="118"/>
      <c r="F31" s="118"/>
      <c r="G31" s="119"/>
      <c r="H31" s="119"/>
      <c r="I31" s="120"/>
      <c r="J31"/>
      <c r="K31"/>
      <c r="L31"/>
      <c r="M31"/>
      <c r="N31"/>
      <c r="O31"/>
      <c r="P31"/>
      <c r="Q31"/>
      <c r="R31"/>
      <c r="S31"/>
      <c r="T31"/>
      <c r="U31"/>
      <c r="V31"/>
      <c r="W31"/>
      <c r="X31"/>
    </row>
    <row r="32" spans="1:24" s="97" customFormat="1" x14ac:dyDescent="0.25">
      <c r="A32"/>
      <c r="B32"/>
      <c r="C32"/>
      <c r="D32"/>
      <c r="E32"/>
      <c r="F32"/>
      <c r="G32"/>
      <c r="H32"/>
      <c r="I32"/>
      <c r="J32"/>
      <c r="K32"/>
      <c r="L32"/>
      <c r="M32"/>
      <c r="N32"/>
      <c r="O32"/>
      <c r="P32"/>
      <c r="Q32"/>
      <c r="R32"/>
      <c r="S32"/>
      <c r="T32"/>
      <c r="U32"/>
      <c r="V32"/>
      <c r="W32"/>
      <c r="X32"/>
    </row>
  </sheetData>
  <mergeCells count="9">
    <mergeCell ref="P2:S2"/>
    <mergeCell ref="D3:E3"/>
    <mergeCell ref="C12:E12"/>
    <mergeCell ref="G12:K12"/>
    <mergeCell ref="A24:B25"/>
    <mergeCell ref="C24:D24"/>
    <mergeCell ref="C2:E2"/>
    <mergeCell ref="G2:K2"/>
    <mergeCell ref="M2:O2"/>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F51B-2D5F-433E-B2D6-1864D0264338}">
  <dimension ref="A1"/>
  <sheetViews>
    <sheetView workbookViewId="0">
      <selection activeCell="M16" sqref="M1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K17</vt:lpstr>
      <vt:lpstr>FieldData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2019-10-30T20:36:14Z</dcterms:modified>
</cp:coreProperties>
</file>