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B8456831-3BD6-4471-A39A-E53971768B1B}" xr6:coauthVersionLast="41" xr6:coauthVersionMax="41" xr10:uidLastSave="{00000000-0000-0000-0000-000000000000}"/>
  <bookViews>
    <workbookView xWindow="28680" yWindow="330" windowWidth="25440" windowHeight="15390" xr2:uid="{2E11966C-C8F1-48E2-8EDE-3135B90D6FDA}"/>
  </bookViews>
  <sheets>
    <sheet name="K17" sheetId="5" r:id="rId1"/>
    <sheet name="FedSampCores07-K17_2008.09.01" sheetId="7"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5" l="1"/>
  <c r="S19" i="5"/>
  <c r="P19" i="5"/>
  <c r="I19" i="5"/>
  <c r="E19" i="5"/>
  <c r="E12" i="7"/>
  <c r="E13" i="7"/>
  <c r="I4" i="7"/>
  <c r="Q19" i="5"/>
  <c r="V19" i="5"/>
  <c r="I25" i="5"/>
  <c r="E25" i="5"/>
  <c r="N19" i="5"/>
  <c r="I3" i="7"/>
  <c r="C10" i="5"/>
  <c r="C7" i="5"/>
  <c r="P10" i="5"/>
  <c r="Q10" i="5"/>
  <c r="S10" i="5"/>
  <c r="U10" i="5"/>
  <c r="I1" i="7"/>
  <c r="O12" i="7"/>
  <c r="I2" i="7"/>
  <c r="L10" i="5"/>
  <c r="N10" i="5"/>
  <c r="J10" i="5"/>
  <c r="H10" i="5"/>
  <c r="H6" i="5"/>
  <c r="P6" i="5"/>
  <c r="Q7" i="5"/>
  <c r="Q6" i="5"/>
  <c r="S6" i="5"/>
  <c r="I7" i="5"/>
  <c r="P7" i="5"/>
  <c r="S7" i="5"/>
  <c r="S8" i="5"/>
  <c r="U8" i="5"/>
  <c r="L7" i="5"/>
  <c r="N7" i="5"/>
  <c r="J7" i="5"/>
  <c r="H7" i="5"/>
  <c r="C6" i="5"/>
  <c r="L6" i="5"/>
  <c r="N6" i="5"/>
  <c r="O6" i="5"/>
  <c r="J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 xml:space="preserve"> </author>
    <author>cmcneil</author>
    <author>ehbaker</author>
  </authors>
  <commentList>
    <comment ref="M2" authorId="0" shapeId="0" xr:uid="{83D3C057-3F70-49A6-B40A-CCFD230492E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03377C9-591C-4AAA-8BDE-1D58537D4E22}">
      <text>
        <r>
          <rPr>
            <sz val="8"/>
            <color indexed="81"/>
            <rFont val="Tahoma"/>
            <family val="2"/>
          </rPr>
          <t>This is the amount of snow that is above the summer surface.  The value should always be positive or zero.</t>
        </r>
      </text>
    </comment>
    <comment ref="A3" authorId="0" shapeId="0" xr:uid="{F99ACF8F-67BE-4518-B550-4D65C8B257F0}">
      <text>
        <r>
          <rPr>
            <b/>
            <sz val="8"/>
            <color indexed="81"/>
            <rFont val="Tahoma"/>
            <family val="2"/>
          </rPr>
          <t>GAAdmin:</t>
        </r>
        <r>
          <rPr>
            <sz val="8"/>
            <color indexed="81"/>
            <rFont val="Tahoma"/>
            <family val="2"/>
          </rPr>
          <t xml:space="preserve">
The stake with which the observations were made.</t>
        </r>
      </text>
    </comment>
    <comment ref="B3" authorId="0" shapeId="0" xr:uid="{8B2C0F07-7DC0-477B-960D-932546E3323F}">
      <text>
        <r>
          <rPr>
            <b/>
            <sz val="8"/>
            <color indexed="81"/>
            <rFont val="Tahoma"/>
            <family val="2"/>
          </rPr>
          <t>GAAdmin:</t>
        </r>
        <r>
          <rPr>
            <sz val="8"/>
            <color indexed="81"/>
            <rFont val="Tahoma"/>
            <family val="2"/>
          </rPr>
          <t xml:space="preserve">
Date of observations</t>
        </r>
      </text>
    </comment>
    <comment ref="C3" authorId="0" shapeId="0" xr:uid="{9181A3CD-C66B-4341-B722-FBC800B7C8FF}">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1A702EFE-A966-4488-ABE2-F3EE69AC04EC}">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999910E7-D9C7-4DA6-9095-94C9D440FA6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267EAB1-D7B3-4831-9AA3-322ABED4A045}">
      <text>
        <r>
          <rPr>
            <b/>
            <sz val="8"/>
            <color indexed="81"/>
            <rFont val="Tahoma"/>
            <family val="2"/>
          </rPr>
          <t>GAAdmin:</t>
        </r>
        <r>
          <rPr>
            <sz val="8"/>
            <color indexed="81"/>
            <rFont val="Tahoma"/>
            <family val="2"/>
          </rPr>
          <t xml:space="preserve">
Average depth of snow as determined in snow pit.</t>
        </r>
      </text>
    </comment>
    <comment ref="H3" authorId="0" shapeId="0" xr:uid="{75A816FA-F9DC-4387-A315-27B966A67097}">
      <text>
        <r>
          <rPr>
            <b/>
            <sz val="8"/>
            <color indexed="81"/>
            <rFont val="Tahoma"/>
            <family val="2"/>
          </rPr>
          <t>GAAdmin:</t>
        </r>
        <r>
          <rPr>
            <sz val="8"/>
            <color indexed="81"/>
            <rFont val="Tahoma"/>
            <family val="2"/>
          </rPr>
          <t xml:space="preserve">
Average depth of snow from probing
</t>
        </r>
      </text>
    </comment>
    <comment ref="I3" authorId="0" shapeId="0" xr:uid="{972F0E49-2101-40FB-8DCE-80376E4BA73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DE4CED63-5B72-47F1-90E5-223306D6F7DE}">
      <text>
        <r>
          <rPr>
            <b/>
            <sz val="8"/>
            <color indexed="81"/>
            <rFont val="Tahoma"/>
            <family val="2"/>
          </rPr>
          <t>GAAdmin:</t>
        </r>
        <r>
          <rPr>
            <sz val="8"/>
            <color indexed="81"/>
            <rFont val="Tahoma"/>
            <family val="2"/>
          </rPr>
          <t xml:space="preserve">
Standard Error</t>
        </r>
      </text>
    </comment>
    <comment ref="K3" authorId="0" shapeId="0" xr:uid="{415126AB-03E0-45AC-89AF-5C218843E6CD}">
      <text>
        <r>
          <rPr>
            <b/>
            <sz val="8"/>
            <color indexed="81"/>
            <rFont val="Tahoma"/>
            <family val="2"/>
          </rPr>
          <t>GAAdmin:</t>
        </r>
        <r>
          <rPr>
            <sz val="8"/>
            <color indexed="81"/>
            <rFont val="Tahoma"/>
            <family val="2"/>
          </rPr>
          <t xml:space="preserve">
number of observations of snow depth</t>
        </r>
      </text>
    </comment>
    <comment ref="L3" authorId="0" shapeId="0" xr:uid="{C3B4B1B3-121E-4AC7-BCFF-F2A013F7BD4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5183745E-4301-4136-BCBD-34E8B444BF50}">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1BCD15EB-B948-4F05-87B5-320CD3C9B84C}">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230199B-E6C5-4C3E-AC1C-805DA76182E9}">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8423E35-B2AF-4C93-828A-8C4EC3364328}">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FC68975-6E4A-4399-A278-8FBFF5F87ADF}">
      <text>
        <r>
          <rPr>
            <sz val="8"/>
            <color indexed="81"/>
            <rFont val="Tahoma"/>
            <family val="2"/>
          </rPr>
          <t>Average density of the material above ss.</t>
        </r>
      </text>
    </comment>
    <comment ref="R3" authorId="0" shapeId="0" xr:uid="{1131EDF3-A9A4-4E8E-BF25-155D247A9AE0}">
      <text>
        <r>
          <rPr>
            <b/>
            <sz val="8"/>
            <color indexed="81"/>
            <rFont val="Tahoma"/>
            <family val="2"/>
          </rPr>
          <t>GAAdmin:</t>
        </r>
        <r>
          <rPr>
            <sz val="8"/>
            <color indexed="81"/>
            <rFont val="Tahoma"/>
            <family val="2"/>
          </rPr>
          <t xml:space="preserve">
Is the Density Estimated (E) or is it Measured (M) ?</t>
        </r>
      </text>
    </comment>
    <comment ref="S3" authorId="0" shapeId="0" xr:uid="{F9C76366-6CE7-4F6F-8000-2D7E1CBE2FDB}">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0D401F7-C486-42E8-AD04-1546CF2A8136}">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6692BEE-B5EC-414D-89F9-4CBE7DE1B540}">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0017F0CC-3B76-4AFF-B137-6023934B2104}">
      <text/>
    </comment>
    <comment ref="H10" authorId="1" shapeId="0" xr:uid="{979BA04B-E108-42DE-97F4-D79FEFA328EB}">
      <text>
        <r>
          <rPr>
            <b/>
            <sz val="8"/>
            <color indexed="81"/>
            <rFont val="Tahoma"/>
            <family val="2"/>
          </rPr>
          <t xml:space="preserve"> This value is suspect!  Based on the stake data it seems that this probing may have penetrated into the previous year's firn.</t>
        </r>
      </text>
    </comment>
    <comment ref="J10" authorId="1" shapeId="0" xr:uid="{65A4C270-6CFA-455C-A387-25F8039C3CB5}">
      <text>
        <r>
          <rPr>
            <b/>
            <sz val="8"/>
            <color indexed="81"/>
            <rFont val="Tahoma"/>
            <family val="2"/>
          </rPr>
          <t xml:space="preserve"> This value is suspect!  Based on the stake data it seems that this probing may have penetrated into the previous year's firn.</t>
        </r>
      </text>
    </comment>
    <comment ref="A15" authorId="0" shapeId="0" xr:uid="{39A024F1-E7BD-46B7-BD5B-7D1AE9D6C6AB}">
      <text>
        <r>
          <rPr>
            <b/>
            <sz val="8"/>
            <color indexed="81"/>
            <rFont val="Tahoma"/>
            <family val="2"/>
          </rPr>
          <t>GAAdmin:</t>
        </r>
        <r>
          <rPr>
            <sz val="8"/>
            <color indexed="81"/>
            <rFont val="Tahoma"/>
            <family val="2"/>
          </rPr>
          <t xml:space="preserve">
The stake with which the observations were made.</t>
        </r>
      </text>
    </comment>
    <comment ref="B15" authorId="0" shapeId="0" xr:uid="{DE382FC8-3636-4654-8919-A95292F5B5DF}">
      <text>
        <r>
          <rPr>
            <b/>
            <sz val="8"/>
            <color indexed="81"/>
            <rFont val="Tahoma"/>
            <family val="2"/>
          </rPr>
          <t>GAAdmin:</t>
        </r>
        <r>
          <rPr>
            <sz val="8"/>
            <color indexed="81"/>
            <rFont val="Tahoma"/>
            <family val="2"/>
          </rPr>
          <t xml:space="preserve">
Date of observations</t>
        </r>
      </text>
    </comment>
    <comment ref="C15" authorId="2" shapeId="0" xr:uid="{BD5AFB21-7E42-4B4A-A585-A4E63B97C336}">
      <text>
        <r>
          <rPr>
            <b/>
            <sz val="9"/>
            <color indexed="81"/>
            <rFont val="Tahoma"/>
            <family val="2"/>
          </rPr>
          <t>cmcneil:</t>
        </r>
        <r>
          <rPr>
            <sz val="9"/>
            <color indexed="81"/>
            <rFont val="Tahoma"/>
            <family val="2"/>
          </rPr>
          <t xml:space="preserve">
Total length of stake</t>
        </r>
      </text>
    </comment>
    <comment ref="D15" authorId="2" shapeId="0" xr:uid="{EF4FDEE8-42E3-4AE9-9E1B-E207A037B402}">
      <text>
        <r>
          <rPr>
            <b/>
            <sz val="9"/>
            <color indexed="81"/>
            <rFont val="Tahoma"/>
            <family val="2"/>
          </rPr>
          <t>cmcneil:</t>
        </r>
        <r>
          <rPr>
            <sz val="9"/>
            <color indexed="81"/>
            <rFont val="Tahoma"/>
            <family val="2"/>
          </rPr>
          <t xml:space="preserve">
Length of stake above the surface noted in column D</t>
        </r>
      </text>
    </comment>
    <comment ref="E15" authorId="2" shapeId="0" xr:uid="{419E6D3F-B754-420A-95BE-D096E9BDC435}">
      <text>
        <r>
          <rPr>
            <b/>
            <sz val="9"/>
            <color indexed="81"/>
            <rFont val="Tahoma"/>
            <family val="2"/>
          </rPr>
          <t>cmcneil:</t>
        </r>
        <r>
          <rPr>
            <sz val="9"/>
            <color indexed="81"/>
            <rFont val="Tahoma"/>
            <family val="2"/>
          </rPr>
          <t xml:space="preserve">
Length of stake still below the surface noted in column D</t>
        </r>
      </text>
    </comment>
    <comment ref="F15" authorId="0" shapeId="0" xr:uid="{F99C7197-8F84-4123-8565-6C27B394A0E0}">
      <text>
        <r>
          <rPr>
            <sz val="8"/>
            <color indexed="81"/>
            <rFont val="Tahoma"/>
            <family val="2"/>
          </rPr>
          <t>Type of surface strata:
Glacier Ice, Snow, Superimposed Ice, Old Firn or New Firn.  For the Fall surveys this should be the surface strata beneath any fresh snow.</t>
        </r>
      </text>
    </comment>
    <comment ref="G15" authorId="0" shapeId="0" xr:uid="{7D47D7B4-55AD-41A9-847B-FCE0ECD7E822}">
      <text>
        <r>
          <rPr>
            <b/>
            <sz val="8"/>
            <color indexed="81"/>
            <rFont val="Tahoma"/>
            <family val="2"/>
          </rPr>
          <t>GAAdmin:</t>
        </r>
        <r>
          <rPr>
            <sz val="8"/>
            <color indexed="81"/>
            <rFont val="Tahoma"/>
            <family val="2"/>
          </rPr>
          <t xml:space="preserve">
Average depth of snow as determined in snow pit.</t>
        </r>
      </text>
    </comment>
    <comment ref="H15" authorId="0" shapeId="0" xr:uid="{BD0B0BC5-9096-4380-8E12-FD8D3A871BCE}">
      <text>
        <r>
          <rPr>
            <b/>
            <sz val="8"/>
            <color indexed="81"/>
            <rFont val="Tahoma"/>
            <family val="2"/>
          </rPr>
          <t>GAAdmin:</t>
        </r>
        <r>
          <rPr>
            <sz val="8"/>
            <color indexed="81"/>
            <rFont val="Tahoma"/>
            <family val="2"/>
          </rPr>
          <t xml:space="preserve">
Average depth of snow from probing
</t>
        </r>
      </text>
    </comment>
    <comment ref="I15" authorId="0" shapeId="0" xr:uid="{7E0C79A8-9FE5-46A3-9A80-E84D865AA2AC}">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5" authorId="0" shapeId="0" xr:uid="{B6C40F52-0ECD-4D2D-818D-E87270F4286E}">
      <text>
        <r>
          <rPr>
            <b/>
            <sz val="8"/>
            <color indexed="81"/>
            <rFont val="Tahoma"/>
            <family val="2"/>
          </rPr>
          <t>GAAdmin:</t>
        </r>
        <r>
          <rPr>
            <sz val="8"/>
            <color indexed="81"/>
            <rFont val="Tahoma"/>
            <family val="2"/>
          </rPr>
          <t xml:space="preserve">
Standard Error</t>
        </r>
      </text>
    </comment>
    <comment ref="K15" authorId="0" shapeId="0" xr:uid="{DFC6DA74-1F3C-41CA-A06C-9ABAF570A450}">
      <text>
        <r>
          <rPr>
            <b/>
            <sz val="8"/>
            <color indexed="81"/>
            <rFont val="Tahoma"/>
            <family val="2"/>
          </rPr>
          <t>GAAdmin:</t>
        </r>
        <r>
          <rPr>
            <sz val="8"/>
            <color indexed="81"/>
            <rFont val="Tahoma"/>
            <family val="2"/>
          </rPr>
          <t xml:space="preserve">
number of observations of snow depth</t>
        </r>
      </text>
    </comment>
    <comment ref="M15" authorId="0" shapeId="0" xr:uid="{07D7DB8C-5FBE-4992-AC7F-F27368BC7E83}">
      <text>
        <r>
          <rPr>
            <b/>
            <sz val="8"/>
            <color indexed="81"/>
            <rFont val="Tahoma"/>
            <family val="2"/>
          </rPr>
          <t>GAAdmin:</t>
        </r>
        <r>
          <rPr>
            <sz val="8"/>
            <color indexed="81"/>
            <rFont val="Tahoma"/>
            <family val="2"/>
          </rPr>
          <t xml:space="preserve">
This density is estimated and is based on the surface strata of the previous survey.</t>
        </r>
      </text>
    </comment>
    <comment ref="O15" authorId="0" shapeId="0" xr:uid="{63A29EDC-83C4-4208-AB84-F68FD8BF454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5" authorId="0" shapeId="0" xr:uid="{C86DF200-F229-4134-AF87-CBEA89A4F71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5" authorId="0" shapeId="0" xr:uid="{397C3BD4-DFD3-419F-A6D2-D706F37D4F3B}">
      <text>
        <r>
          <rPr>
            <sz val="8"/>
            <color indexed="81"/>
            <rFont val="Tahoma"/>
            <family val="2"/>
          </rPr>
          <t>Average density of the material above ss.</t>
        </r>
      </text>
    </comment>
    <comment ref="S15" authorId="3" shapeId="0" xr:uid="{8EE9B599-1C89-4795-8886-C98BEE0261BB}">
      <text>
        <r>
          <rPr>
            <b/>
            <sz val="9"/>
            <color indexed="81"/>
            <rFont val="Tahoma"/>
            <charset val="1"/>
          </rPr>
          <t xml:space="preserve">ehbaker:
</t>
        </r>
        <r>
          <rPr>
            <sz val="9"/>
            <color indexed="81"/>
            <rFont val="Tahoma"/>
            <family val="2"/>
          </rPr>
          <t>maximum fraction of snowpack captured by measured density.</t>
        </r>
      </text>
    </comment>
    <comment ref="T15" authorId="2" shapeId="0" xr:uid="{6F6896F9-7A1C-45B7-8F46-AF321832E31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5" authorId="2" shapeId="0" xr:uid="{BAA49335-25B9-428F-8F7B-ECDC48755E4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5" authorId="2" shapeId="0" xr:uid="{FAE575A8-9D62-456E-9B4E-92587EC9362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5" authorId="2" shapeId="0" xr:uid="{EF33746E-CE60-4BAF-85E5-E5348E9759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5" authorId="2" shapeId="0" xr:uid="{088B1A21-0A1E-44B2-B155-0812D5919607}">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P19" authorId="3" shapeId="0" xr:uid="{F570A96D-2F35-47F4-8E12-1890BD8C3767}">
      <text>
        <r>
          <rPr>
            <b/>
            <sz val="9"/>
            <color indexed="81"/>
            <rFont val="Tahoma"/>
            <family val="2"/>
          </rPr>
          <t>ehbaker:</t>
        </r>
        <r>
          <rPr>
            <sz val="9"/>
            <color indexed="81"/>
            <rFont val="Tahoma"/>
            <family val="2"/>
          </rPr>
          <t xml:space="preserve">
Probes are unreliable; depths taken from difference in summer surface on stake.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8D7070DD-CEB9-4E70-950C-3AAD41DE287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2CC08C91-B781-461F-A03D-D5E3138E186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D441794-746B-4C0A-A2EA-825F65CFBF9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1DEBBC8-43E1-4739-BC6E-CF8F8962B78B}">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B9225651-3840-4DD3-8696-E5A732BA9A7C}">
      <text>
        <r>
          <rPr>
            <sz val="8"/>
            <color indexed="81"/>
            <rFont val="Tahoma"/>
            <family val="2"/>
          </rPr>
          <t xml:space="preserve">Sipre coring auger=45.6cm2 
large tube 41.05 cm2       
small tube 25.6   cm2          
Snow Metrics 1000 cm^3
</t>
        </r>
      </text>
    </comment>
    <comment ref="A10" authorId="2" shapeId="0" xr:uid="{3FDB9C30-37C3-4B5D-B1F8-846503080E05}">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5465A8B4-E591-40DF-ADBC-26AE3FD94D60}">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417C9CA5-D903-49BC-BBF1-402F6F5BF250}">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8EE6504B-EEB5-4CC9-9B55-E266FCF3049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43A113B4-15F8-4826-A120-FEC9640801AB}">
      <text>
        <r>
          <rPr>
            <b/>
            <sz val="9"/>
            <color indexed="81"/>
            <rFont val="Tahoma"/>
            <family val="2"/>
          </rPr>
          <t>cmcneil:</t>
        </r>
        <r>
          <rPr>
            <sz val="9"/>
            <color indexed="81"/>
            <rFont val="Tahoma"/>
            <family val="2"/>
          </rPr>
          <t xml:space="preserve">
What was used to measure snow depth</t>
        </r>
      </text>
    </comment>
    <comment ref="I10" authorId="0" shapeId="0" xr:uid="{0B2991E8-56B9-4012-BC2C-B366CF8FDEE2}">
      <text>
        <r>
          <rPr>
            <b/>
            <sz val="9"/>
            <color indexed="81"/>
            <rFont val="Tahoma"/>
            <family val="2"/>
          </rPr>
          <t>cmcneil:</t>
        </r>
        <r>
          <rPr>
            <sz val="9"/>
            <color indexed="81"/>
            <rFont val="Tahoma"/>
            <family val="2"/>
          </rPr>
          <t xml:space="preserve">
snow depth observed</t>
        </r>
      </text>
    </comment>
    <comment ref="O10" authorId="2" shapeId="0" xr:uid="{01107FE2-E776-4AF9-8F9E-0550A96AB4D4}">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<sst xmlns="http://schemas.openxmlformats.org/spreadsheetml/2006/main" count="211" uniqueCount="132">
  <si>
    <t xml:space="preserve"> Glacier:</t>
  </si>
  <si>
    <t>Kahiltna</t>
  </si>
  <si>
    <t>* for the federal sampler, this is simply the depth of the deepest density measurement</t>
  </si>
  <si>
    <t>Location:</t>
  </si>
  <si>
    <t>K17</t>
  </si>
  <si>
    <t xml:space="preserve"> </t>
  </si>
  <si>
    <t xml:space="preserve">    Date:</t>
  </si>
  <si>
    <t>Average Snow Depth (m):</t>
  </si>
  <si>
    <t xml:space="preserve">  Notebook:</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</si>
  <si>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</si>
  <si>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</si>
  <si>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</si>
  <si>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</si>
  <si>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</si>
  <si>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</si>
  <si>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</si>
  <si>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</si>
  <si>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</si>
  <si>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Density</t>
  </si>
  <si>
    <t>Comments</t>
  </si>
  <si>
    <t>Type of measurement</t>
  </si>
  <si>
    <t>Snow Depth</t>
  </si>
  <si>
    <t>Logger Number</t>
  </si>
  <si>
    <t>Action</t>
  </si>
  <si>
    <t>Time</t>
  </si>
  <si>
    <t>Density Coverage</t>
  </si>
  <si>
    <t>in</t>
  </si>
  <si>
    <t>in w.e.</t>
  </si>
  <si>
    <t>g/cm^3</t>
  </si>
  <si>
    <t>(cm)</t>
  </si>
  <si>
    <t>AK local time</t>
  </si>
  <si>
    <t>fraction</t>
  </si>
  <si>
    <t>Pit</t>
  </si>
  <si>
    <t>Probe</t>
  </si>
  <si>
    <t>Date</t>
  </si>
  <si>
    <t>Total</t>
  </si>
  <si>
    <t>Above Surface</t>
  </si>
  <si>
    <t>Below Surface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</si>
  <si>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</si>
  <si>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</si>
  <si>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</si>
  <si>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</si>
  <si>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</si>
  <si>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</si>
  <si>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</si>
  <si>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</si>
  <si>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</si>
  <si>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</si>
  <si>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</si>
  <si>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</si>
  <si>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</si>
  <si>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</si>
  <si>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</si>
  <si>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</si>
  <si>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</si>
  <si>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</si>
  <si>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</si>
  <si>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Bulk Density (g/cm^3):</t>
  </si>
  <si>
    <t>Off</t>
  </si>
  <si>
    <t>NA</t>
  </si>
  <si>
    <t>&lt;-----Stake Reading-------&gt;</t>
  </si>
  <si>
    <t>&lt;-----------Snow or New Firn Depth-------------&gt;</t>
  </si>
  <si>
    <t>Summer Surf.</t>
  </si>
  <si>
    <t xml:space="preserve"> &lt;-----Old Firn and Ice Losses------&gt;</t>
  </si>
  <si>
    <t xml:space="preserve"> &lt;-----------NFirn, SIce or Snow Amounts----------------&gt;</t>
  </si>
  <si>
    <t>Seasonal</t>
  </si>
  <si>
    <t>Stake</t>
  </si>
  <si>
    <t>Tape</t>
  </si>
  <si>
    <t>Survey</t>
  </si>
  <si>
    <t>Strata</t>
  </si>
  <si>
    <t>Average</t>
  </si>
  <si>
    <t xml:space="preserve"> s.d.</t>
  </si>
  <si>
    <t>n</t>
  </si>
  <si>
    <t>Obsvd.</t>
  </si>
  <si>
    <t>Ice</t>
  </si>
  <si>
    <t>Depth</t>
  </si>
  <si>
    <t xml:space="preserve"> Density</t>
  </si>
  <si>
    <t xml:space="preserve">"Snow" </t>
  </si>
  <si>
    <t>Balance</t>
  </si>
  <si>
    <t>Name</t>
  </si>
  <si>
    <t>b'</t>
  </si>
  <si>
    <t>b*</t>
  </si>
  <si>
    <t>b**</t>
  </si>
  <si>
    <t>d</t>
  </si>
  <si>
    <t>b'ss</t>
  </si>
  <si>
    <t>r</t>
  </si>
  <si>
    <t>b'(i)</t>
  </si>
  <si>
    <t>or</t>
  </si>
  <si>
    <t>m/d/y</t>
  </si>
  <si>
    <t>m</t>
  </si>
  <si>
    <t xml:space="preserve"> m</t>
  </si>
  <si>
    <t>kg/L</t>
  </si>
  <si>
    <t>m(w)</t>
  </si>
  <si>
    <t>07-K17-9M</t>
  </si>
  <si>
    <t>Nfirn</t>
  </si>
  <si>
    <t>Measured</t>
  </si>
  <si>
    <t>bw or bs</t>
  </si>
  <si>
    <t>original calculation</t>
  </si>
  <si>
    <t>Annual</t>
  </si>
  <si>
    <t>Estimated</t>
  </si>
  <si>
    <t>ba(i)</t>
  </si>
  <si>
    <t>bn(f)</t>
  </si>
  <si>
    <t>bn</t>
  </si>
  <si>
    <t>At Stake</t>
  </si>
  <si>
    <t>Depth of Previous Year's Summer Surface (m):</t>
  </si>
  <si>
    <t>Ablation</t>
  </si>
  <si>
    <t>Accumulation</t>
  </si>
  <si>
    <t>Balances</t>
  </si>
  <si>
    <t>m w.e.</t>
  </si>
  <si>
    <t>Total Core Depth(m):</t>
  </si>
  <si>
    <t>Stake Length Change</t>
  </si>
  <si>
    <t>(fall to fall)</t>
  </si>
  <si>
    <t>Previous summer surface</t>
  </si>
  <si>
    <t>03-K17-9M</t>
  </si>
  <si>
    <t>No data</t>
  </si>
  <si>
    <t>Both stakes</t>
  </si>
  <si>
    <t>Average of the two stakes</t>
  </si>
  <si>
    <t>New Firn</t>
  </si>
  <si>
    <t>not noted</t>
  </si>
  <si>
    <t>NA (new stake)</t>
  </si>
  <si>
    <t>Estimated or Measured</t>
  </si>
  <si>
    <t>Spring 08</t>
  </si>
  <si>
    <t>new calculation</t>
  </si>
  <si>
    <t>2008.09.01</t>
  </si>
  <si>
    <t>2008_09_01_Kah_Field_Datasheet.pdf</t>
  </si>
  <si>
    <t xml:space="preserve">Probe  </t>
  </si>
  <si>
    <t>12:00pm</t>
  </si>
  <si>
    <t>* this value is suspect, not used</t>
  </si>
  <si>
    <t>* no spring field visit</t>
  </si>
  <si>
    <t>no visit</t>
  </si>
  <si>
    <t>* this is acutually over the measurement interval (not stratigraphic), as the fall probing did not allow us to get to previous summer surface confidently.</t>
  </si>
  <si>
    <t>07-K17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</si>
</sst>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
    <numFmt numFmtId="166" formatCode="mm/dd/yyyy"/>
    <numFmt numFmtId="167" formatCode="0.00_)"/>
    <numFmt numFmtId="168" formatCode="mm/dd/yy"/>
  </numFmts>
  <fonts count="35" x14ac:knownFonts="1">
    <font>
      <sz val="11"/>
      <color theme="1"/>
      <name val="Calibri"/>
      <family val="2"/>
      <scheme val="minor"/>
    </font>
    <font>
      <sz val="11"/>
      <color theme="1"/>
      <name val="Calibri"/>
      <family val="2"/>
      <scheme val="minor"/>
    </font>
    <font>
      <b/>
      <sz val="8"/>
      <name val="Arial"/>
      <family val="2"/>
    </font>
    <font>
      <b/>
      <sz val="10"/>
      <name val="Arial"/>
      <family val="2"/>
    </font>
    <font>
      <sz val="8"/>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sz val="10"/>
      <color theme="1"/>
      <name val="Arial"/>
      <family val="2"/>
    </font>
    <font>
      <b/>
      <sz val="8"/>
      <color theme="1"/>
      <name val="Arial"/>
      <family val="2"/>
    </font>
    <font>
      <b/>
      <sz val="8"/>
      <color rgb="FFFF0000"/>
      <name val="Arial"/>
      <family val="2"/>
    </font>
    <font>
      <b/>
      <sz val="11"/>
      <color rgb="FFFF0000"/>
      <name val="Calibri"/>
      <family val="2"/>
      <scheme val="minor"/>
    </font>
    <font>
      <b/>
      <sz val="9"/>
      <color indexed="81"/>
      <name val="Tahoma"/>
      <family val="2"/>
    </font>
    <font>
      <sz val="9"/>
      <color indexed="81"/>
      <name val="Tahoma"/>
      <family val="2"/>
    </font>
    <font>
      <sz val="8"/>
      <color indexed="81"/>
      <name val="Tahoma"/>
      <family val="2"/>
    </font>
    <font>
      <b/>
      <sz val="10"/>
      <color rgb="FF000000"/>
      <name val="Arial"/>
      <family val="2"/>
    </font>
    <font>
      <b/>
      <vertAlign val="subscript"/>
      <sz val="10"/>
      <color rgb="FF000000"/>
      <name val="Arial"/>
      <family val="2"/>
    </font>
    <font>
      <b/>
      <sz val="8"/>
      <color indexed="81"/>
      <name val="Tahoma"/>
      <family val="2"/>
    </font>
    <font>
      <b/>
      <sz val="12"/>
      <name val="Arial"/>
      <family val="2"/>
    </font>
    <font>
      <sz val="8"/>
      <color rgb="FF000000"/>
      <name val="Arial"/>
      <family val="2"/>
    </font>
    <font>
      <sz val="8"/>
      <color theme="1"/>
      <name val="Arial"/>
      <family val="2"/>
    </font>
    <font>
      <sz val="8"/>
      <color theme="1"/>
      <name val="Calibri"/>
      <family val="2"/>
      <scheme val="minor"/>
    </font>
    <font>
      <b/>
      <u/>
      <sz val="8"/>
      <color rgb="FF000000"/>
      <name val="Calibri"/>
      <family val="2"/>
    </font>
    <font>
      <b/>
      <u/>
      <sz val="8"/>
      <name val="Arial"/>
      <family val="2"/>
    </font>
    <font>
      <b/>
      <sz val="8"/>
      <color rgb="FF000000"/>
      <name val="Calibri"/>
      <family val="2"/>
    </font>
    <font>
      <sz val="8"/>
      <color indexed="8"/>
      <name val="Calibri"/>
      <family val="2"/>
      <scheme val="minor"/>
    </font>
    <font>
      <sz val="8"/>
      <name val="Calibri"/>
      <family val="2"/>
      <scheme val="minor"/>
    </font>
    <font>
      <b/>
      <sz val="8"/>
      <name val="Calibri"/>
      <family val="2"/>
      <scheme val="minor"/>
    </font>
    <font>
      <sz val="8"/>
      <color rgb="FFFF0000"/>
      <name val="Calibri"/>
      <family val="2"/>
      <scheme val="minor"/>
    </font>
    <font>
      <sz val="8"/>
      <color indexed="8"/>
      <name val="Arial"/>
      <family val="2"/>
    </font>
    <font>
      <sz val="7"/>
      <color rgb="FFFF0000"/>
      <name val="Calibri"/>
      <family val="2"/>
      <scheme val="minor"/>
    </font>
    <font>
      <sz val="8"/>
      <color rgb="FFFF0000"/>
      <name val="Arial"/>
      <family val="2"/>
    </font>
    <font>
      <b/>
      <sz val="9"/>
      <color indexed="81"/>
      <name val="Tahoma"/>
      <charset val="1"/>
    </font>
  </fonts>
  <fills count="11">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15"/>
        <bgColor indexed="64"/>
      </patternFill>
    </fill>
    <fill>
      <patternFill patternType="solid">
        <fgColor indexed="41"/>
        <bgColor indexed="64"/>
      </patternFill>
    </fill>
  </fills>
  <borders count="35">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0" borderId="0" applyNumberFormat="0" applyFill="0" applyBorder="0" applyAlignment="0" applyProtection="0">
      <alignment horizontal="left"/>
      <protection locked="0"/>
    </xf>
    <xf numFmtId="0" fontId="4" fillId="0" borderId="0" applyNumberFormat="0" applyFill="0" applyBorder="0" applyAlignment="0" applyProtection="0">
      <protection locked="0"/>
    </xf>
    <xf numFmtId="0" fontId="5" fillId="0" borderId="0" applyNumberFormat="0" applyFill="0" applyBorder="0" applyAlignment="0" applyProtection="0">
      <alignment horizontal="left"/>
      <protection locked="0"/>
    </xf>
    <xf numFmtId="164" fontId="7" fillId="0" borderId="0" applyFont="0" applyFill="0" applyBorder="0" applyAlignment="0" applyProtection="0"/>
    <xf numFmtId="0" fontId="4" fillId="0" borderId="0" applyNumberFormat="0" applyFill="0" applyBorder="0" applyAlignment="0" applyProtection="0">
      <alignment horizontal="left" vertical="top" wrapText="1"/>
      <protection locked="0"/>
    </xf>
    <xf numFmtId="0" fontId="4" fillId="0" borderId="0" applyNumberFormat="0" applyFill="0" applyBorder="0" applyAlignment="0" applyProtection="0">
      <alignment horizontal="left" vertical="top" wrapText="1"/>
      <protection locked="0"/>
    </xf>
    <xf numFmtId="0" fontId="1" fillId="0" borderId="0"/>
    <xf numFmtId="165" fontId="7" fillId="0" borderId="0" applyFont="0" applyFill="0" applyBorder="0" applyAlignment="0" applyProtection="0">
      <alignment horizontal="left"/>
      <protection locked="0"/>
    </xf>
    <xf numFmtId="0" fontId="4" fillId="0" borderId="0" applyNumberFormat="0" applyFill="0" applyBorder="0" applyAlignment="0" applyProtection="0">
      <protection locked="0"/>
    </xf>
  </cellStyleXfs>
  <cellXfs count="312">
    <xf numFmtId="0" fontId="0" fillId="0" borderId="0" xfId="0"/>
    <xf numFmtId="0" fontId="3" fillId="0" borderId="1" xfId="1" applyFont="1" applyBorder="1" applyAlignment="1" applyProtection="1">
      <alignment horizontal="right"/>
    </xf>
    <xf numFmtId="0" fontId="3" fillId="0" borderId="0" xfId="2" applyFont="1" applyProtection="1"/>
    <xf numFmtId="1" fontId="6" fillId="0" borderId="1" xfId="3" applyNumberFormat="1" applyFont="1" applyBorder="1" applyAlignment="1" applyProtection="1">
      <alignment horizontal="left"/>
      <protection locked="0"/>
    </xf>
    <xf numFmtId="1" fontId="6" fillId="0" borderId="1" xfId="3" applyNumberFormat="1" applyFont="1" applyBorder="1" applyAlignment="1" applyProtection="1">
      <alignment horizontal="left"/>
    </xf>
    <xf numFmtId="164" fontId="8" fillId="0" borderId="1" xfId="4" applyFont="1" applyBorder="1"/>
    <xf numFmtId="1" fontId="3" fillId="0" borderId="1" xfId="5" applyNumberFormat="1" applyFont="1" applyBorder="1" applyAlignment="1" applyProtection="1">
      <alignment horizontal="right"/>
    </xf>
    <xf numFmtId="164" fontId="4" fillId="0" borderId="1" xfId="4" applyFont="1" applyFill="1" applyBorder="1" applyAlignment="1" applyProtection="1">
      <alignment horizontal="left"/>
    </xf>
    <xf numFmtId="0" fontId="2" fillId="0" borderId="0" xfId="2" applyFont="1" applyProtection="1"/>
    <xf numFmtId="0" fontId="2" fillId="0" borderId="0" xfId="2" applyFont="1" applyBorder="1" applyProtection="1"/>
    <xf numFmtId="2" fontId="2" fillId="0" borderId="0" xfId="2" applyNumberFormat="1" applyFont="1" applyProtection="1"/>
    <xf numFmtId="0" fontId="3" fillId="0" borderId="0" xfId="1" applyFont="1" applyBorder="1" applyAlignment="1" applyProtection="1">
      <alignment horizontal="right"/>
    </xf>
    <xf numFmtId="1" fontId="6" fillId="0" borderId="0" xfId="3" applyNumberFormat="1" applyFont="1" applyBorder="1" applyAlignment="1" applyProtection="1">
      <alignment horizontal="left"/>
      <protection locked="0"/>
    </xf>
    <xf numFmtId="1" fontId="6" fillId="0" borderId="0" xfId="3" applyNumberFormat="1" applyFont="1" applyBorder="1" applyAlignment="1" applyProtection="1">
      <alignment horizontal="left"/>
    </xf>
    <xf numFmtId="164" fontId="8" fillId="0" borderId="0" xfId="4" applyFont="1" applyBorder="1"/>
    <xf numFmtId="1" fontId="3" fillId="0" borderId="0" xfId="5" applyNumberFormat="1" applyFont="1" applyBorder="1" applyAlignment="1" applyProtection="1">
      <alignment horizontal="right"/>
    </xf>
    <xf numFmtId="164" fontId="8" fillId="0" borderId="0" xfId="4" applyFont="1" applyFill="1" applyBorder="1" applyAlignment="1" applyProtection="1">
      <alignment horizontal="center"/>
    </xf>
    <xf numFmtId="0" fontId="2" fillId="0" borderId="0" xfId="2" applyFont="1" applyBorder="1" applyAlignment="1" applyProtection="1">
      <alignment horizontal="left"/>
    </xf>
    <xf numFmtId="2" fontId="3" fillId="0" borderId="0" xfId="1" applyNumberFormat="1" applyFont="1" applyBorder="1" applyAlignment="1" applyProtection="1">
      <alignment horizontal="right"/>
    </xf>
    <xf numFmtId="14" fontId="3" fillId="0" borderId="0" xfId="2" applyNumberFormat="1" applyFont="1" applyBorder="1" applyProtection="1"/>
    <xf numFmtId="0" fontId="4" fillId="0" borderId="0" xfId="6" applyFont="1" applyAlignment="1" applyProtection="1">
      <alignment vertical="top"/>
    </xf>
    <xf numFmtId="0" fontId="4" fillId="0" borderId="0" xfId="6" applyFont="1" applyBorder="1" applyAlignment="1" applyProtection="1">
      <alignment vertical="top"/>
    </xf>
    <xf numFmtId="2" fontId="4" fillId="0" borderId="0" xfId="6" applyNumberFormat="1" applyFont="1" applyAlignment="1" applyProtection="1">
      <alignment vertical="top"/>
    </xf>
    <xf numFmtId="0" fontId="8" fillId="0" borderId="0" xfId="0" applyFont="1" applyFill="1" applyBorder="1" applyAlignment="1">
      <alignment horizontal="left"/>
    </xf>
    <xf numFmtId="2" fontId="8" fillId="0" borderId="0" xfId="5" applyNumberFormat="1" applyFont="1" applyAlignment="1" applyProtection="1">
      <alignment horizontal="center"/>
    </xf>
    <xf numFmtId="0" fontId="9" fillId="0" borderId="0" xfId="3" applyFont="1" applyFill="1" applyBorder="1" applyAlignment="1" applyProtection="1">
      <alignment horizontal="left"/>
      <protection locked="0"/>
    </xf>
    <xf numFmtId="0" fontId="2" fillId="0" borderId="0" xfId="2" applyFont="1" applyBorder="1" applyAlignment="1" applyProtection="1">
      <alignment horizontal="center"/>
    </xf>
    <xf numFmtId="0" fontId="10" fillId="0" borderId="0" xfId="7" applyFont="1" applyAlignment="1">
      <alignment horizontal="center"/>
    </xf>
    <xf numFmtId="0" fontId="2" fillId="0" borderId="0" xfId="1" applyFont="1" applyBorder="1" applyAlignment="1" applyProtection="1"/>
    <xf numFmtId="0" fontId="2" fillId="0" borderId="0" xfId="1" applyFont="1" applyAlignment="1" applyProtection="1"/>
    <xf numFmtId="2" fontId="2" fillId="0" borderId="0" xfId="1" applyNumberFormat="1" applyFont="1" applyAlignment="1" applyProtection="1"/>
    <xf numFmtId="164" fontId="4" fillId="0" borderId="0" xfId="4" applyFont="1" applyAlignment="1" applyProtection="1">
      <alignment horizontal="center"/>
    </xf>
    <xf numFmtId="165" fontId="4" fillId="0" borderId="0" xfId="8" applyFont="1" applyBorder="1" applyAlignment="1" applyProtection="1">
      <alignment horizontal="center"/>
    </xf>
    <xf numFmtId="0" fontId="4" fillId="0" borderId="0" xfId="2" applyFont="1" applyBorder="1" applyProtection="1"/>
    <xf numFmtId="0" fontId="4" fillId="0" borderId="0" xfId="2" applyFont="1" applyProtection="1"/>
    <xf numFmtId="2" fontId="4" fillId="0" borderId="0" xfId="2" applyNumberFormat="1" applyFont="1" applyProtection="1"/>
    <xf numFmtId="0" fontId="2" fillId="0" borderId="0" xfId="1" applyFont="1" applyBorder="1" applyAlignment="1" applyProtection="1">
      <alignment horizontal="center"/>
    </xf>
    <xf numFmtId="14" fontId="2" fillId="0" borderId="0" xfId="1" applyNumberFormat="1" applyFont="1" applyBorder="1" applyAlignment="1" applyProtection="1">
      <alignment horizontal="centerContinuous"/>
    </xf>
    <xf numFmtId="164" fontId="4" fillId="0" borderId="2" xfId="4" applyFont="1" applyBorder="1" applyAlignment="1" applyProtection="1">
      <alignment horizontal="center"/>
    </xf>
    <xf numFmtId="165" fontId="4" fillId="0" borderId="0" xfId="8" applyFont="1" applyAlignment="1" applyProtection="1">
      <alignment horizontal="center"/>
    </xf>
    <xf numFmtId="0" fontId="4" fillId="0" borderId="3" xfId="2" applyFont="1" applyBorder="1" applyProtection="1"/>
    <xf numFmtId="0" fontId="4" fillId="0" borderId="1" xfId="2" applyFont="1" applyBorder="1" applyProtection="1"/>
    <xf numFmtId="0" fontId="4" fillId="0" borderId="4" xfId="2" applyFont="1" applyBorder="1" applyProtection="1"/>
    <xf numFmtId="0" fontId="4" fillId="0" borderId="5" xfId="2" applyFont="1" applyBorder="1" applyProtection="1"/>
    <xf numFmtId="0" fontId="2" fillId="0" borderId="3" xfId="2" applyFont="1" applyBorder="1" applyProtection="1"/>
    <xf numFmtId="0" fontId="2" fillId="0" borderId="1" xfId="2" applyFont="1" applyBorder="1" applyProtection="1"/>
    <xf numFmtId="0" fontId="2" fillId="0" borderId="5" xfId="2" applyFont="1" applyBorder="1" applyProtection="1"/>
    <xf numFmtId="0" fontId="2" fillId="0" borderId="6" xfId="1" applyFont="1" applyBorder="1" applyAlignment="1" applyProtection="1">
      <alignment horizontal="center"/>
    </xf>
    <xf numFmtId="165" fontId="2" fillId="0" borderId="0" xfId="8" applyFont="1" applyBorder="1" applyAlignment="1" applyProtection="1">
      <alignment horizontal="center"/>
    </xf>
    <xf numFmtId="0" fontId="11" fillId="0" borderId="0" xfId="9" applyFont="1" applyBorder="1" applyAlignment="1" applyProtection="1"/>
    <xf numFmtId="0" fontId="2" fillId="0" borderId="7" xfId="1" applyFont="1" applyBorder="1" applyAlignment="1" applyProtection="1">
      <alignment horizontal="center"/>
    </xf>
    <xf numFmtId="165" fontId="2" fillId="0" borderId="7" xfId="8" applyFont="1" applyBorder="1" applyAlignment="1" applyProtection="1">
      <alignment horizontal="center"/>
    </xf>
    <xf numFmtId="0" fontId="2" fillId="0" borderId="6" xfId="2" applyFont="1" applyBorder="1" applyAlignment="1" applyProtection="1">
      <alignment horizontal="left"/>
    </xf>
    <xf numFmtId="0" fontId="2" fillId="0" borderId="7" xfId="2" applyFont="1" applyBorder="1" applyAlignment="1" applyProtection="1">
      <alignment horizontal="left"/>
    </xf>
    <xf numFmtId="2" fontId="4" fillId="0" borderId="0" xfId="2" applyNumberFormat="1" applyFont="1" applyBorder="1" applyAlignment="1" applyProtection="1">
      <alignment horizontal="center"/>
    </xf>
    <xf numFmtId="0" fontId="12" fillId="0" borderId="8" xfId="1" applyFont="1" applyBorder="1" applyAlignment="1" applyProtection="1">
      <alignment horizontal="center" vertical="center"/>
    </xf>
    <xf numFmtId="0" fontId="12" fillId="0" borderId="2" xfId="1" applyFont="1" applyBorder="1" applyAlignment="1" applyProtection="1">
      <alignment horizontal="center" vertical="center"/>
    </xf>
    <xf numFmtId="165" fontId="12" fillId="0" borderId="0" xfId="8" applyFont="1" applyBorder="1" applyAlignment="1" applyProtection="1">
      <alignment horizontal="center" vertical="center"/>
    </xf>
    <xf numFmtId="0" fontId="12" fillId="0" borderId="0" xfId="1" applyFont="1" applyBorder="1" applyAlignment="1" applyProtection="1">
      <alignment horizontal="center" vertical="center"/>
    </xf>
    <xf numFmtId="0" fontId="4" fillId="0" borderId="0" xfId="1" applyFont="1" applyBorder="1" applyAlignment="1" applyProtection="1">
      <alignment horizontal="center" vertical="center"/>
    </xf>
    <xf numFmtId="165" fontId="4" fillId="0" borderId="9" xfId="8" applyFont="1" applyBorder="1" applyAlignment="1" applyProtection="1">
      <alignment horizontal="center" vertical="center"/>
    </xf>
    <xf numFmtId="165" fontId="4" fillId="0" borderId="2" xfId="8" applyFont="1" applyBorder="1" applyAlignment="1" applyProtection="1">
      <alignment horizontal="center" vertical="center"/>
    </xf>
    <xf numFmtId="0" fontId="4" fillId="0" borderId="9" xfId="1" applyFont="1" applyBorder="1" applyAlignment="1" applyProtection="1">
      <alignment horizontal="center" vertical="center"/>
    </xf>
    <xf numFmtId="0" fontId="4" fillId="0" borderId="8" xfId="2" applyFont="1" applyBorder="1" applyProtection="1"/>
    <xf numFmtId="0" fontId="4" fillId="0" borderId="2" xfId="2" applyFont="1" applyBorder="1" applyProtection="1"/>
    <xf numFmtId="20" fontId="4" fillId="0" borderId="9" xfId="2" applyNumberFormat="1" applyFont="1" applyBorder="1" applyProtection="1"/>
    <xf numFmtId="2" fontId="4" fillId="0" borderId="1" xfId="4" applyNumberFormat="1" applyFont="1" applyBorder="1" applyAlignment="1" applyProtection="1">
      <alignment horizontal="center"/>
    </xf>
    <xf numFmtId="2" fontId="4" fillId="0" borderId="1" xfId="2" applyNumberFormat="1" applyFont="1" applyBorder="1" applyAlignment="1" applyProtection="1">
      <alignment horizontal="center"/>
    </xf>
    <xf numFmtId="20" fontId="4" fillId="0" borderId="0" xfId="2" applyNumberFormat="1" applyFont="1" applyProtection="1"/>
    <xf numFmtId="2" fontId="4" fillId="0" borderId="0" xfId="4" applyNumberFormat="1" applyFont="1" applyAlignment="1" applyProtection="1">
      <alignment horizontal="center"/>
    </xf>
    <xf numFmtId="2" fontId="4" fillId="0" borderId="0" xfId="2" applyNumberFormat="1" applyFont="1" applyAlignment="1" applyProtection="1">
      <alignment horizontal="center"/>
    </xf>
    <xf numFmtId="0" fontId="4" fillId="0" borderId="0" xfId="2" applyFont="1" applyAlignment="1" applyProtection="1">
      <alignment horizontal="center"/>
    </xf>
    <xf numFmtId="0" fontId="2" fillId="0" borderId="0" xfId="1" applyFont="1" applyBorder="1" applyAlignment="1" applyProtection="1">
      <alignment vertical="center"/>
    </xf>
    <xf numFmtId="0" fontId="13" fillId="0" borderId="0" xfId="0" applyFont="1"/>
    <xf numFmtId="0" fontId="4" fillId="0" borderId="0" xfId="2" applyFont="1" applyAlignment="1" applyProtection="1">
      <alignment vertical="center" wrapText="1"/>
    </xf>
    <xf numFmtId="0" fontId="4" fillId="0" borderId="0" xfId="2" applyFont="1" applyAlignment="1" applyProtection="1">
      <alignment vertical="center"/>
    </xf>
    <xf numFmtId="164" fontId="4" fillId="0" borderId="0" xfId="4" applyFont="1" applyBorder="1" applyAlignment="1" applyProtection="1">
      <alignment horizontal="center"/>
    </xf>
    <xf numFmtId="2" fontId="4" fillId="0" borderId="0" xfId="2" applyNumberFormat="1" applyFont="1" applyBorder="1" applyProtection="1"/>
    <xf numFmtId="1" fontId="4" fillId="0" borderId="0" xfId="2" applyNumberFormat="1" applyFont="1" applyProtection="1"/>
    <xf numFmtId="4" fontId="17" fillId="0" borderId="0" xfId="0" applyNumberFormat="1" applyFont="1" applyBorder="1" applyAlignment="1">
      <alignment horizontal="center" vertical="center"/>
    </xf>
    <xf numFmtId="4" fontId="17" fillId="0" borderId="6" xfId="0" applyNumberFormat="1" applyFont="1" applyBorder="1" applyAlignment="1">
      <alignment horizontal="center" vertical="center"/>
    </xf>
    <xf numFmtId="0" fontId="4" fillId="0" borderId="0" xfId="2" applyAlignment="1" applyProtection="1"/>
    <xf numFmtId="0" fontId="4" fillId="0" borderId="0" xfId="2" applyBorder="1" applyAlignment="1" applyProtection="1">
      <alignment vertical="center"/>
    </xf>
    <xf numFmtId="0" fontId="4" fillId="0" borderId="0" xfId="2" applyAlignment="1" applyProtection="1">
      <alignment vertical="center" wrapText="1"/>
    </xf>
    <xf numFmtId="0" fontId="4" fillId="4" borderId="12" xfId="2" applyFill="1" applyBorder="1" applyProtection="1">
      <protection locked="0"/>
    </xf>
    <xf numFmtId="0" fontId="4" fillId="4" borderId="12" xfId="2" applyFill="1" applyBorder="1" applyProtection="1"/>
    <xf numFmtId="0" fontId="4" fillId="4" borderId="12" xfId="2" applyFill="1" applyBorder="1" applyAlignment="1" applyProtection="1">
      <alignment horizontal="centerContinuous"/>
    </xf>
    <xf numFmtId="0" fontId="4" fillId="0" borderId="12" xfId="2" applyBorder="1" applyAlignment="1" applyProtection="1">
      <alignment horizontal="left"/>
      <protection locked="0"/>
    </xf>
    <xf numFmtId="0" fontId="4" fillId="0" borderId="6" xfId="2" applyFill="1" applyBorder="1" applyAlignment="1" applyProtection="1">
      <alignment horizontal="center"/>
      <protection locked="0"/>
    </xf>
    <xf numFmtId="0" fontId="4" fillId="0" borderId="0" xfId="2" applyProtection="1"/>
    <xf numFmtId="0" fontId="4" fillId="4" borderId="4" xfId="2" applyFill="1" applyBorder="1" applyAlignment="1" applyProtection="1">
      <alignment horizontal="center"/>
      <protection locked="0"/>
    </xf>
    <xf numFmtId="0" fontId="4" fillId="5" borderId="6" xfId="2" applyFill="1" applyBorder="1" applyAlignment="1" applyProtection="1">
      <alignment horizontal="center"/>
      <protection locked="0"/>
    </xf>
    <xf numFmtId="0" fontId="4" fillId="4" borderId="6" xfId="2" applyFill="1" applyBorder="1" applyAlignment="1" applyProtection="1">
      <alignment horizontal="center"/>
      <protection locked="0"/>
    </xf>
    <xf numFmtId="0" fontId="4" fillId="4" borderId="0" xfId="2" applyFill="1" applyBorder="1" applyAlignment="1" applyProtection="1">
      <alignment horizontal="center"/>
      <protection locked="0"/>
    </xf>
    <xf numFmtId="1" fontId="4" fillId="4" borderId="7" xfId="2" applyNumberFormat="1" applyFill="1" applyBorder="1" applyAlignment="1" applyProtection="1">
      <alignment horizontal="center"/>
      <protection locked="0"/>
    </xf>
    <xf numFmtId="0" fontId="4" fillId="0" borderId="4" xfId="2" applyBorder="1" applyAlignment="1" applyProtection="1">
      <alignment horizontal="center"/>
      <protection locked="0"/>
    </xf>
    <xf numFmtId="0" fontId="4" fillId="0" borderId="6" xfId="2" applyBorder="1" applyAlignment="1" applyProtection="1">
      <alignment horizontal="center"/>
      <protection locked="0"/>
    </xf>
    <xf numFmtId="0" fontId="4" fillId="0" borderId="0" xfId="2" applyBorder="1" applyAlignment="1" applyProtection="1">
      <alignment horizontal="center"/>
      <protection locked="0"/>
    </xf>
    <xf numFmtId="0" fontId="4" fillId="0" borderId="7" xfId="2" applyBorder="1" applyAlignment="1" applyProtection="1">
      <alignment horizontal="centerContinuous"/>
      <protection locked="0"/>
    </xf>
    <xf numFmtId="167" fontId="4" fillId="4" borderId="0" xfId="2" applyNumberFormat="1" applyFill="1" applyBorder="1" applyAlignment="1" applyProtection="1">
      <alignment horizontal="left"/>
    </xf>
    <xf numFmtId="0" fontId="4" fillId="0" borderId="7" xfId="2" applyBorder="1" applyAlignment="1" applyProtection="1">
      <alignment horizontal="center"/>
      <protection locked="0"/>
    </xf>
    <xf numFmtId="0" fontId="4" fillId="5" borderId="0" xfId="2" applyFill="1" applyBorder="1" applyAlignment="1" applyProtection="1">
      <alignment horizontal="center"/>
      <protection locked="0"/>
    </xf>
    <xf numFmtId="0" fontId="4" fillId="5" borderId="7" xfId="2" applyFill="1" applyBorder="1" applyAlignment="1" applyProtection="1">
      <alignment horizontal="center"/>
      <protection locked="0"/>
    </xf>
    <xf numFmtId="0" fontId="4" fillId="4" borderId="4" xfId="2" applyFill="1" applyBorder="1" applyAlignment="1" applyProtection="1">
      <alignment horizontal="center"/>
    </xf>
    <xf numFmtId="167" fontId="4" fillId="4" borderId="0" xfId="2" applyNumberFormat="1" applyFill="1" applyBorder="1" applyAlignment="1" applyProtection="1">
      <alignment horizontal="centerContinuous"/>
      <protection locked="0"/>
    </xf>
    <xf numFmtId="0" fontId="4" fillId="6" borderId="6" xfId="2" applyFill="1" applyBorder="1" applyAlignment="1" applyProtection="1">
      <alignment horizontal="center"/>
      <protection locked="0"/>
    </xf>
    <xf numFmtId="0" fontId="20" fillId="0" borderId="0" xfId="2" applyFont="1" applyProtection="1"/>
    <xf numFmtId="2" fontId="4" fillId="0" borderId="0" xfId="2" applyNumberFormat="1" applyProtection="1"/>
    <xf numFmtId="0" fontId="4" fillId="0" borderId="0" xfId="2" applyBorder="1" applyProtection="1"/>
    <xf numFmtId="2" fontId="8" fillId="0" borderId="1" xfId="5" applyNumberFormat="1" applyFont="1" applyBorder="1" applyAlignment="1" applyProtection="1">
      <alignment horizontal="center"/>
      <protection locked="0"/>
    </xf>
    <xf numFmtId="0" fontId="4" fillId="4" borderId="4" xfId="2" applyFill="1" applyBorder="1" applyAlignment="1" applyProtection="1">
      <alignment horizontal="center" vertical="center"/>
      <protection locked="0"/>
    </xf>
    <xf numFmtId="0" fontId="4" fillId="5" borderId="6" xfId="2" applyFill="1" applyBorder="1" applyAlignment="1" applyProtection="1">
      <alignment horizontal="center" vertical="center"/>
      <protection locked="0"/>
    </xf>
    <xf numFmtId="0" fontId="4" fillId="5" borderId="0" xfId="2" applyFill="1" applyBorder="1" applyAlignment="1" applyProtection="1">
      <alignment horizontal="center" vertical="center" wrapText="1"/>
    </xf>
    <xf numFmtId="0" fontId="4" fillId="5" borderId="7" xfId="2" applyFill="1" applyBorder="1" applyAlignment="1" applyProtection="1">
      <alignment horizontal="center" vertical="center" wrapText="1"/>
    </xf>
    <xf numFmtId="0" fontId="4" fillId="4" borderId="6" xfId="2" applyFill="1" applyBorder="1" applyAlignment="1" applyProtection="1">
      <alignment horizontal="center" vertical="center"/>
      <protection locked="0"/>
    </xf>
    <xf numFmtId="0" fontId="4" fillId="4" borderId="0" xfId="2" applyFill="1" applyBorder="1" applyAlignment="1" applyProtection="1">
      <alignment horizontal="center" vertical="center"/>
      <protection locked="0"/>
    </xf>
    <xf numFmtId="1" fontId="4" fillId="4" borderId="7"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protection locked="0"/>
    </xf>
    <xf numFmtId="0" fontId="4" fillId="0" borderId="0" xfId="2" applyBorder="1" applyAlignment="1" applyProtection="1">
      <alignment horizontal="center" vertical="center" wrapText="1"/>
      <protection locked="0"/>
    </xf>
    <xf numFmtId="0" fontId="4" fillId="0" borderId="7" xfId="2" applyBorder="1" applyAlignment="1" applyProtection="1">
      <alignment horizontal="center" vertical="center"/>
      <protection locked="0"/>
    </xf>
    <xf numFmtId="0" fontId="4" fillId="0" borderId="0" xfId="2" applyBorder="1" applyAlignment="1" applyProtection="1">
      <alignment horizontal="center" vertical="center"/>
      <protection locked="0"/>
    </xf>
    <xf numFmtId="0" fontId="4" fillId="4" borderId="4" xfId="2" applyFill="1" applyBorder="1" applyAlignment="1" applyProtection="1">
      <alignment horizontal="center" vertical="center"/>
    </xf>
    <xf numFmtId="0" fontId="4" fillId="4" borderId="15" xfId="2" applyFill="1" applyBorder="1" applyAlignment="1" applyProtection="1">
      <alignment horizontal="center" vertical="center"/>
      <protection locked="0"/>
    </xf>
    <xf numFmtId="0" fontId="4" fillId="5" borderId="8" xfId="2" applyFill="1" applyBorder="1" applyAlignment="1" applyProtection="1">
      <alignment horizontal="center" vertical="center"/>
      <protection locked="0"/>
    </xf>
    <xf numFmtId="0" fontId="4" fillId="5" borderId="2" xfId="2" applyFill="1" applyBorder="1" applyAlignment="1" applyProtection="1">
      <alignment horizontal="center" vertical="center"/>
      <protection locked="0"/>
    </xf>
    <xf numFmtId="0" fontId="4" fillId="5" borderId="9" xfId="2" applyFill="1" applyBorder="1" applyAlignment="1" applyProtection="1">
      <alignment horizontal="center" vertical="center"/>
      <protection locked="0"/>
    </xf>
    <xf numFmtId="0" fontId="4" fillId="4" borderId="15" xfId="2" applyFill="1" applyBorder="1" applyAlignment="1" applyProtection="1">
      <alignment horizontal="center" vertical="center"/>
    </xf>
    <xf numFmtId="0" fontId="4" fillId="4" borderId="8" xfId="2" applyFill="1" applyBorder="1" applyAlignment="1" applyProtection="1">
      <alignment horizontal="center" vertical="center"/>
      <protection locked="0"/>
    </xf>
    <xf numFmtId="0" fontId="4" fillId="4" borderId="2" xfId="2" applyFill="1" applyBorder="1" applyAlignment="1" applyProtection="1">
      <alignment horizontal="center" vertical="center"/>
      <protection locked="0"/>
    </xf>
    <xf numFmtId="1" fontId="4" fillId="4" borderId="9"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protection locked="0"/>
    </xf>
    <xf numFmtId="0" fontId="4" fillId="0" borderId="2" xfId="2" applyBorder="1" applyAlignment="1" applyProtection="1">
      <alignment horizontal="center" vertical="center"/>
      <protection locked="0"/>
    </xf>
    <xf numFmtId="0" fontId="4" fillId="0" borderId="9" xfId="2" applyBorder="1" applyAlignment="1" applyProtection="1">
      <alignment horizontal="center" vertical="center"/>
      <protection locked="0"/>
    </xf>
    <xf numFmtId="0" fontId="4" fillId="0" borderId="1" xfId="2" applyBorder="1" applyAlignment="1" applyProtection="1">
      <alignment horizontal="center" vertical="center"/>
    </xf>
    <xf numFmtId="0" fontId="4" fillId="0" borderId="5" xfId="2" applyBorder="1" applyAlignment="1" applyProtection="1">
      <alignment horizontal="center" vertical="center"/>
    </xf>
    <xf numFmtId="0" fontId="4" fillId="0" borderId="0" xfId="2" applyAlignment="1" applyProtection="1">
      <alignment horizontal="center" vertical="center"/>
    </xf>
    <xf numFmtId="167" fontId="4" fillId="4" borderId="0" xfId="2" applyNumberFormat="1" applyFill="1" applyBorder="1" applyAlignment="1" applyProtection="1">
      <alignment horizontal="center" vertical="center"/>
    </xf>
    <xf numFmtId="0" fontId="2" fillId="0" borderId="7" xfId="2" applyFont="1" applyBorder="1" applyAlignment="1" applyProtection="1">
      <alignment horizontal="center" vertical="center"/>
    </xf>
    <xf numFmtId="167" fontId="4" fillId="4" borderId="0"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xf>
    <xf numFmtId="0" fontId="4" fillId="0" borderId="0" xfId="2" applyBorder="1" applyAlignment="1" applyProtection="1">
      <alignment horizontal="center" vertical="center"/>
    </xf>
    <xf numFmtId="0" fontId="4" fillId="0" borderId="7" xfId="2" applyBorder="1" applyAlignment="1" applyProtection="1">
      <alignment horizontal="center" vertical="center"/>
    </xf>
    <xf numFmtId="167" fontId="4" fillId="4" borderId="2"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xf>
    <xf numFmtId="0" fontId="4" fillId="0" borderId="2" xfId="2" applyBorder="1" applyAlignment="1" applyProtection="1">
      <alignment horizontal="center" vertical="center"/>
    </xf>
    <xf numFmtId="0" fontId="4" fillId="0" borderId="9" xfId="2" applyBorder="1" applyAlignment="1" applyProtection="1">
      <alignment horizontal="center" vertical="center"/>
    </xf>
    <xf numFmtId="0" fontId="4" fillId="0" borderId="4" xfId="2" applyBorder="1" applyAlignment="1" applyProtection="1">
      <alignment horizontal="center" vertical="center" wrapText="1"/>
      <protection locked="0"/>
    </xf>
    <xf numFmtId="4" fontId="11" fillId="0" borderId="0" xfId="0" applyNumberFormat="1" applyFont="1" applyBorder="1" applyAlignment="1">
      <alignment horizontal="center" vertical="center" wrapText="1"/>
    </xf>
    <xf numFmtId="4" fontId="10" fillId="0" borderId="0" xfId="0" applyNumberFormat="1" applyFont="1" applyBorder="1" applyAlignment="1">
      <alignment horizontal="center"/>
    </xf>
    <xf numFmtId="0" fontId="21" fillId="2" borderId="13" xfId="0" applyFont="1" applyFill="1" applyBorder="1" applyAlignment="1">
      <alignment horizontal="right"/>
    </xf>
    <xf numFmtId="0" fontId="22" fillId="3" borderId="13" xfId="0" applyFont="1" applyFill="1" applyBorder="1" applyAlignment="1">
      <alignment horizontal="right"/>
    </xf>
    <xf numFmtId="0" fontId="23" fillId="3" borderId="13" xfId="0" applyFont="1" applyFill="1" applyBorder="1" applyAlignment="1">
      <alignment horizontal="right"/>
    </xf>
    <xf numFmtId="0" fontId="23" fillId="3" borderId="14" xfId="0" applyFont="1" applyFill="1" applyBorder="1" applyAlignment="1">
      <alignment horizontal="right"/>
    </xf>
    <xf numFmtId="0" fontId="21" fillId="2" borderId="6" xfId="0" applyFont="1" applyFill="1" applyBorder="1" applyAlignment="1">
      <alignment horizontal="right"/>
    </xf>
    <xf numFmtId="0" fontId="21" fillId="2" borderId="8" xfId="0" applyFont="1" applyFill="1" applyBorder="1" applyAlignment="1">
      <alignment horizontal="right"/>
    </xf>
    <xf numFmtId="4" fontId="2" fillId="3" borderId="1" xfId="0" applyNumberFormat="1" applyFont="1" applyFill="1" applyBorder="1" applyAlignment="1">
      <alignment horizontal="center"/>
    </xf>
    <xf numFmtId="0" fontId="2" fillId="3" borderId="1" xfId="0" applyFont="1" applyFill="1" applyBorder="1"/>
    <xf numFmtId="4" fontId="2" fillId="3" borderId="5" xfId="0" applyNumberFormat="1" applyFont="1" applyFill="1" applyBorder="1" applyAlignment="1">
      <alignment horizontal="center"/>
    </xf>
    <xf numFmtId="0" fontId="26" fillId="2" borderId="18" xfId="0" applyFont="1" applyFill="1" applyBorder="1" applyAlignment="1">
      <alignment horizontal="center"/>
    </xf>
    <xf numFmtId="0" fontId="26" fillId="2" borderId="18" xfId="0" applyFont="1" applyFill="1" applyBorder="1" applyAlignment="1">
      <alignment horizontal="center" wrapText="1"/>
    </xf>
    <xf numFmtId="166" fontId="26" fillId="2" borderId="18" xfId="0" applyNumberFormat="1" applyFont="1" applyFill="1" applyBorder="1"/>
    <xf numFmtId="166" fontId="2" fillId="3" borderId="18" xfId="0" applyNumberFormat="1" applyFont="1" applyFill="1" applyBorder="1"/>
    <xf numFmtId="14" fontId="26" fillId="2" borderId="19" xfId="0" applyNumberFormat="1" applyFont="1" applyFill="1" applyBorder="1"/>
    <xf numFmtId="2" fontId="21" fillId="2" borderId="0" xfId="0" applyNumberFormat="1" applyFont="1" applyFill="1" applyBorder="1"/>
    <xf numFmtId="0" fontId="21" fillId="2" borderId="0" xfId="0" applyFont="1" applyFill="1" applyBorder="1"/>
    <xf numFmtId="0" fontId="23" fillId="3" borderId="0" xfId="0" applyFont="1" applyFill="1" applyBorder="1"/>
    <xf numFmtId="0" fontId="21" fillId="2" borderId="7" xfId="0" applyFont="1" applyFill="1" applyBorder="1"/>
    <xf numFmtId="2" fontId="21" fillId="2" borderId="2" xfId="0" applyNumberFormat="1" applyFont="1" applyFill="1" applyBorder="1"/>
    <xf numFmtId="0" fontId="21" fillId="2" borderId="2" xfId="0" applyFont="1" applyFill="1" applyBorder="1"/>
    <xf numFmtId="4" fontId="21" fillId="2" borderId="2" xfId="0" applyNumberFormat="1" applyFont="1" applyFill="1" applyBorder="1"/>
    <xf numFmtId="0" fontId="21" fillId="2" borderId="9" xfId="0" applyFont="1" applyFill="1" applyBorder="1"/>
    <xf numFmtId="0" fontId="24" fillId="2" borderId="3" xfId="0" applyFont="1" applyFill="1" applyBorder="1" applyAlignment="1">
      <alignment horizontal="center" vertical="center"/>
    </xf>
    <xf numFmtId="0" fontId="24" fillId="2" borderId="10" xfId="0" applyFont="1" applyFill="1" applyBorder="1" applyAlignment="1">
      <alignment horizontal="center" vertical="center"/>
    </xf>
    <xf numFmtId="0" fontId="24" fillId="2" borderId="16" xfId="0" applyFont="1" applyFill="1" applyBorder="1" applyAlignment="1">
      <alignment horizontal="center" vertical="center"/>
    </xf>
    <xf numFmtId="0" fontId="24" fillId="2" borderId="17" xfId="0" applyFont="1" applyFill="1" applyBorder="1" applyAlignment="1">
      <alignment horizontal="center" vertical="center"/>
    </xf>
    <xf numFmtId="0" fontId="23" fillId="0" borderId="4" xfId="0" applyFont="1" applyFill="1" applyBorder="1" applyAlignment="1">
      <alignment horizontal="center"/>
    </xf>
    <xf numFmtId="0" fontId="28" fillId="0" borderId="0" xfId="2" applyFont="1" applyProtection="1"/>
    <xf numFmtId="0" fontId="23" fillId="0" borderId="0" xfId="0" applyFont="1" applyFill="1"/>
    <xf numFmtId="0" fontId="28" fillId="0" borderId="0" xfId="2" applyFont="1" applyFill="1" applyProtection="1"/>
    <xf numFmtId="0" fontId="28" fillId="0" borderId="0" xfId="2" applyFont="1" applyFill="1" applyBorder="1" applyProtection="1"/>
    <xf numFmtId="0" fontId="23" fillId="0" borderId="0" xfId="0" applyFont="1"/>
    <xf numFmtId="0" fontId="28" fillId="8" borderId="0" xfId="2" applyFont="1" applyFill="1" applyProtection="1"/>
    <xf numFmtId="0" fontId="28" fillId="7" borderId="0" xfId="2" applyFont="1" applyFill="1" applyProtection="1"/>
    <xf numFmtId="168" fontId="31" fillId="10" borderId="20" xfId="0" applyNumberFormat="1" applyFont="1" applyFill="1" applyBorder="1" applyAlignment="1" applyProtection="1">
      <alignment horizontal="center"/>
    </xf>
    <xf numFmtId="167" fontId="31" fillId="10" borderId="21" xfId="0" applyNumberFormat="1" applyFont="1" applyFill="1" applyBorder="1" applyAlignment="1" applyProtection="1">
      <alignment horizontal="center"/>
    </xf>
    <xf numFmtId="2" fontId="4" fillId="10" borderId="22" xfId="0" applyNumberFormat="1" applyFont="1" applyFill="1" applyBorder="1" applyAlignment="1">
      <alignment horizontal="center"/>
    </xf>
    <xf numFmtId="2" fontId="4" fillId="10" borderId="23" xfId="0" applyNumberFormat="1" applyFont="1" applyFill="1" applyBorder="1" applyAlignment="1">
      <alignment horizontal="center"/>
    </xf>
    <xf numFmtId="167" fontId="31" fillId="10" borderId="24" xfId="0" applyNumberFormat="1" applyFont="1" applyFill="1" applyBorder="1" applyAlignment="1">
      <alignment horizontal="center"/>
    </xf>
    <xf numFmtId="167" fontId="31" fillId="10" borderId="25" xfId="0" applyNumberFormat="1" applyFont="1" applyFill="1" applyBorder="1" applyAlignment="1">
      <alignment horizontal="center"/>
    </xf>
    <xf numFmtId="167" fontId="31" fillId="10" borderId="22" xfId="0" applyNumberFormat="1" applyFont="1" applyFill="1" applyBorder="1" applyAlignment="1">
      <alignment horizontal="center"/>
    </xf>
    <xf numFmtId="1" fontId="31" fillId="10" borderId="23" xfId="0" applyNumberFormat="1" applyFont="1" applyFill="1" applyBorder="1" applyAlignment="1">
      <alignment horizontal="center"/>
    </xf>
    <xf numFmtId="2" fontId="31" fillId="10" borderId="24" xfId="0" applyNumberFormat="1" applyFont="1" applyFill="1" applyBorder="1" applyAlignment="1" applyProtection="1">
      <alignment horizontal="center"/>
    </xf>
    <xf numFmtId="2" fontId="31" fillId="10" borderId="22" xfId="0" applyNumberFormat="1" applyFont="1" applyFill="1" applyBorder="1" applyAlignment="1" applyProtection="1">
      <alignment horizontal="center"/>
    </xf>
    <xf numFmtId="2" fontId="31" fillId="10" borderId="26" xfId="0" applyNumberFormat="1" applyFont="1" applyFill="1" applyBorder="1" applyAlignment="1" applyProtection="1">
      <alignment horizontal="center"/>
    </xf>
    <xf numFmtId="2" fontId="31" fillId="10" borderId="25" xfId="0" applyNumberFormat="1" applyFont="1" applyFill="1" applyBorder="1" applyAlignment="1">
      <alignment horizontal="center"/>
    </xf>
    <xf numFmtId="2" fontId="31" fillId="10" borderId="22" xfId="0" applyNumberFormat="1" applyFont="1" applyFill="1" applyBorder="1" applyAlignment="1">
      <alignment horizontal="center"/>
    </xf>
    <xf numFmtId="2" fontId="31" fillId="10" borderId="23" xfId="0" applyNumberFormat="1" applyFont="1" applyFill="1" applyBorder="1" applyAlignment="1">
      <alignment horizontal="center"/>
    </xf>
    <xf numFmtId="2" fontId="4" fillId="10" borderId="21" xfId="0" applyNumberFormat="1" applyFont="1" applyFill="1" applyBorder="1" applyAlignment="1" applyProtection="1">
      <alignment horizontal="center" vertical="center"/>
    </xf>
    <xf numFmtId="2" fontId="4" fillId="10" borderId="27" xfId="0" applyNumberFormat="1" applyFont="1" applyFill="1" applyBorder="1" applyAlignment="1" applyProtection="1">
      <alignment horizontal="center" vertical="center"/>
    </xf>
    <xf numFmtId="2" fontId="31" fillId="10" borderId="21" xfId="0" applyNumberFormat="1" applyFont="1" applyFill="1" applyBorder="1" applyAlignment="1">
      <alignment horizontal="center"/>
    </xf>
    <xf numFmtId="167" fontId="31" fillId="10" borderId="21" xfId="0" applyNumberFormat="1" applyFont="1" applyFill="1" applyBorder="1" applyAlignment="1" applyProtection="1">
      <alignment horizontal="left"/>
    </xf>
    <xf numFmtId="2" fontId="2" fillId="10" borderId="21" xfId="0" applyNumberFormat="1" applyFont="1" applyFill="1" applyBorder="1" applyAlignment="1" applyProtection="1">
      <alignment horizontal="center" vertical="center"/>
    </xf>
    <xf numFmtId="168" fontId="31" fillId="0" borderId="20" xfId="0" applyNumberFormat="1" applyFont="1" applyFill="1" applyBorder="1" applyAlignment="1" applyProtection="1">
      <alignment horizontal="center"/>
    </xf>
    <xf numFmtId="167" fontId="31" fillId="0" borderId="21" xfId="0" applyNumberFormat="1" applyFont="1" applyFill="1" applyBorder="1" applyAlignment="1" applyProtection="1">
      <alignment horizontal="center"/>
    </xf>
    <xf numFmtId="2" fontId="4" fillId="0" borderId="22" xfId="0" applyNumberFormat="1" applyFont="1" applyFill="1" applyBorder="1" applyAlignment="1">
      <alignment horizontal="center"/>
    </xf>
    <xf numFmtId="2" fontId="4" fillId="0" borderId="23" xfId="0" applyNumberFormat="1" applyFont="1" applyFill="1" applyBorder="1" applyAlignment="1">
      <alignment horizontal="center"/>
    </xf>
    <xf numFmtId="167" fontId="31" fillId="0" borderId="24" xfId="0" applyNumberFormat="1" applyFont="1" applyFill="1" applyBorder="1" applyAlignment="1">
      <alignment horizontal="center"/>
    </xf>
    <xf numFmtId="167" fontId="31" fillId="0" borderId="25" xfId="0" applyNumberFormat="1" applyFont="1" applyFill="1" applyBorder="1" applyAlignment="1">
      <alignment horizontal="center"/>
    </xf>
    <xf numFmtId="167" fontId="31" fillId="0" borderId="22" xfId="0" applyNumberFormat="1" applyFont="1" applyFill="1" applyBorder="1" applyAlignment="1">
      <alignment horizontal="center"/>
    </xf>
    <xf numFmtId="2" fontId="31" fillId="0" borderId="22" xfId="0" applyNumberFormat="1" applyFont="1" applyFill="1" applyBorder="1" applyAlignment="1">
      <alignment horizontal="center"/>
    </xf>
    <xf numFmtId="1" fontId="31" fillId="0" borderId="23" xfId="0" applyNumberFormat="1" applyFont="1" applyFill="1" applyBorder="1" applyAlignment="1">
      <alignment horizontal="center"/>
    </xf>
    <xf numFmtId="2" fontId="31" fillId="0" borderId="24" xfId="0" applyNumberFormat="1" applyFont="1" applyFill="1" applyBorder="1" applyAlignment="1" applyProtection="1">
      <alignment horizontal="center"/>
    </xf>
    <xf numFmtId="2" fontId="31" fillId="0" borderId="25" xfId="0" applyNumberFormat="1" applyFont="1" applyFill="1" applyBorder="1" applyAlignment="1">
      <alignment horizontal="center"/>
    </xf>
    <xf numFmtId="2" fontId="31" fillId="0" borderId="22" xfId="0" applyNumberFormat="1" applyFont="1" applyFill="1" applyBorder="1" applyAlignment="1" applyProtection="1">
      <alignment horizontal="center"/>
    </xf>
    <xf numFmtId="2" fontId="31" fillId="0" borderId="26" xfId="0" applyNumberFormat="1" applyFont="1" applyFill="1" applyBorder="1" applyAlignment="1" applyProtection="1">
      <alignment horizontal="center"/>
    </xf>
    <xf numFmtId="2" fontId="31" fillId="0" borderId="23" xfId="0" applyNumberFormat="1" applyFont="1" applyFill="1" applyBorder="1" applyAlignment="1">
      <alignment horizontal="center"/>
    </xf>
    <xf numFmtId="2" fontId="4" fillId="0" borderId="21" xfId="0" applyNumberFormat="1" applyFont="1" applyFill="1" applyBorder="1" applyAlignment="1" applyProtection="1">
      <alignment horizontal="center" vertical="center"/>
    </xf>
    <xf numFmtId="2" fontId="4" fillId="0" borderId="27" xfId="0" applyNumberFormat="1" applyFont="1" applyFill="1" applyBorder="1" applyAlignment="1" applyProtection="1">
      <alignment horizontal="center" vertical="center"/>
    </xf>
    <xf numFmtId="0" fontId="23" fillId="9" borderId="4" xfId="0" applyFont="1" applyFill="1" applyBorder="1" applyAlignment="1">
      <alignment horizontal="center"/>
    </xf>
    <xf numFmtId="0" fontId="23" fillId="10" borderId="4" xfId="0" applyFont="1" applyFill="1" applyBorder="1" applyAlignment="1">
      <alignment horizontal="center"/>
    </xf>
    <xf numFmtId="2" fontId="23" fillId="9" borderId="28" xfId="0" applyNumberFormat="1" applyFont="1" applyFill="1" applyBorder="1" applyAlignment="1">
      <alignment horizontal="center"/>
    </xf>
    <xf numFmtId="0" fontId="23" fillId="9" borderId="0" xfId="0" applyFont="1" applyFill="1"/>
    <xf numFmtId="2" fontId="4" fillId="0" borderId="0" xfId="0" applyNumberFormat="1" applyFont="1" applyFill="1" applyBorder="1" applyAlignment="1">
      <alignment horizontal="center"/>
    </xf>
    <xf numFmtId="167" fontId="31" fillId="0" borderId="0" xfId="0" applyNumberFormat="1" applyFont="1" applyFill="1" applyBorder="1" applyAlignment="1">
      <alignment horizontal="center"/>
    </xf>
    <xf numFmtId="1" fontId="31" fillId="0" borderId="0" xfId="0" applyNumberFormat="1" applyFont="1" applyFill="1" applyBorder="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applyAlignment="1" applyProtection="1">
      <alignment horizontal="center"/>
    </xf>
    <xf numFmtId="2" fontId="4" fillId="0" borderId="0" xfId="0" applyNumberFormat="1" applyFont="1" applyFill="1" applyBorder="1" applyAlignment="1" applyProtection="1">
      <alignment horizontal="center" vertical="center"/>
    </xf>
    <xf numFmtId="0" fontId="23" fillId="0" borderId="0" xfId="0" applyFont="1" applyFill="1" applyBorder="1" applyAlignment="1">
      <alignment horizontal="center"/>
    </xf>
    <xf numFmtId="168" fontId="31" fillId="0" borderId="0" xfId="0" applyNumberFormat="1" applyFont="1" applyFill="1" applyBorder="1" applyAlignment="1" applyProtection="1">
      <alignment horizontal="center"/>
    </xf>
    <xf numFmtId="167" fontId="31" fillId="0" borderId="0" xfId="0" applyNumberFormat="1" applyFont="1" applyFill="1" applyBorder="1" applyAlignment="1" applyProtection="1">
      <alignment horizontal="center"/>
    </xf>
    <xf numFmtId="0" fontId="20" fillId="0" borderId="2" xfId="2" applyFont="1" applyBorder="1" applyProtection="1"/>
    <xf numFmtId="2" fontId="28" fillId="0" borderId="2" xfId="0" applyNumberFormat="1" applyFont="1" applyFill="1" applyBorder="1" applyAlignment="1">
      <alignment horizontal="center"/>
    </xf>
    <xf numFmtId="167" fontId="27" fillId="0" borderId="2" xfId="0" applyNumberFormat="1" applyFont="1" applyFill="1" applyBorder="1" applyAlignment="1">
      <alignment horizontal="center"/>
    </xf>
    <xf numFmtId="2" fontId="27" fillId="0" borderId="2" xfId="0" applyNumberFormat="1" applyFont="1" applyFill="1" applyBorder="1" applyAlignment="1">
      <alignment horizontal="center"/>
    </xf>
    <xf numFmtId="1" fontId="27" fillId="0" borderId="2" xfId="0" applyNumberFormat="1" applyFont="1" applyFill="1" applyBorder="1" applyAlignment="1">
      <alignment horizontal="center"/>
    </xf>
    <xf numFmtId="0" fontId="23" fillId="0" borderId="2" xfId="0" applyFont="1" applyFill="1" applyBorder="1"/>
    <xf numFmtId="2" fontId="27" fillId="0" borderId="2" xfId="0" applyNumberFormat="1" applyFont="1" applyFill="1" applyBorder="1" applyAlignment="1" applyProtection="1">
      <alignment horizontal="center"/>
    </xf>
    <xf numFmtId="2" fontId="28" fillId="0" borderId="2" xfId="0" applyNumberFormat="1" applyFont="1" applyFill="1" applyBorder="1" applyAlignment="1" applyProtection="1">
      <alignment horizontal="center" vertical="center"/>
    </xf>
    <xf numFmtId="0" fontId="4" fillId="0" borderId="4" xfId="2" applyBorder="1" applyAlignment="1" applyProtection="1">
      <alignment horizontal="center" vertical="center"/>
      <protection locked="0"/>
    </xf>
    <xf numFmtId="167" fontId="4" fillId="0" borderId="6" xfId="2" applyNumberFormat="1" applyBorder="1" applyAlignment="1" applyProtection="1">
      <alignment horizontal="center" vertical="center"/>
      <protection locked="0"/>
    </xf>
    <xf numFmtId="168" fontId="27" fillId="0" borderId="2" xfId="0" applyNumberFormat="1" applyFont="1" applyFill="1" applyBorder="1" applyAlignment="1" applyProtection="1">
      <alignment horizontal="center"/>
    </xf>
    <xf numFmtId="167" fontId="27" fillId="0" borderId="2" xfId="0" applyNumberFormat="1" applyFont="1" applyFill="1" applyBorder="1" applyAlignment="1" applyProtection="1">
      <alignment horizontal="left"/>
    </xf>
    <xf numFmtId="2" fontId="29" fillId="0" borderId="2" xfId="0" applyNumberFormat="1" applyFont="1" applyFill="1" applyBorder="1" applyAlignment="1" applyProtection="1">
      <alignment horizontal="center" vertical="center"/>
    </xf>
    <xf numFmtId="0" fontId="4" fillId="0" borderId="3" xfId="2" applyFill="1" applyBorder="1" applyAlignment="1" applyProtection="1">
      <alignment horizontal="center"/>
      <protection locked="0"/>
    </xf>
    <xf numFmtId="0" fontId="4" fillId="0" borderId="0" xfId="2" applyFill="1" applyProtection="1"/>
    <xf numFmtId="0" fontId="4" fillId="0" borderId="0" xfId="2" applyFill="1" applyBorder="1" applyProtection="1"/>
    <xf numFmtId="2" fontId="33" fillId="2" borderId="0" xfId="0" applyNumberFormat="1" applyFont="1" applyFill="1" applyBorder="1"/>
    <xf numFmtId="0" fontId="23" fillId="8" borderId="0" xfId="0" applyFont="1" applyFill="1"/>
    <xf numFmtId="14" fontId="23" fillId="8" borderId="0" xfId="0" applyNumberFormat="1" applyFont="1" applyFill="1"/>
    <xf numFmtId="2" fontId="23" fillId="8" borderId="0" xfId="0" applyNumberFormat="1" applyFont="1" applyFill="1"/>
    <xf numFmtId="2" fontId="30" fillId="8" borderId="0" xfId="0" applyNumberFormat="1" applyFont="1" applyFill="1"/>
    <xf numFmtId="0" fontId="32" fillId="8" borderId="0" xfId="0" applyFont="1" applyFill="1"/>
    <xf numFmtId="0" fontId="4" fillId="8" borderId="0" xfId="2" applyFill="1" applyProtection="1"/>
    <xf numFmtId="0" fontId="4" fillId="0" borderId="7" xfId="2" applyBorder="1" applyAlignment="1" applyProtection="1">
      <alignment horizontal="center" vertical="center" wrapText="1"/>
      <protection locked="0"/>
    </xf>
    <xf numFmtId="168" fontId="31" fillId="10" borderId="6" xfId="0" applyNumberFormat="1" applyFont="1" applyFill="1" applyBorder="1" applyAlignment="1" applyProtection="1">
      <alignment horizontal="center"/>
    </xf>
    <xf numFmtId="167" fontId="31" fillId="10" borderId="29" xfId="0" applyNumberFormat="1" applyFont="1" applyFill="1" applyBorder="1" applyAlignment="1" applyProtection="1">
      <alignment horizontal="center"/>
    </xf>
    <xf numFmtId="2" fontId="4" fillId="10" borderId="30" xfId="0" applyNumberFormat="1" applyFont="1" applyFill="1" applyBorder="1" applyAlignment="1">
      <alignment horizontal="center"/>
    </xf>
    <xf numFmtId="2" fontId="4" fillId="10" borderId="31" xfId="0" applyNumberFormat="1" applyFont="1" applyFill="1" applyBorder="1" applyAlignment="1">
      <alignment horizontal="center"/>
    </xf>
    <xf numFmtId="167" fontId="31" fillId="10" borderId="4" xfId="0" applyNumberFormat="1" applyFont="1" applyFill="1" applyBorder="1" applyAlignment="1">
      <alignment horizontal="center"/>
    </xf>
    <xf numFmtId="167" fontId="31" fillId="10" borderId="13" xfId="0" applyNumberFormat="1" applyFont="1" applyFill="1" applyBorder="1" applyAlignment="1">
      <alignment horizontal="center"/>
    </xf>
    <xf numFmtId="167" fontId="31" fillId="10" borderId="30" xfId="0" applyNumberFormat="1" applyFont="1" applyFill="1" applyBorder="1" applyAlignment="1">
      <alignment horizontal="center"/>
    </xf>
    <xf numFmtId="1" fontId="31" fillId="10" borderId="31" xfId="0" applyNumberFormat="1" applyFont="1" applyFill="1" applyBorder="1" applyAlignment="1">
      <alignment horizontal="center"/>
    </xf>
    <xf numFmtId="2" fontId="31" fillId="10" borderId="4" xfId="0" applyNumberFormat="1" applyFont="1" applyFill="1" applyBorder="1" applyAlignment="1" applyProtection="1">
      <alignment horizontal="center"/>
    </xf>
    <xf numFmtId="2" fontId="31" fillId="10" borderId="32" xfId="0" applyNumberFormat="1" applyFont="1" applyFill="1" applyBorder="1" applyAlignment="1">
      <alignment horizontal="center"/>
    </xf>
    <xf numFmtId="2" fontId="31" fillId="10" borderId="30" xfId="0" applyNumberFormat="1" applyFont="1" applyFill="1" applyBorder="1" applyAlignment="1" applyProtection="1">
      <alignment horizontal="center"/>
    </xf>
    <xf numFmtId="2" fontId="31" fillId="10" borderId="33" xfId="0" applyNumberFormat="1" applyFont="1" applyFill="1" applyBorder="1" applyAlignment="1" applyProtection="1">
      <alignment horizontal="center"/>
    </xf>
    <xf numFmtId="2" fontId="31" fillId="10" borderId="13" xfId="0" applyNumberFormat="1" applyFont="1" applyFill="1" applyBorder="1" applyAlignment="1">
      <alignment horizontal="center"/>
    </xf>
    <xf numFmtId="2" fontId="31" fillId="10" borderId="30" xfId="0" applyNumberFormat="1" applyFont="1" applyFill="1" applyBorder="1" applyAlignment="1">
      <alignment horizontal="center"/>
    </xf>
    <xf numFmtId="2" fontId="31" fillId="10" borderId="31" xfId="0" applyNumberFormat="1" applyFont="1" applyFill="1" applyBorder="1" applyAlignment="1">
      <alignment horizontal="center"/>
    </xf>
    <xf numFmtId="2" fontId="4" fillId="10" borderId="29" xfId="0" applyNumberFormat="1" applyFont="1" applyFill="1" applyBorder="1" applyAlignment="1" applyProtection="1">
      <alignment horizontal="center" vertical="center"/>
    </xf>
    <xf numFmtId="2" fontId="4" fillId="10" borderId="0" xfId="0" applyNumberFormat="1" applyFont="1" applyFill="1" applyBorder="1" applyAlignment="1" applyProtection="1">
      <alignment horizontal="center" vertical="center"/>
    </xf>
    <xf numFmtId="0" fontId="4" fillId="0" borderId="5" xfId="2" applyFill="1" applyBorder="1" applyAlignment="1" applyProtection="1">
      <alignment horizontal="center"/>
      <protection locked="0"/>
    </xf>
    <xf numFmtId="0" fontId="4" fillId="0" borderId="7" xfId="2" applyFill="1" applyBorder="1" applyAlignment="1" applyProtection="1">
      <alignment horizontal="center"/>
      <protection locked="0"/>
    </xf>
    <xf numFmtId="0" fontId="4" fillId="6" borderId="4" xfId="2" applyFill="1" applyBorder="1" applyAlignment="1" applyProtection="1">
      <alignment horizontal="center"/>
      <protection locked="0"/>
    </xf>
    <xf numFmtId="0" fontId="4" fillId="4" borderId="15" xfId="2" applyFill="1" applyBorder="1" applyAlignment="1" applyProtection="1">
      <alignment horizontal="center"/>
      <protection locked="0"/>
    </xf>
    <xf numFmtId="0" fontId="4" fillId="5" borderId="8" xfId="2" applyFill="1" applyBorder="1" applyAlignment="1" applyProtection="1">
      <alignment horizontal="center"/>
      <protection locked="0"/>
    </xf>
    <xf numFmtId="0" fontId="4" fillId="5" borderId="2" xfId="2" applyFill="1" applyBorder="1" applyAlignment="1" applyProtection="1">
      <alignment horizontal="center"/>
      <protection locked="0"/>
    </xf>
    <xf numFmtId="0" fontId="4" fillId="5" borderId="9" xfId="2" applyFill="1" applyBorder="1" applyAlignment="1" applyProtection="1">
      <alignment horizontal="center"/>
      <protection locked="0"/>
    </xf>
    <xf numFmtId="0" fontId="4" fillId="4" borderId="15" xfId="2" applyFill="1" applyBorder="1" applyAlignment="1" applyProtection="1">
      <alignment horizontal="center"/>
    </xf>
    <xf numFmtId="0" fontId="4" fillId="4" borderId="8" xfId="2" applyFill="1" applyBorder="1" applyAlignment="1" applyProtection="1">
      <alignment horizontal="center"/>
      <protection locked="0"/>
    </xf>
    <xf numFmtId="0" fontId="4" fillId="4" borderId="2" xfId="2" applyFill="1" applyBorder="1" applyAlignment="1" applyProtection="1">
      <alignment horizontal="center"/>
      <protection locked="0"/>
    </xf>
    <xf numFmtId="1" fontId="4" fillId="4" borderId="9" xfId="2" applyNumberFormat="1" applyFill="1" applyBorder="1" applyAlignment="1" applyProtection="1">
      <alignment horizontal="center"/>
      <protection locked="0"/>
    </xf>
    <xf numFmtId="0" fontId="4" fillId="0" borderId="8" xfId="2" applyBorder="1" applyAlignment="1" applyProtection="1">
      <alignment horizontal="center"/>
      <protection locked="0"/>
    </xf>
    <xf numFmtId="0" fontId="4" fillId="0" borderId="2" xfId="2" applyBorder="1" applyAlignment="1" applyProtection="1">
      <alignment horizontal="center"/>
      <protection locked="0"/>
    </xf>
    <xf numFmtId="0" fontId="4" fillId="0" borderId="9" xfId="2" applyBorder="1" applyAlignment="1" applyProtection="1">
      <alignment horizontal="center"/>
      <protection locked="0"/>
    </xf>
    <xf numFmtId="167" fontId="4" fillId="4" borderId="2" xfId="2" applyNumberFormat="1" applyFill="1" applyBorder="1" applyAlignment="1" applyProtection="1">
      <alignment horizontal="centerContinuous"/>
      <protection locked="0"/>
    </xf>
    <xf numFmtId="0" fontId="4" fillId="6" borderId="8" xfId="2" applyFill="1" applyBorder="1" applyAlignment="1" applyProtection="1">
      <alignment horizontal="center"/>
      <protection locked="0"/>
    </xf>
    <xf numFmtId="0" fontId="4" fillId="6" borderId="15" xfId="2" applyFill="1" applyBorder="1" applyAlignment="1" applyProtection="1">
      <alignment horizontal="center"/>
      <protection locked="0"/>
    </xf>
    <xf numFmtId="2" fontId="31" fillId="10" borderId="34" xfId="0" applyNumberFormat="1" applyFont="1" applyFill="1" applyBorder="1" applyAlignment="1">
      <alignment horizontal="center"/>
    </xf>
    <xf numFmtId="0" fontId="25" fillId="3" borderId="11" xfId="0" applyFont="1" applyFill="1" applyBorder="1" applyAlignment="1">
      <alignment horizontal="center"/>
    </xf>
    <xf numFmtId="0" fontId="25" fillId="3" borderId="1" xfId="0" applyFont="1" applyFill="1" applyBorder="1" applyAlignment="1">
      <alignment horizontal="center"/>
    </xf>
    <xf numFmtId="0" fontId="4" fillId="5" borderId="3" xfId="2" applyFill="1" applyBorder="1" applyAlignment="1" applyProtection="1">
      <alignment horizontal="left"/>
      <protection locked="0"/>
    </xf>
    <xf numFmtId="0" fontId="4" fillId="5" borderId="1" xfId="2" applyFill="1" applyBorder="1" applyAlignment="1" applyProtection="1"/>
    <xf numFmtId="0" fontId="4" fillId="5" borderId="5" xfId="2" applyFill="1" applyBorder="1" applyAlignment="1" applyProtection="1"/>
    <xf numFmtId="0" fontId="4" fillId="4" borderId="3" xfId="2" applyFill="1" applyBorder="1" applyAlignment="1" applyProtection="1">
      <protection locked="0"/>
    </xf>
    <xf numFmtId="0" fontId="4" fillId="4" borderId="1" xfId="2" applyFill="1" applyBorder="1" applyAlignment="1" applyProtection="1"/>
    <xf numFmtId="0" fontId="4" fillId="4" borderId="5" xfId="2" applyFill="1" applyBorder="1" applyAlignment="1" applyProtection="1"/>
    <xf numFmtId="0" fontId="4" fillId="0" borderId="3" xfId="2" applyBorder="1" applyAlignment="1" applyProtection="1">
      <alignment horizontal="center"/>
      <protection locked="0"/>
    </xf>
    <xf numFmtId="0" fontId="4" fillId="0" borderId="1" xfId="2" applyBorder="1" applyAlignment="1" applyProtection="1">
      <alignment horizontal="center"/>
    </xf>
    <xf numFmtId="0" fontId="4" fillId="0" borderId="5" xfId="2" applyBorder="1" applyAlignment="1" applyProtection="1">
      <alignment horizontal="center"/>
    </xf>
    <xf numFmtId="167" fontId="4" fillId="0" borderId="3" xfId="2" applyNumberFormat="1" applyBorder="1" applyAlignment="1" applyProtection="1">
      <alignment horizontal="left"/>
      <protection locked="0"/>
    </xf>
    <xf numFmtId="0" fontId="4" fillId="0" borderId="1" xfId="2" applyBorder="1" applyAlignment="1" applyProtection="1"/>
    <xf numFmtId="0" fontId="4" fillId="0" borderId="5" xfId="2" applyBorder="1" applyAlignment="1" applyProtection="1"/>
    <xf numFmtId="0" fontId="4" fillId="5" borderId="0" xfId="2" applyFill="1" applyBorder="1" applyAlignment="1" applyProtection="1">
      <alignment horizontal="center"/>
    </xf>
    <xf numFmtId="0" fontId="4" fillId="5" borderId="7" xfId="2" applyFill="1" applyBorder="1" applyAlignment="1" applyProtection="1">
      <alignment horizontal="center"/>
    </xf>
    <xf numFmtId="0" fontId="4" fillId="5" borderId="6" xfId="2" applyFill="1" applyBorder="1" applyAlignment="1" applyProtection="1">
      <alignment horizontal="center" vertical="center"/>
      <protection locked="0"/>
    </xf>
    <xf numFmtId="0" fontId="4" fillId="5" borderId="0" xfId="2" applyFill="1" applyBorder="1" applyAlignment="1" applyProtection="1">
      <alignment horizontal="center" vertical="center"/>
    </xf>
    <xf numFmtId="0" fontId="4" fillId="5" borderId="7" xfId="2" applyFill="1" applyBorder="1" applyAlignment="1" applyProtection="1">
      <alignment horizontal="center" vertical="center"/>
    </xf>
    <xf numFmtId="0" fontId="4" fillId="4" borderId="6" xfId="2" applyFill="1" applyBorder="1" applyAlignment="1" applyProtection="1">
      <alignment horizontal="center" vertical="center"/>
      <protection locked="0"/>
    </xf>
    <xf numFmtId="0" fontId="4" fillId="4" borderId="0" xfId="2" applyFill="1" applyBorder="1" applyAlignment="1" applyProtection="1">
      <alignment horizontal="center" vertical="center"/>
    </xf>
    <xf numFmtId="0" fontId="4" fillId="4" borderId="7" xfId="2" applyFill="1" applyBorder="1" applyAlignment="1" applyProtection="1">
      <alignment horizontal="center" vertical="center"/>
    </xf>
  </cellXfs>
  <cellStyles count="10">
    <cellStyle name="??0" xfId="8" xr:uid="{39724848-8BA3-499F-BA11-463C1572FB80}"/>
    <cellStyle name="0.000" xfId="4" xr:uid="{F1303043-05F2-433C-9A95-5ABDF244171C}"/>
    <cellStyle name="hel8" xfId="5" xr:uid="{1CC11A8C-4483-4B45-B674-14E0EF408209}"/>
    <cellStyle name="hel8 2" xfId="6" xr:uid="{07C946A5-6998-4FD9-A2A0-E05BE0AA2A4F}"/>
    <cellStyle name="hel8 blue" xfId="3" xr:uid="{2B48D2AB-01DF-4527-8F36-A4E3C271FA9F}"/>
    <cellStyle name="hel8b_Snow Pit1" xfId="1" xr:uid="{6CA1938C-C51D-4411-9E19-BB3BC47F0F6C}"/>
    <cellStyle name="Normal" xfId="0" builtinId="0"/>
    <cellStyle name="Normal 2 3" xfId="2" xr:uid="{80DD8BD6-46A3-45CF-AF91-17DCD9A99C36}"/>
    <cellStyle name="Normal 4" xfId="7" xr:uid="{3ECA05BC-DA36-43AE-88E3-5A5720C37BCA}"/>
    <cellStyle name="Normal_C-snowpits" xfId="9" xr:uid="{1A708CFE-C273-4BE7-AC9D-C8A296910001}"/>
  </cellStyles>
  <dxfs count="6">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47625</xdr:colOff>
      <xdr:row>21</xdr:row>
      <xdr:rowOff>28574</xdr:rowOff>
    </xdr:from>
    <xdr:to>
      <xdr:col>21</xdr:col>
      <xdr:colOff>266700</xdr:colOff>
      <xdr:row>46</xdr:row>
      <xdr:rowOff>76199</xdr:rowOff>
    </xdr:to>
    <xdr:sp macro="" textlink="">
      <xdr:nvSpPr>
        <xdr:cNvPr id="2" name="TextBox 1">
          <a:extLst>
            <a:ext uri="{FF2B5EF4-FFF2-40B4-BE49-F238E27FC236}">
              <a16:creationId xmlns:a16="http://schemas.microsoft.com/office/drawing/2014/main" id="{3E7BEC89-9CA1-4D16-A445-4A2164D711BD}"/>
            </a:ext>
          </a:extLst>
        </xdr:cNvPr>
        <xdr:cNvSpPr txBox="1"/>
      </xdr:nvSpPr>
      <xdr:spPr>
        <a:xfrm>
          <a:off x="9391650" y="3476624"/>
          <a:ext cx="4629150" cy="3819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Old calculation: mass balance</a:t>
          </a:r>
        </a:p>
        <a:p>
          <a:endParaRPr lang="en-US" sz="1100" b="1"/>
        </a:p>
        <a:p>
          <a:r>
            <a:rPr lang="en-US" sz="1100" b="1"/>
            <a:t>bw: </a:t>
          </a:r>
          <a:r>
            <a:rPr lang="en-US" sz="1100" b="0"/>
            <a:t>no</a:t>
          </a:r>
          <a:r>
            <a:rPr lang="en-US" sz="1100" b="0" baseline="0"/>
            <a:t> spring data; not calculated</a:t>
          </a:r>
          <a:endParaRPr lang="en-US" sz="1100" b="0"/>
        </a:p>
        <a:p>
          <a:endParaRPr lang="en-US" sz="1100" b="0"/>
        </a:p>
        <a:p>
          <a:r>
            <a:rPr lang="en-US" sz="1100" b="1"/>
            <a:t>bs: </a:t>
          </a:r>
          <a:r>
            <a:rPr lang="en-US" sz="1100" b="0"/>
            <a:t>no spring data; not calculated</a:t>
          </a:r>
        </a:p>
        <a:p>
          <a:endParaRPr lang="en-US" sz="1100" b="1"/>
        </a:p>
        <a:p>
          <a:r>
            <a:rPr lang="en-US" sz="1100" b="1"/>
            <a:t>ba: </a:t>
          </a:r>
          <a:r>
            <a:rPr lang="en-US" sz="1100" b="0"/>
            <a:t>New firn depth of 0.44, density of 0.47. Depth calculated based on stake reading, not on probing.</a:t>
          </a:r>
          <a:r>
            <a:rPr lang="en-US" sz="1100" b="0" baseline="0"/>
            <a:t> Probing may have penetrated into previous year's firn based on stake msmts, and is thus ignored.</a:t>
          </a:r>
          <a:endParaRPr lang="en-US" sz="1100" b="0"/>
        </a:p>
        <a:p>
          <a:endParaRPr lang="en-US" sz="1100" baseline="0"/>
        </a:p>
        <a:p>
          <a:r>
            <a:rPr lang="en-US" sz="1100" b="1" baseline="0"/>
            <a:t>New calculation: mass balance  </a:t>
          </a:r>
        </a:p>
        <a:p>
          <a:endParaRPr lang="en-US" sz="1100" b="1" baseline="0"/>
        </a:p>
        <a:p>
          <a:r>
            <a:rPr lang="en-US" sz="1100" b="1" baseline="0"/>
            <a:t>bw &amp; bs: </a:t>
          </a:r>
          <a:r>
            <a:rPr lang="en-US" sz="1100" b="0" baseline="0"/>
            <a:t>no spring data; not calculated</a:t>
          </a:r>
        </a:p>
        <a:p>
          <a:endParaRPr lang="en-US" sz="1100" b="1" baseline="0"/>
        </a:p>
        <a:p>
          <a:r>
            <a:rPr lang="en-US" sz="1100" b="1" baseline="0"/>
            <a:t>ba: </a:t>
          </a:r>
          <a:r>
            <a:rPr lang="en-US" sz="1100" b="0" baseline="0"/>
            <a:t>Depth is calculated by change in surface height on stake from field visit in fall 2007 to fall 2008, and measured density. Note in old calculation that probes are not reliable; this matches with my interpretation of the stake data as well.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30</xdr:row>
      <xdr:rowOff>123825</xdr:rowOff>
    </xdr:to>
    <xdr:sp macro="" textlink="">
      <xdr:nvSpPr>
        <xdr:cNvPr id="2" name="Rectangle 1">
          <a:extLst>
            <a:ext uri="{FF2B5EF4-FFF2-40B4-BE49-F238E27FC236}">
              <a16:creationId xmlns:a16="http://schemas.microsoft.com/office/drawing/2014/main" id="{D8AF8608-C123-4C2E-AEA6-40EAF4A66DEF}"/>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Other information:</a:t>
          </a:r>
        </a:p>
        <a:p>
          <a:pPr algn="l"/>
          <a:r>
            <a:rPr lang="en-US" sz="1100">
              <a:solidFill>
                <a:sysClr val="windowText" lastClr="000000"/>
              </a:solidFill>
            </a:rPr>
            <a:t>In</a:t>
          </a:r>
          <a:r>
            <a:rPr lang="en-US" sz="1100" baseline="0">
              <a:solidFill>
                <a:sysClr val="windowText" lastClr="000000"/>
              </a:solidFill>
            </a:rPr>
            <a:t> SURVEY_UTM database:</a:t>
          </a:r>
        </a:p>
        <a:p>
          <a:pPr algn="l"/>
          <a:endParaRPr lang="en-US" sz="1100" baseline="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0.48, 0.46</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127F-7CE1-41B4-9378-47E71595323C}">
  <dimension ref="A1:Y31"/>
  <sheetViews>
    <sheetView tabSelected="1" workbookViewId="0">
      <selection activeCell="A19" sqref="A19"/>
    </sheetView>
  </sheetViews>
  <sheetFormatPr defaultRowHeight="11.25" x14ac:dyDescent="0.2"/>
  <cols>
    <col min="1" max="1" width="10.28515625" style="89" bestFit="1" customWidth="1"/>
    <col min="2" max="2" width="12.85546875" style="89" customWidth="1"/>
    <col min="3" max="3" width="11.28515625" style="89" customWidth="1"/>
    <col min="4" max="4" width="13.42578125" style="89" customWidth="1"/>
    <col min="5" max="5" width="10.7109375" style="89" bestFit="1" customWidth="1"/>
    <col min="6" max="6" width="8.7109375" style="89" customWidth="1"/>
    <col min="7" max="7" width="10.140625" style="89" bestFit="1" customWidth="1"/>
    <col min="8" max="8" width="6.42578125" style="89" customWidth="1"/>
    <col min="9" max="9" width="8.28515625" style="89" customWidth="1"/>
    <col min="10" max="11" width="9.140625" style="89"/>
    <col min="12" max="12" width="11.42578125" style="89" customWidth="1"/>
    <col min="13" max="19" width="9.140625" style="89"/>
    <col min="20" max="20" width="11.42578125" style="89" bestFit="1" customWidth="1"/>
    <col min="21" max="21" width="9" style="89" customWidth="1"/>
    <col min="22" max="23" width="9.140625" style="89"/>
    <col min="24" max="24" width="8.7109375" style="89" customWidth="1"/>
    <col min="25" max="25" width="39.28515625" style="108" customWidth="1"/>
    <col min="26" max="16384" width="9.140625" style="89"/>
  </cols>
  <sheetData>
    <row r="1" spans="1:25" ht="16.5" thickBot="1" x14ac:dyDescent="0.3">
      <c r="A1" s="106" t="s">
        <v>97</v>
      </c>
      <c r="X1" s="108"/>
      <c r="Y1" s="89"/>
    </row>
    <row r="2" spans="1:25" x14ac:dyDescent="0.2">
      <c r="A2" s="84"/>
      <c r="B2" s="85"/>
      <c r="C2" s="292" t="s">
        <v>60</v>
      </c>
      <c r="D2" s="293"/>
      <c r="E2" s="294"/>
      <c r="F2" s="86"/>
      <c r="G2" s="295" t="s">
        <v>61</v>
      </c>
      <c r="H2" s="296"/>
      <c r="I2" s="296"/>
      <c r="J2" s="296"/>
      <c r="K2" s="297"/>
      <c r="L2" s="87" t="s">
        <v>62</v>
      </c>
      <c r="M2" s="298" t="s">
        <v>63</v>
      </c>
      <c r="N2" s="299"/>
      <c r="O2" s="300"/>
      <c r="P2" s="301" t="s">
        <v>64</v>
      </c>
      <c r="Q2" s="302"/>
      <c r="R2" s="302"/>
      <c r="S2" s="303"/>
      <c r="T2" s="244" t="s">
        <v>65</v>
      </c>
      <c r="U2" s="272" t="s">
        <v>98</v>
      </c>
      <c r="V2" s="245"/>
      <c r="W2" s="245"/>
      <c r="X2" s="246"/>
      <c r="Y2" s="245"/>
    </row>
    <row r="3" spans="1:25" x14ac:dyDescent="0.2">
      <c r="A3" s="90" t="s">
        <v>66</v>
      </c>
      <c r="B3" s="90" t="s">
        <v>34</v>
      </c>
      <c r="C3" s="91" t="s">
        <v>67</v>
      </c>
      <c r="D3" s="304" t="s">
        <v>68</v>
      </c>
      <c r="E3" s="305"/>
      <c r="F3" s="90" t="s">
        <v>69</v>
      </c>
      <c r="G3" s="92" t="s">
        <v>32</v>
      </c>
      <c r="H3" s="93" t="s">
        <v>33</v>
      </c>
      <c r="I3" s="93" t="s">
        <v>70</v>
      </c>
      <c r="J3" s="93" t="s">
        <v>71</v>
      </c>
      <c r="K3" s="94" t="s">
        <v>72</v>
      </c>
      <c r="L3" s="95" t="s">
        <v>73</v>
      </c>
      <c r="M3" s="96" t="s">
        <v>18</v>
      </c>
      <c r="N3" s="97" t="s">
        <v>66</v>
      </c>
      <c r="O3" s="98" t="s">
        <v>74</v>
      </c>
      <c r="P3" s="96" t="s">
        <v>75</v>
      </c>
      <c r="Q3" s="99" t="s">
        <v>76</v>
      </c>
      <c r="R3" s="97" t="s">
        <v>99</v>
      </c>
      <c r="S3" s="100" t="s">
        <v>77</v>
      </c>
      <c r="T3" s="88" t="s">
        <v>78</v>
      </c>
      <c r="U3" s="273" t="s">
        <v>78</v>
      </c>
      <c r="V3" s="245"/>
      <c r="W3" s="245"/>
      <c r="X3" s="246"/>
      <c r="Y3" s="245"/>
    </row>
    <row r="4" spans="1:25" x14ac:dyDescent="0.2">
      <c r="A4" s="90" t="s">
        <v>79</v>
      </c>
      <c r="B4" s="90"/>
      <c r="C4" s="91" t="s">
        <v>80</v>
      </c>
      <c r="D4" s="101" t="s">
        <v>81</v>
      </c>
      <c r="E4" s="102" t="s">
        <v>82</v>
      </c>
      <c r="F4" s="103"/>
      <c r="G4" s="92" t="s">
        <v>83</v>
      </c>
      <c r="H4" s="93" t="s">
        <v>83</v>
      </c>
      <c r="I4" s="93" t="s">
        <v>83</v>
      </c>
      <c r="J4" s="93"/>
      <c r="K4" s="94"/>
      <c r="L4" s="90" t="s">
        <v>84</v>
      </c>
      <c r="M4" s="96" t="s">
        <v>85</v>
      </c>
      <c r="N4" s="97" t="s">
        <v>86</v>
      </c>
      <c r="O4" s="100" t="s">
        <v>100</v>
      </c>
      <c r="P4" s="96" t="s">
        <v>83</v>
      </c>
      <c r="Q4" s="104" t="s">
        <v>85</v>
      </c>
      <c r="R4" s="97" t="s">
        <v>87</v>
      </c>
      <c r="S4" s="100" t="s">
        <v>101</v>
      </c>
      <c r="T4" s="105" t="s">
        <v>96</v>
      </c>
      <c r="U4" s="274" t="s">
        <v>102</v>
      </c>
      <c r="V4" s="245"/>
      <c r="W4" s="245"/>
      <c r="X4" s="246"/>
      <c r="Y4" s="245"/>
    </row>
    <row r="5" spans="1:25" ht="12" thickBot="1" x14ac:dyDescent="0.25">
      <c r="A5" s="275"/>
      <c r="B5" s="275" t="s">
        <v>88</v>
      </c>
      <c r="C5" s="276" t="s">
        <v>89</v>
      </c>
      <c r="D5" s="277" t="s">
        <v>89</v>
      </c>
      <c r="E5" s="278" t="s">
        <v>89</v>
      </c>
      <c r="F5" s="279"/>
      <c r="G5" s="280" t="s">
        <v>89</v>
      </c>
      <c r="H5" s="281" t="s">
        <v>89</v>
      </c>
      <c r="I5" s="281" t="s">
        <v>90</v>
      </c>
      <c r="J5" s="281" t="s">
        <v>89</v>
      </c>
      <c r="K5" s="282"/>
      <c r="L5" s="275" t="s">
        <v>89</v>
      </c>
      <c r="M5" s="283" t="s">
        <v>91</v>
      </c>
      <c r="N5" s="284" t="s">
        <v>92</v>
      </c>
      <c r="O5" s="285" t="s">
        <v>92</v>
      </c>
      <c r="P5" s="283" t="s">
        <v>89</v>
      </c>
      <c r="Q5" s="286" t="s">
        <v>91</v>
      </c>
      <c r="R5" s="284" t="s">
        <v>95</v>
      </c>
      <c r="S5" s="285" t="s">
        <v>92</v>
      </c>
      <c r="T5" s="287" t="s">
        <v>92</v>
      </c>
      <c r="U5" s="288" t="s">
        <v>92</v>
      </c>
      <c r="V5" s="245"/>
      <c r="W5" s="245"/>
      <c r="X5" s="246"/>
      <c r="Y5" s="245"/>
    </row>
    <row r="6" spans="1:25" s="182" customFormat="1" x14ac:dyDescent="0.2">
      <c r="A6" s="218" t="s">
        <v>113</v>
      </c>
      <c r="B6" s="255">
        <v>39314</v>
      </c>
      <c r="C6" s="256">
        <f>6-0.4</f>
        <v>5.6</v>
      </c>
      <c r="D6" s="257"/>
      <c r="E6" s="258"/>
      <c r="F6" s="259" t="s">
        <v>94</v>
      </c>
      <c r="G6" s="260"/>
      <c r="H6" s="261">
        <f>AVERAGE(1.2,1.15,0.65,2,1.6,0.73,0.8,0.87,0.6,1.2)</f>
        <v>1.0799999999999998</v>
      </c>
      <c r="I6" s="261"/>
      <c r="J6" s="261">
        <f>STDEV(1.2,1.15,0.65,2,1.6,0.73,0.8,0.87,0.6,1.2)</f>
        <v>0.44855322984011636</v>
      </c>
      <c r="K6" s="262">
        <v>10</v>
      </c>
      <c r="L6" s="263">
        <f>C6</f>
        <v>5.6</v>
      </c>
      <c r="M6" s="264">
        <v>0.6</v>
      </c>
      <c r="N6" s="265">
        <f>L6*M6</f>
        <v>3.36</v>
      </c>
      <c r="O6" s="266" t="e">
        <f>N6-N4</f>
        <v>#VALUE!</v>
      </c>
      <c r="P6" s="267">
        <f>H6</f>
        <v>1.0799999999999998</v>
      </c>
      <c r="Q6" s="268">
        <f>Q7</f>
        <v>0.51333333333333331</v>
      </c>
      <c r="R6" s="261" t="s">
        <v>99</v>
      </c>
      <c r="S6" s="269">
        <f>P6*Q6</f>
        <v>0.55439999999999989</v>
      </c>
      <c r="T6" s="270"/>
      <c r="U6" s="271"/>
      <c r="V6" s="178"/>
      <c r="W6" s="178"/>
      <c r="X6" s="179"/>
      <c r="Y6" s="178"/>
    </row>
    <row r="7" spans="1:25" s="181" customFormat="1" x14ac:dyDescent="0.2">
      <c r="A7" s="219" t="s">
        <v>93</v>
      </c>
      <c r="B7" s="183">
        <v>39314</v>
      </c>
      <c r="C7" s="184">
        <f>9-2.51</f>
        <v>6.49</v>
      </c>
      <c r="D7" s="185"/>
      <c r="E7" s="186"/>
      <c r="F7" s="187" t="s">
        <v>94</v>
      </c>
      <c r="G7" s="188">
        <v>0.3</v>
      </c>
      <c r="H7" s="189">
        <f>AVERAGE(0.2,0.35,0.25,0.3,0.25,0.2,0.3,0.3,0.2)</f>
        <v>0.26111111111111113</v>
      </c>
      <c r="I7" s="189">
        <f>AVERAGE(0.2,0.35,0.25,0.3,0.25,0.2,0.3,0.3,0.2,0.3)</f>
        <v>0.26500000000000001</v>
      </c>
      <c r="J7" s="189">
        <f>STDEV(0.2,0.35,0.25,0.3,0.25,0.2,0.3,0.3,0.2,0.3)</f>
        <v>5.2967495273568886E-2</v>
      </c>
      <c r="K7" s="190">
        <v>10</v>
      </c>
      <c r="L7" s="191">
        <f>C7</f>
        <v>6.49</v>
      </c>
      <c r="M7" s="220">
        <v>0.6</v>
      </c>
      <c r="N7" s="192">
        <f>L7*M7</f>
        <v>3.8940000000000001</v>
      </c>
      <c r="O7" s="193"/>
      <c r="P7" s="194">
        <f>I7</f>
        <v>0.26500000000000001</v>
      </c>
      <c r="Q7" s="199">
        <f>AVERAGE(0.53,0.55,0.46)</f>
        <v>0.51333333333333331</v>
      </c>
      <c r="R7" s="189" t="s">
        <v>95</v>
      </c>
      <c r="S7" s="196">
        <f>P7*Q7</f>
        <v>0.13603333333333334</v>
      </c>
      <c r="T7" s="197"/>
      <c r="U7" s="198"/>
      <c r="V7" s="178"/>
      <c r="W7" s="178"/>
      <c r="X7" s="179"/>
      <c r="Y7" s="178"/>
    </row>
    <row r="8" spans="1:25" s="176" customFormat="1" x14ac:dyDescent="0.2">
      <c r="A8" s="219" t="s">
        <v>115</v>
      </c>
      <c r="B8" s="183">
        <v>39314</v>
      </c>
      <c r="C8" s="200" t="s">
        <v>116</v>
      </c>
      <c r="D8" s="185"/>
      <c r="E8" s="186"/>
      <c r="F8" s="187" t="s">
        <v>94</v>
      </c>
      <c r="G8" s="188"/>
      <c r="H8" s="189"/>
      <c r="I8" s="189"/>
      <c r="J8" s="195"/>
      <c r="K8" s="190"/>
      <c r="L8" s="191"/>
      <c r="M8" s="221"/>
      <c r="N8" s="192"/>
      <c r="O8" s="193"/>
      <c r="P8" s="194"/>
      <c r="Q8" s="289"/>
      <c r="R8" s="189"/>
      <c r="S8" s="196">
        <f>AVERAGE(S6:S7)</f>
        <v>0.34521666666666662</v>
      </c>
      <c r="T8" s="201"/>
      <c r="U8" s="198">
        <f>S8</f>
        <v>0.34521666666666662</v>
      </c>
      <c r="V8" s="178"/>
      <c r="W8" s="178"/>
      <c r="X8" s="179"/>
      <c r="Y8" s="178"/>
    </row>
    <row r="9" spans="1:25" s="181" customFormat="1" x14ac:dyDescent="0.2">
      <c r="A9" s="177"/>
      <c r="B9" s="202" t="s">
        <v>121</v>
      </c>
      <c r="C9" s="203"/>
      <c r="D9" s="204"/>
      <c r="E9" s="205"/>
      <c r="F9" s="206"/>
      <c r="G9" s="207"/>
      <c r="H9" s="208"/>
      <c r="I9" s="208"/>
      <c r="J9" s="209"/>
      <c r="K9" s="210"/>
      <c r="L9" s="211"/>
      <c r="M9" s="212"/>
      <c r="N9" s="213"/>
      <c r="O9" s="214"/>
      <c r="P9" s="212"/>
      <c r="Q9" s="175"/>
      <c r="R9" s="208"/>
      <c r="S9" s="215"/>
      <c r="T9" s="216" t="s">
        <v>114</v>
      </c>
      <c r="U9" s="217"/>
      <c r="V9" s="178"/>
      <c r="W9" s="178"/>
      <c r="X9" s="179"/>
      <c r="Y9" s="178"/>
    </row>
    <row r="10" spans="1:25" s="181" customFormat="1" x14ac:dyDescent="0.2">
      <c r="A10" s="219" t="s">
        <v>93</v>
      </c>
      <c r="B10" s="183">
        <v>39692</v>
      </c>
      <c r="C10" s="184">
        <f>9-2.07</f>
        <v>6.93</v>
      </c>
      <c r="D10" s="185"/>
      <c r="E10" s="186"/>
      <c r="F10" s="187" t="s">
        <v>94</v>
      </c>
      <c r="G10" s="188"/>
      <c r="H10" s="189">
        <f>AVERAGE(1.05,1.15,1.1,0.75,0.7,0.65,1.45,1.55,0.9,0.85)</f>
        <v>1.0150000000000001</v>
      </c>
      <c r="I10" s="189"/>
      <c r="J10" s="189">
        <f>STDEV(1.05,1.15,1.1,0.75,0.7,0.65,1.45,1.55,0.9,0.85)</f>
        <v>0.30645826251981895</v>
      </c>
      <c r="K10" s="190">
        <v>10</v>
      </c>
      <c r="L10" s="191">
        <f>C10</f>
        <v>6.93</v>
      </c>
      <c r="M10" s="194">
        <v>0.6</v>
      </c>
      <c r="N10" s="192">
        <f>L10*M10</f>
        <v>4.1579999999999995</v>
      </c>
      <c r="O10" s="193"/>
      <c r="P10" s="194">
        <f>C10-C7</f>
        <v>0.4399999999999995</v>
      </c>
      <c r="Q10" s="195">
        <f>AVERAGE(0.48,0.46)</f>
        <v>0.47</v>
      </c>
      <c r="R10" s="189" t="s">
        <v>95</v>
      </c>
      <c r="S10" s="196">
        <f>P10*Q10</f>
        <v>0.20679999999999976</v>
      </c>
      <c r="T10" s="197"/>
      <c r="U10" s="198">
        <f>S10</f>
        <v>0.20679999999999976</v>
      </c>
      <c r="V10" s="178"/>
      <c r="W10" s="178"/>
      <c r="X10" s="179"/>
      <c r="Y10" s="178"/>
    </row>
    <row r="11" spans="1:25" s="178" customFormat="1" x14ac:dyDescent="0.2">
      <c r="A11" s="228"/>
      <c r="B11" s="229"/>
      <c r="C11" s="230"/>
      <c r="D11" s="222"/>
      <c r="E11" s="222"/>
      <c r="F11" s="223"/>
      <c r="G11" s="223"/>
      <c r="H11" s="223"/>
      <c r="I11" s="223"/>
      <c r="J11" s="223"/>
      <c r="K11" s="224"/>
      <c r="L11" s="226"/>
      <c r="M11" s="225"/>
      <c r="N11" s="226"/>
      <c r="O11" s="226"/>
      <c r="P11" s="225"/>
      <c r="Q11" s="225"/>
      <c r="R11" s="223"/>
      <c r="S11" s="225"/>
      <c r="T11" s="227"/>
      <c r="U11" s="227"/>
      <c r="X11" s="179"/>
    </row>
    <row r="12" spans="1:25" s="178" customFormat="1" x14ac:dyDescent="0.2">
      <c r="A12" s="228"/>
      <c r="B12" s="229"/>
      <c r="C12" s="230"/>
      <c r="D12" s="222"/>
      <c r="E12" s="222"/>
      <c r="F12" s="223"/>
      <c r="G12" s="223"/>
      <c r="H12" s="223"/>
      <c r="I12" s="223"/>
      <c r="J12" s="223"/>
      <c r="K12" s="224"/>
      <c r="L12" s="226"/>
      <c r="M12" s="225"/>
      <c r="N12" s="226"/>
      <c r="O12" s="226"/>
      <c r="P12" s="225"/>
      <c r="Q12" s="225"/>
      <c r="R12" s="223"/>
      <c r="S12" s="225"/>
      <c r="T12" s="227"/>
      <c r="U12" s="227"/>
      <c r="X12" s="179"/>
    </row>
    <row r="13" spans="1:25" s="178" customFormat="1" ht="16.5" thickBot="1" x14ac:dyDescent="0.3">
      <c r="A13" s="231" t="s">
        <v>122</v>
      </c>
      <c r="B13" s="241"/>
      <c r="C13" s="242"/>
      <c r="D13" s="232"/>
      <c r="E13" s="232"/>
      <c r="F13" s="233"/>
      <c r="G13" s="233"/>
      <c r="H13" s="233"/>
      <c r="I13" s="233"/>
      <c r="J13" s="234"/>
      <c r="K13" s="235"/>
      <c r="L13" s="237"/>
      <c r="M13" s="236"/>
      <c r="N13" s="237"/>
      <c r="O13" s="237"/>
      <c r="P13" s="234"/>
      <c r="Q13" s="234"/>
      <c r="R13" s="233"/>
      <c r="S13" s="234"/>
      <c r="T13" s="243"/>
      <c r="U13" s="238"/>
      <c r="X13" s="179"/>
    </row>
    <row r="14" spans="1:25" s="135" customFormat="1" x14ac:dyDescent="0.25">
      <c r="A14" s="110"/>
      <c r="B14" s="121"/>
      <c r="C14" s="306" t="s">
        <v>60</v>
      </c>
      <c r="D14" s="307"/>
      <c r="E14" s="308"/>
      <c r="F14" s="121"/>
      <c r="G14" s="309" t="s">
        <v>61</v>
      </c>
      <c r="H14" s="310"/>
      <c r="I14" s="310"/>
      <c r="J14" s="310"/>
      <c r="K14" s="311"/>
      <c r="L14" s="239"/>
      <c r="M14" s="117"/>
      <c r="N14" s="140" t="s">
        <v>105</v>
      </c>
      <c r="O14" s="141"/>
      <c r="P14" s="240"/>
      <c r="Q14" s="140" t="s">
        <v>106</v>
      </c>
      <c r="R14" s="140"/>
      <c r="S14" s="141"/>
      <c r="T14" s="139" t="s">
        <v>107</v>
      </c>
      <c r="U14" s="140"/>
      <c r="V14" s="133"/>
      <c r="W14" s="133"/>
      <c r="X14" s="133"/>
      <c r="Y14" s="134"/>
    </row>
    <row r="15" spans="1:25" s="135" customFormat="1" ht="33.75" x14ac:dyDescent="0.25">
      <c r="A15" s="110" t="s">
        <v>66</v>
      </c>
      <c r="B15" s="110" t="s">
        <v>34</v>
      </c>
      <c r="C15" s="111" t="s">
        <v>35</v>
      </c>
      <c r="D15" s="112" t="s">
        <v>36</v>
      </c>
      <c r="E15" s="113" t="s">
        <v>37</v>
      </c>
      <c r="F15" s="110" t="s">
        <v>69</v>
      </c>
      <c r="G15" s="114" t="s">
        <v>103</v>
      </c>
      <c r="H15" s="115"/>
      <c r="I15" s="115" t="s">
        <v>70</v>
      </c>
      <c r="J15" s="115"/>
      <c r="K15" s="116"/>
      <c r="L15" s="146" t="s">
        <v>112</v>
      </c>
      <c r="M15" s="117" t="s">
        <v>18</v>
      </c>
      <c r="N15" s="118" t="s">
        <v>110</v>
      </c>
      <c r="O15" s="119"/>
      <c r="P15" s="117" t="s">
        <v>75</v>
      </c>
      <c r="Q15" s="136" t="s">
        <v>76</v>
      </c>
      <c r="R15" s="118" t="s">
        <v>120</v>
      </c>
      <c r="S15" s="254" t="s">
        <v>25</v>
      </c>
      <c r="T15" s="80" t="s">
        <v>38</v>
      </c>
      <c r="U15" s="79" t="s">
        <v>39</v>
      </c>
      <c r="V15" s="79" t="s">
        <v>40</v>
      </c>
      <c r="W15" s="147" t="s">
        <v>41</v>
      </c>
      <c r="X15" s="147" t="s">
        <v>42</v>
      </c>
      <c r="Y15" s="137" t="s">
        <v>19</v>
      </c>
    </row>
    <row r="16" spans="1:25" s="135" customFormat="1" ht="12.75" x14ac:dyDescent="0.2">
      <c r="A16" s="110" t="s">
        <v>79</v>
      </c>
      <c r="B16" s="110"/>
      <c r="C16" s="111"/>
      <c r="D16" s="112"/>
      <c r="E16" s="113"/>
      <c r="F16" s="121"/>
      <c r="G16" s="114"/>
      <c r="H16" s="115"/>
      <c r="I16" s="115"/>
      <c r="J16" s="115"/>
      <c r="K16" s="116"/>
      <c r="L16" s="110"/>
      <c r="M16" s="117"/>
      <c r="N16" s="120" t="s">
        <v>111</v>
      </c>
      <c r="O16" s="119"/>
      <c r="P16" s="117" t="s">
        <v>83</v>
      </c>
      <c r="Q16" s="138" t="s">
        <v>85</v>
      </c>
      <c r="R16" s="120"/>
      <c r="S16" s="119"/>
      <c r="T16" s="139"/>
      <c r="U16" s="140"/>
      <c r="V16" s="140"/>
      <c r="W16" s="148"/>
      <c r="X16" s="148"/>
      <c r="Y16" s="141"/>
    </row>
    <row r="17" spans="1:25" s="135" customFormat="1" ht="12" thickBot="1" x14ac:dyDescent="0.3">
      <c r="A17" s="122"/>
      <c r="B17" s="122" t="s">
        <v>88</v>
      </c>
      <c r="C17" s="123" t="s">
        <v>89</v>
      </c>
      <c r="D17" s="124" t="s">
        <v>89</v>
      </c>
      <c r="E17" s="125" t="s">
        <v>89</v>
      </c>
      <c r="F17" s="126"/>
      <c r="G17" s="127" t="s">
        <v>89</v>
      </c>
      <c r="H17" s="128"/>
      <c r="I17" s="128" t="s">
        <v>90</v>
      </c>
      <c r="J17" s="128"/>
      <c r="K17" s="129"/>
      <c r="L17" s="122" t="s">
        <v>89</v>
      </c>
      <c r="M17" s="130" t="s">
        <v>28</v>
      </c>
      <c r="N17" s="131" t="s">
        <v>89</v>
      </c>
      <c r="O17" s="132"/>
      <c r="P17" s="130" t="s">
        <v>89</v>
      </c>
      <c r="Q17" s="142" t="s">
        <v>91</v>
      </c>
      <c r="R17" s="131"/>
      <c r="S17" s="132" t="s">
        <v>31</v>
      </c>
      <c r="T17" s="143" t="s">
        <v>108</v>
      </c>
      <c r="U17" s="144" t="s">
        <v>108</v>
      </c>
      <c r="V17" s="144" t="s">
        <v>108</v>
      </c>
      <c r="W17" s="144" t="s">
        <v>108</v>
      </c>
      <c r="X17" s="144" t="s">
        <v>108</v>
      </c>
      <c r="Y17" s="145"/>
    </row>
    <row r="18" spans="1:25" s="253" customFormat="1" x14ac:dyDescent="0.2">
      <c r="A18" s="248" t="s">
        <v>131</v>
      </c>
      <c r="B18" s="249">
        <v>39314</v>
      </c>
      <c r="C18" s="248">
        <v>9</v>
      </c>
      <c r="D18" s="248">
        <v>2.5099999999999998</v>
      </c>
      <c r="E18" s="248">
        <v>6.49</v>
      </c>
      <c r="F18" s="248" t="s">
        <v>117</v>
      </c>
      <c r="G18" s="248" t="s">
        <v>118</v>
      </c>
      <c r="H18" s="248"/>
      <c r="I18" s="250">
        <v>0.26500000000000001</v>
      </c>
      <c r="J18" s="248"/>
      <c r="K18" s="248"/>
      <c r="L18" s="248" t="s">
        <v>119</v>
      </c>
      <c r="M18" s="248"/>
      <c r="N18" s="248"/>
      <c r="O18" s="248"/>
      <c r="P18" s="250">
        <v>0.26500000000000001</v>
      </c>
      <c r="Q18" s="250">
        <v>0.51110293215556368</v>
      </c>
      <c r="R18" s="248" t="s">
        <v>95</v>
      </c>
      <c r="S18" s="248">
        <v>1.82</v>
      </c>
      <c r="T18" s="248"/>
      <c r="U18" s="248"/>
      <c r="V18" s="250">
        <v>0.13544227702122438</v>
      </c>
      <c r="W18" s="248"/>
      <c r="X18" s="248">
        <v>0</v>
      </c>
      <c r="Y18" s="248"/>
    </row>
    <row r="19" spans="1:25" s="253" customFormat="1" x14ac:dyDescent="0.2">
      <c r="A19" s="248" t="s">
        <v>131</v>
      </c>
      <c r="B19" s="249">
        <v>39692</v>
      </c>
      <c r="C19" s="248">
        <v>9</v>
      </c>
      <c r="D19" s="248">
        <v>2.0699999999999998</v>
      </c>
      <c r="E19" s="248">
        <f>C19-D19</f>
        <v>6.93</v>
      </c>
      <c r="F19" s="248" t="s">
        <v>117</v>
      </c>
      <c r="G19" s="248" t="s">
        <v>118</v>
      </c>
      <c r="H19" s="248"/>
      <c r="I19" s="251">
        <f>'FedSampCores07-K17_2008.09.01'!I3</f>
        <v>1.0111111111111111</v>
      </c>
      <c r="J19" s="252" t="s">
        <v>127</v>
      </c>
      <c r="K19" s="248"/>
      <c r="L19" s="248"/>
      <c r="M19" s="248"/>
      <c r="N19" s="248">
        <f>E19-E18</f>
        <v>0.4399999999999995</v>
      </c>
      <c r="O19" s="248"/>
      <c r="P19" s="250">
        <f>N19</f>
        <v>0.4399999999999995</v>
      </c>
      <c r="Q19" s="250">
        <f>'FedSampCores07-K17_2008.09.01'!I4</f>
        <v>0.46916666666666662</v>
      </c>
      <c r="R19" s="248" t="s">
        <v>95</v>
      </c>
      <c r="S19" s="250">
        <f>'FedSampCores07-K17_2008.09.01'!O12</f>
        <v>0.62802197802197801</v>
      </c>
      <c r="T19" s="248"/>
      <c r="U19" s="248"/>
      <c r="V19" s="250">
        <f>P19*Q19</f>
        <v>0.20643333333333308</v>
      </c>
      <c r="W19" s="248"/>
      <c r="X19" s="248"/>
      <c r="Y19" s="248"/>
    </row>
    <row r="20" spans="1:25" x14ac:dyDescent="0.2">
      <c r="A20" s="180"/>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row>
    <row r="21" spans="1:25" x14ac:dyDescent="0.2">
      <c r="A21" s="180"/>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row>
    <row r="22" spans="1:25" x14ac:dyDescent="0.2">
      <c r="T22" s="107"/>
    </row>
    <row r="23" spans="1:25" ht="15" customHeight="1" thickBot="1" x14ac:dyDescent="0.25"/>
    <row r="24" spans="1:25" x14ac:dyDescent="0.2">
      <c r="A24" s="171" t="s">
        <v>43</v>
      </c>
      <c r="B24" s="172"/>
      <c r="C24" s="290" t="s">
        <v>44</v>
      </c>
      <c r="D24" s="291"/>
      <c r="E24" s="155" t="s">
        <v>45</v>
      </c>
      <c r="F24" s="156"/>
      <c r="G24" s="155" t="s">
        <v>46</v>
      </c>
      <c r="H24" s="156"/>
      <c r="I24" s="157" t="s">
        <v>47</v>
      </c>
      <c r="T24" s="107"/>
    </row>
    <row r="25" spans="1:25" ht="22.5" x14ac:dyDescent="0.2">
      <c r="A25" s="173"/>
      <c r="B25" s="174"/>
      <c r="C25" s="158" t="s">
        <v>48</v>
      </c>
      <c r="D25" s="159" t="s">
        <v>49</v>
      </c>
      <c r="E25" s="160">
        <f>B8</f>
        <v>39314</v>
      </c>
      <c r="F25" s="158" t="s">
        <v>50</v>
      </c>
      <c r="G25" s="161" t="s">
        <v>129</v>
      </c>
      <c r="H25" s="158" t="s">
        <v>50</v>
      </c>
      <c r="I25" s="162">
        <f>B19</f>
        <v>39692</v>
      </c>
    </row>
    <row r="26" spans="1:25" x14ac:dyDescent="0.2">
      <c r="A26" s="153"/>
      <c r="B26" s="149" t="s">
        <v>51</v>
      </c>
      <c r="C26" s="163" t="s">
        <v>59</v>
      </c>
      <c r="D26" s="163" t="s">
        <v>59</v>
      </c>
      <c r="E26" s="164"/>
      <c r="F26" s="164"/>
      <c r="G26" s="165"/>
      <c r="H26" s="163"/>
      <c r="I26" s="166"/>
    </row>
    <row r="27" spans="1:25" x14ac:dyDescent="0.2">
      <c r="A27" s="153"/>
      <c r="B27" s="149" t="s">
        <v>52</v>
      </c>
      <c r="C27" s="163" t="s">
        <v>59</v>
      </c>
      <c r="D27" s="163" t="s">
        <v>128</v>
      </c>
      <c r="E27" s="164"/>
      <c r="F27" s="164"/>
      <c r="G27" s="165"/>
      <c r="H27" s="163"/>
      <c r="I27" s="166"/>
    </row>
    <row r="28" spans="1:25" x14ac:dyDescent="0.2">
      <c r="A28" s="153"/>
      <c r="B28" s="149" t="s">
        <v>53</v>
      </c>
      <c r="C28" s="247">
        <f>V19</f>
        <v>0.20643333333333308</v>
      </c>
      <c r="D28" s="163" t="s">
        <v>130</v>
      </c>
      <c r="E28" s="164"/>
      <c r="F28" s="164"/>
      <c r="G28" s="165"/>
      <c r="H28" s="163"/>
      <c r="I28" s="166"/>
    </row>
    <row r="29" spans="1:25" x14ac:dyDescent="0.2">
      <c r="A29" s="153"/>
      <c r="B29" s="150" t="s">
        <v>54</v>
      </c>
      <c r="C29" s="163">
        <v>0</v>
      </c>
      <c r="D29" s="163"/>
      <c r="E29" s="164"/>
      <c r="F29" s="164"/>
      <c r="G29" s="163"/>
      <c r="H29" s="163"/>
      <c r="I29" s="166"/>
    </row>
    <row r="30" spans="1:25" x14ac:dyDescent="0.2">
      <c r="A30" s="153"/>
      <c r="B30" s="151" t="s">
        <v>55</v>
      </c>
      <c r="C30" s="163" t="s">
        <v>59</v>
      </c>
      <c r="D30" s="163" t="s">
        <v>128</v>
      </c>
      <c r="E30" s="164"/>
      <c r="F30" s="164"/>
      <c r="G30" s="163"/>
      <c r="H30" s="163"/>
      <c r="I30" s="166"/>
    </row>
    <row r="31" spans="1:25" ht="12" thickBot="1" x14ac:dyDescent="0.25">
      <c r="A31" s="154"/>
      <c r="B31" s="152" t="s">
        <v>56</v>
      </c>
      <c r="C31" s="167">
        <v>0</v>
      </c>
      <c r="D31" s="167"/>
      <c r="E31" s="168"/>
      <c r="F31" s="168"/>
      <c r="G31" s="169"/>
      <c r="H31" s="169"/>
      <c r="I31" s="170"/>
    </row>
  </sheetData>
  <mergeCells count="8">
    <mergeCell ref="C24:D24"/>
    <mergeCell ref="C2:E2"/>
    <mergeCell ref="G2:K2"/>
    <mergeCell ref="M2:O2"/>
    <mergeCell ref="P2:S2"/>
    <mergeCell ref="D3:E3"/>
    <mergeCell ref="C14:E14"/>
    <mergeCell ref="G14:K14"/>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A955-5517-481A-94BA-A378E312190B}">
  <dimension ref="A1:Z153"/>
  <sheetViews>
    <sheetView workbookViewId="0">
      <selection activeCell="D33" sqref="D33"/>
    </sheetView>
  </sheetViews>
  <sheetFormatPr defaultColWidth="7.85546875" defaultRowHeight="11.25" x14ac:dyDescent="0.2"/>
  <cols>
    <col min="1" max="1" width="22.7109375" style="34" customWidth="1"/>
    <col min="2" max="2" width="22" style="34" customWidth="1"/>
    <col min="3" max="3" width="15.42578125" style="78" customWidth="1"/>
    <col min="4" max="4" width="14.28515625" style="78" customWidth="1"/>
    <col min="5" max="5" width="11.85546875" style="78" customWidth="1"/>
    <col min="6" max="6" width="18.28515625" style="78"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7"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x14ac:dyDescent="0.2">
      <c r="A1" s="1" t="s">
        <v>0</v>
      </c>
      <c r="B1" s="2" t="s">
        <v>1</v>
      </c>
      <c r="C1" s="3"/>
      <c r="D1" s="2"/>
      <c r="E1" s="4"/>
      <c r="F1" s="4"/>
      <c r="G1" s="5"/>
      <c r="H1" s="6" t="s">
        <v>109</v>
      </c>
      <c r="I1" s="109">
        <f>MAX(A12:A14)*2.54/100</f>
        <v>0.63500000000000001</v>
      </c>
      <c r="J1" s="7" t="s">
        <v>2</v>
      </c>
      <c r="K1" s="2"/>
      <c r="L1" s="2"/>
      <c r="N1" s="9"/>
      <c r="P1" s="10"/>
      <c r="Q1" s="10"/>
      <c r="R1" s="10"/>
      <c r="S1" s="10"/>
    </row>
    <row r="2" spans="1:24" s="8" customFormat="1" ht="12.75" x14ac:dyDescent="0.2">
      <c r="A2" s="11" t="s">
        <v>3</v>
      </c>
      <c r="B2" s="2" t="s">
        <v>4</v>
      </c>
      <c r="C2" s="12"/>
      <c r="D2" s="2"/>
      <c r="E2" s="13"/>
      <c r="F2" s="13"/>
      <c r="G2" s="14"/>
      <c r="H2" s="15" t="s">
        <v>104</v>
      </c>
      <c r="I2" s="24">
        <f>I12/100</f>
        <v>1.05</v>
      </c>
      <c r="J2" s="16" t="s">
        <v>5</v>
      </c>
      <c r="K2" s="2"/>
      <c r="L2" s="2"/>
      <c r="N2" s="17"/>
      <c r="P2" s="10"/>
      <c r="Q2" s="10"/>
      <c r="R2" s="10"/>
      <c r="S2" s="10"/>
    </row>
    <row r="3" spans="1:24" s="20" customFormat="1" ht="11.25" customHeight="1" x14ac:dyDescent="0.2">
      <c r="A3" s="18" t="s">
        <v>6</v>
      </c>
      <c r="B3" s="19" t="s">
        <v>123</v>
      </c>
      <c r="C3" s="12"/>
      <c r="D3" s="13"/>
      <c r="E3" s="13"/>
      <c r="F3" s="13"/>
      <c r="G3" s="14"/>
      <c r="H3" s="18" t="s">
        <v>7</v>
      </c>
      <c r="I3" s="24">
        <f>AVERAGE(I13:I25)/100</f>
        <v>1.0111111111111111</v>
      </c>
      <c r="J3" s="16"/>
      <c r="K3" s="2"/>
      <c r="L3" s="2"/>
      <c r="N3" s="21"/>
      <c r="P3" s="22"/>
      <c r="Q3" s="22"/>
      <c r="R3" s="22"/>
      <c r="S3" s="22"/>
    </row>
    <row r="4" spans="1:24" s="8" customFormat="1" ht="12.75" x14ac:dyDescent="0.2">
      <c r="A4" s="18" t="s">
        <v>8</v>
      </c>
      <c r="B4" s="23" t="s">
        <v>124</v>
      </c>
      <c r="C4" s="12"/>
      <c r="D4" s="13"/>
      <c r="E4" s="13"/>
      <c r="F4" s="13"/>
      <c r="G4" s="14"/>
      <c r="H4" s="18" t="s">
        <v>57</v>
      </c>
      <c r="I4" s="24">
        <f>AVERAGE(E12:E14)</f>
        <v>0.46916666666666662</v>
      </c>
      <c r="J4" s="16"/>
      <c r="K4" s="2"/>
      <c r="L4" s="2"/>
      <c r="M4" s="9"/>
      <c r="N4" s="9"/>
      <c r="P4" s="10"/>
      <c r="Q4" s="10"/>
      <c r="R4" s="10"/>
      <c r="S4" s="10"/>
    </row>
    <row r="5" spans="1:24" s="29" customFormat="1" ht="12.75" x14ac:dyDescent="0.2">
      <c r="A5" s="11" t="s">
        <v>9</v>
      </c>
      <c r="B5" s="25" t="s">
        <v>10</v>
      </c>
      <c r="C5" s="12"/>
      <c r="D5" s="13"/>
      <c r="E5" s="13"/>
      <c r="F5" s="26"/>
      <c r="G5" s="26"/>
      <c r="H5" s="18"/>
      <c r="I5" s="27"/>
      <c r="J5" s="16"/>
      <c r="K5" s="2"/>
      <c r="L5" s="2"/>
      <c r="M5" s="28"/>
      <c r="N5" s="28"/>
      <c r="P5" s="30"/>
      <c r="Q5" s="30"/>
      <c r="R5" s="30"/>
      <c r="S5" s="30"/>
    </row>
    <row r="6" spans="1:24" x14ac:dyDescent="0.2">
      <c r="A6" s="31"/>
      <c r="B6" s="31"/>
      <c r="C6" s="31"/>
      <c r="D6" s="31"/>
      <c r="E6" s="32"/>
      <c r="F6" s="28"/>
      <c r="G6" s="28"/>
      <c r="H6" s="33"/>
      <c r="I6" s="33"/>
      <c r="J6" s="34"/>
      <c r="K6" s="34"/>
      <c r="L6" s="33"/>
      <c r="M6" s="33"/>
      <c r="O6" s="34"/>
      <c r="P6" s="35"/>
    </row>
    <row r="7" spans="1:24" x14ac:dyDescent="0.2">
      <c r="A7" s="31"/>
      <c r="B7" s="31"/>
      <c r="C7" s="31"/>
      <c r="D7" s="31"/>
      <c r="E7" s="32"/>
      <c r="F7" s="36"/>
      <c r="G7" s="37"/>
      <c r="H7" s="33"/>
      <c r="I7" s="33"/>
      <c r="J7" s="34"/>
      <c r="K7" s="34"/>
      <c r="L7" s="33"/>
      <c r="M7" s="33"/>
      <c r="O7" s="34"/>
      <c r="P7" s="35"/>
    </row>
    <row r="8" spans="1:24" ht="12" thickBot="1" x14ac:dyDescent="0.25">
      <c r="A8" s="31"/>
      <c r="B8" s="31"/>
      <c r="C8" s="38"/>
      <c r="D8" s="38"/>
      <c r="E8" s="39"/>
      <c r="F8" s="34"/>
      <c r="G8" s="34"/>
      <c r="H8" s="8" t="s">
        <v>11</v>
      </c>
      <c r="I8" s="33"/>
      <c r="J8" s="34"/>
      <c r="K8" s="8" t="s">
        <v>12</v>
      </c>
      <c r="L8" s="33"/>
      <c r="M8" s="33"/>
      <c r="O8" s="9" t="s">
        <v>13</v>
      </c>
      <c r="P8" s="35"/>
    </row>
    <row r="9" spans="1:24" x14ac:dyDescent="0.2">
      <c r="A9" s="40"/>
      <c r="B9" s="41"/>
      <c r="C9" s="33"/>
      <c r="D9" s="33"/>
      <c r="E9" s="41"/>
      <c r="F9" s="41"/>
      <c r="G9" s="42"/>
      <c r="H9" s="40"/>
      <c r="I9" s="43"/>
      <c r="J9" s="42"/>
      <c r="K9" s="44"/>
      <c r="L9" s="45"/>
      <c r="M9" s="46"/>
      <c r="P9" s="35"/>
      <c r="W9" s="33"/>
      <c r="X9" s="33"/>
    </row>
    <row r="10" spans="1:24" x14ac:dyDescent="0.2">
      <c r="A10" s="47" t="s">
        <v>14</v>
      </c>
      <c r="B10" s="36" t="s">
        <v>15</v>
      </c>
      <c r="C10" s="48" t="s">
        <v>16</v>
      </c>
      <c r="D10" s="49" t="s">
        <v>17</v>
      </c>
      <c r="E10" s="36" t="s">
        <v>18</v>
      </c>
      <c r="F10" s="50" t="s">
        <v>19</v>
      </c>
      <c r="G10" s="42"/>
      <c r="H10" s="36" t="s">
        <v>20</v>
      </c>
      <c r="I10" s="51" t="s">
        <v>21</v>
      </c>
      <c r="J10" s="34"/>
      <c r="K10" s="52" t="s">
        <v>22</v>
      </c>
      <c r="L10" s="17" t="s">
        <v>23</v>
      </c>
      <c r="M10" s="53" t="s">
        <v>24</v>
      </c>
      <c r="O10" s="8" t="s">
        <v>25</v>
      </c>
      <c r="P10" s="35"/>
      <c r="W10" s="54"/>
    </row>
    <row r="11" spans="1:24" ht="12" thickBot="1" x14ac:dyDescent="0.25">
      <c r="A11" s="55" t="s">
        <v>26</v>
      </c>
      <c r="B11" s="56" t="s">
        <v>26</v>
      </c>
      <c r="C11" s="57" t="s">
        <v>27</v>
      </c>
      <c r="D11" s="58" t="s">
        <v>27</v>
      </c>
      <c r="E11" s="59" t="s">
        <v>28</v>
      </c>
      <c r="F11" s="60"/>
      <c r="G11" s="42"/>
      <c r="H11" s="61"/>
      <c r="I11" s="62" t="s">
        <v>29</v>
      </c>
      <c r="J11" s="34"/>
      <c r="K11" s="63"/>
      <c r="L11" s="64"/>
      <c r="M11" s="65" t="s">
        <v>30</v>
      </c>
      <c r="O11" s="34" t="s">
        <v>31</v>
      </c>
      <c r="P11" s="35"/>
      <c r="W11" s="33"/>
    </row>
    <row r="12" spans="1:24" x14ac:dyDescent="0.2">
      <c r="A12" s="31">
        <v>25</v>
      </c>
      <c r="B12" s="31">
        <v>20</v>
      </c>
      <c r="C12" s="41">
        <v>26</v>
      </c>
      <c r="D12" s="66">
        <v>14</v>
      </c>
      <c r="E12" s="67">
        <f>(C12-D12)/A12</f>
        <v>0.48</v>
      </c>
      <c r="F12" s="34"/>
      <c r="G12" s="34"/>
      <c r="H12" s="34" t="s">
        <v>125</v>
      </c>
      <c r="I12" s="34">
        <v>105</v>
      </c>
      <c r="J12" s="34"/>
      <c r="K12" s="34">
        <v>569594</v>
      </c>
      <c r="L12" s="34" t="s">
        <v>58</v>
      </c>
      <c r="M12" s="68" t="s">
        <v>126</v>
      </c>
      <c r="O12" s="35">
        <f>I1/I3</f>
        <v>0.62802197802197801</v>
      </c>
      <c r="P12" s="35"/>
    </row>
    <row r="13" spans="1:24" x14ac:dyDescent="0.2">
      <c r="A13" s="31">
        <v>24</v>
      </c>
      <c r="B13" s="31">
        <v>19.5</v>
      </c>
      <c r="C13" s="34">
        <v>25</v>
      </c>
      <c r="D13" s="69">
        <v>14</v>
      </c>
      <c r="E13" s="70">
        <f>(C13-D13)/A13</f>
        <v>0.45833333333333331</v>
      </c>
      <c r="F13" s="34"/>
      <c r="G13" s="34"/>
      <c r="H13" s="34" t="s">
        <v>125</v>
      </c>
      <c r="I13" s="34">
        <v>115</v>
      </c>
      <c r="J13" s="34"/>
      <c r="K13" s="34" t="s">
        <v>59</v>
      </c>
      <c r="L13" s="34"/>
      <c r="O13" s="34"/>
      <c r="P13" s="35"/>
    </row>
    <row r="14" spans="1:24" x14ac:dyDescent="0.2">
      <c r="A14" s="31"/>
      <c r="B14" s="31"/>
      <c r="C14" s="34"/>
      <c r="D14" s="69"/>
      <c r="E14" s="70"/>
      <c r="F14" s="71"/>
      <c r="G14" s="34"/>
      <c r="H14" s="34" t="s">
        <v>125</v>
      </c>
      <c r="I14" s="34">
        <v>110</v>
      </c>
      <c r="J14" s="34"/>
      <c r="K14" s="34"/>
      <c r="L14" s="34"/>
      <c r="O14" s="34"/>
      <c r="P14" s="35"/>
    </row>
    <row r="15" spans="1:24" x14ac:dyDescent="0.2">
      <c r="A15" s="31"/>
      <c r="B15" s="31"/>
      <c r="C15" s="31"/>
      <c r="D15" s="31"/>
      <c r="E15" s="39"/>
      <c r="F15" s="71"/>
      <c r="G15" s="34"/>
      <c r="H15" s="34" t="s">
        <v>125</v>
      </c>
      <c r="I15" s="34">
        <v>75</v>
      </c>
      <c r="J15" s="34"/>
      <c r="K15" s="34" t="s">
        <v>5</v>
      </c>
      <c r="L15" s="34"/>
      <c r="O15" s="34"/>
      <c r="P15" s="35"/>
    </row>
    <row r="16" spans="1:24" ht="15" x14ac:dyDescent="0.25">
      <c r="A16"/>
      <c r="B16"/>
      <c r="C16"/>
      <c r="D16"/>
      <c r="E16"/>
      <c r="F16" s="71"/>
      <c r="G16" s="34"/>
      <c r="H16" s="34" t="s">
        <v>125</v>
      </c>
      <c r="I16" s="34">
        <v>70</v>
      </c>
      <c r="J16" s="34"/>
      <c r="K16" s="34"/>
      <c r="L16" s="34"/>
      <c r="O16" s="34"/>
      <c r="P16" s="35"/>
    </row>
    <row r="17" spans="1:9" s="29" customFormat="1" ht="15" x14ac:dyDescent="0.25">
      <c r="A17"/>
      <c r="B17"/>
      <c r="C17"/>
      <c r="D17"/>
      <c r="E17"/>
      <c r="H17" s="34" t="s">
        <v>125</v>
      </c>
      <c r="I17" s="34">
        <v>65</v>
      </c>
    </row>
    <row r="18" spans="1:9" s="28" customFormat="1" ht="15" x14ac:dyDescent="0.25">
      <c r="A18"/>
      <c r="B18"/>
      <c r="C18"/>
      <c r="D18"/>
      <c r="E18"/>
      <c r="H18" s="34" t="s">
        <v>125</v>
      </c>
      <c r="I18" s="81">
        <v>145</v>
      </c>
    </row>
    <row r="19" spans="1:9" s="29" customFormat="1" ht="13.35" customHeight="1" x14ac:dyDescent="0.2">
      <c r="H19" s="34" t="s">
        <v>125</v>
      </c>
      <c r="I19" s="81">
        <v>155</v>
      </c>
    </row>
    <row r="20" spans="1:9" s="72" customFormat="1" ht="15" x14ac:dyDescent="0.25">
      <c r="A20"/>
      <c r="B20"/>
      <c r="C20"/>
      <c r="D20"/>
      <c r="E20"/>
      <c r="F20"/>
      <c r="H20" s="34" t="s">
        <v>125</v>
      </c>
      <c r="I20" s="82">
        <v>90</v>
      </c>
    </row>
    <row r="21" spans="1:9" s="74" customFormat="1" ht="13.35" customHeight="1" x14ac:dyDescent="0.25">
      <c r="A21" s="73"/>
      <c r="B21" s="73"/>
      <c r="C21" s="73"/>
      <c r="D21" s="73"/>
      <c r="E21" s="73"/>
      <c r="F21"/>
      <c r="H21" s="34" t="s">
        <v>125</v>
      </c>
      <c r="I21" s="83">
        <v>85</v>
      </c>
    </row>
    <row r="22" spans="1:9" s="74" customFormat="1" ht="15" x14ac:dyDescent="0.25">
      <c r="A22"/>
      <c r="B22"/>
      <c r="C22"/>
      <c r="D22"/>
      <c r="E22"/>
      <c r="F22"/>
    </row>
    <row r="23" spans="1:9" s="74" customFormat="1" ht="15" x14ac:dyDescent="0.25">
      <c r="A23"/>
      <c r="B23"/>
      <c r="C23"/>
      <c r="D23"/>
      <c r="E23"/>
      <c r="F23"/>
    </row>
    <row r="24" spans="1:9" s="74" customFormat="1" ht="15" x14ac:dyDescent="0.25">
      <c r="A24"/>
      <c r="B24"/>
      <c r="C24"/>
      <c r="D24"/>
      <c r="E24"/>
      <c r="F24"/>
    </row>
    <row r="25" spans="1:9" s="74" customFormat="1" x14ac:dyDescent="0.25"/>
    <row r="26" spans="1:9" s="75" customFormat="1" x14ac:dyDescent="0.25"/>
    <row r="27" spans="1:9" s="75" customFormat="1" x14ac:dyDescent="0.25"/>
    <row r="28" spans="1:9" s="75" customFormat="1" x14ac:dyDescent="0.25"/>
    <row r="29" spans="1:9" s="75" customFormat="1" x14ac:dyDescent="0.25"/>
    <row r="30" spans="1:9" s="75" customFormat="1" x14ac:dyDescent="0.25"/>
    <row r="31" spans="1:9" s="75" customFormat="1" x14ac:dyDescent="0.25"/>
    <row r="32" spans="1:9" s="75" customFormat="1" x14ac:dyDescent="0.25"/>
    <row r="33" spans="1:19" s="75" customFormat="1" x14ac:dyDescent="0.25"/>
    <row r="34" spans="1:19" x14ac:dyDescent="0.2">
      <c r="A34" s="75"/>
      <c r="C34" s="34"/>
      <c r="D34" s="34"/>
      <c r="E34" s="34"/>
      <c r="F34" s="34"/>
      <c r="G34" s="34"/>
      <c r="H34" s="34"/>
      <c r="I34" s="34"/>
      <c r="J34" s="34"/>
      <c r="K34" s="34"/>
      <c r="L34" s="34"/>
      <c r="O34" s="34"/>
      <c r="P34" s="34"/>
      <c r="Q34" s="34"/>
      <c r="R34" s="34"/>
      <c r="S34" s="34"/>
    </row>
    <row r="35" spans="1:19" x14ac:dyDescent="0.2">
      <c r="A35" s="75"/>
      <c r="C35" s="34"/>
      <c r="D35" s="34"/>
      <c r="E35" s="34"/>
      <c r="F35" s="34"/>
      <c r="G35" s="34"/>
      <c r="H35" s="34"/>
      <c r="I35" s="34"/>
      <c r="J35" s="34"/>
      <c r="K35" s="34"/>
      <c r="L35" s="34"/>
      <c r="O35" s="34"/>
      <c r="P35" s="34"/>
      <c r="Q35" s="34"/>
      <c r="R35" s="34"/>
      <c r="S35" s="34"/>
    </row>
    <row r="36" spans="1:19" ht="15" x14ac:dyDescent="0.25">
      <c r="A36" s="75"/>
      <c r="C36"/>
      <c r="D36" s="34"/>
      <c r="E36" s="34"/>
      <c r="F36" s="34"/>
      <c r="G36" s="34"/>
      <c r="H36" s="34"/>
      <c r="I36" s="34"/>
      <c r="J36" s="34"/>
      <c r="K36" s="34"/>
      <c r="L36" s="34"/>
      <c r="O36" s="34"/>
      <c r="P36" s="34"/>
      <c r="Q36" s="34"/>
      <c r="R36" s="34"/>
      <c r="S36" s="34"/>
    </row>
    <row r="37" spans="1:19" x14ac:dyDescent="0.2">
      <c r="A37" s="75"/>
      <c r="C37" s="34"/>
      <c r="D37" s="34"/>
      <c r="E37" s="34"/>
      <c r="F37" s="34"/>
      <c r="G37" s="34"/>
      <c r="H37" s="34"/>
      <c r="I37" s="34"/>
      <c r="J37" s="34"/>
      <c r="K37" s="34"/>
      <c r="L37" s="34"/>
      <c r="O37" s="34"/>
      <c r="P37" s="34"/>
      <c r="Q37" s="34"/>
      <c r="R37" s="34"/>
      <c r="S37" s="34"/>
    </row>
    <row r="38" spans="1:19" x14ac:dyDescent="0.2">
      <c r="A38" s="75"/>
      <c r="C38" s="34"/>
      <c r="D38" s="34"/>
      <c r="E38" s="34"/>
      <c r="F38" s="34"/>
      <c r="G38" s="34"/>
      <c r="H38" s="34"/>
      <c r="I38" s="34"/>
      <c r="J38" s="34"/>
      <c r="K38" s="34"/>
      <c r="L38" s="34"/>
      <c r="O38" s="34"/>
      <c r="P38" s="34"/>
      <c r="Q38" s="34"/>
      <c r="R38" s="34"/>
      <c r="S38" s="34"/>
    </row>
    <row r="39" spans="1:19" x14ac:dyDescent="0.2">
      <c r="C39" s="34"/>
      <c r="D39" s="34"/>
      <c r="E39" s="34"/>
      <c r="F39" s="34"/>
      <c r="G39" s="34"/>
      <c r="H39" s="34"/>
      <c r="I39" s="34"/>
      <c r="J39" s="34"/>
      <c r="K39" s="34"/>
      <c r="L39" s="34"/>
      <c r="O39" s="34"/>
      <c r="P39" s="34"/>
      <c r="Q39" s="34"/>
      <c r="R39" s="34"/>
      <c r="S39" s="34"/>
    </row>
    <row r="40" spans="1:19" x14ac:dyDescent="0.2">
      <c r="C40" s="34"/>
      <c r="D40" s="34"/>
      <c r="E40" s="34"/>
      <c r="F40" s="34"/>
      <c r="G40" s="34"/>
      <c r="H40" s="34"/>
      <c r="I40" s="34"/>
      <c r="J40" s="34"/>
      <c r="K40" s="34"/>
      <c r="L40" s="34"/>
      <c r="O40" s="34"/>
      <c r="P40" s="34"/>
      <c r="Q40" s="34"/>
      <c r="R40" s="34"/>
      <c r="S40" s="34"/>
    </row>
    <row r="41" spans="1:19" x14ac:dyDescent="0.2">
      <c r="C41" s="34"/>
      <c r="D41" s="34"/>
      <c r="E41" s="34"/>
      <c r="F41" s="34"/>
      <c r="G41" s="34"/>
      <c r="H41" s="34"/>
      <c r="I41" s="34"/>
      <c r="J41" s="34"/>
      <c r="K41" s="34"/>
      <c r="L41" s="34"/>
      <c r="O41" s="34"/>
      <c r="P41" s="34"/>
      <c r="Q41" s="34"/>
      <c r="R41" s="34"/>
      <c r="S41" s="34"/>
    </row>
    <row r="42" spans="1:19" x14ac:dyDescent="0.2">
      <c r="C42" s="34"/>
      <c r="D42" s="34"/>
      <c r="E42" s="34"/>
      <c r="F42" s="34"/>
      <c r="G42" s="34"/>
      <c r="H42" s="34"/>
      <c r="I42" s="34"/>
      <c r="J42" s="34"/>
      <c r="K42" s="34"/>
      <c r="L42" s="34"/>
      <c r="O42" s="34"/>
      <c r="P42" s="34"/>
      <c r="Q42" s="34"/>
      <c r="R42" s="34"/>
      <c r="S42" s="34"/>
    </row>
    <row r="43" spans="1:19" x14ac:dyDescent="0.2">
      <c r="C43" s="34"/>
      <c r="D43" s="34"/>
      <c r="E43" s="34"/>
      <c r="F43" s="34"/>
      <c r="G43" s="34"/>
      <c r="H43" s="34"/>
      <c r="I43" s="34"/>
      <c r="J43" s="34"/>
      <c r="K43" s="34"/>
      <c r="L43" s="34"/>
      <c r="O43" s="34"/>
      <c r="P43" s="34"/>
      <c r="Q43" s="34"/>
      <c r="R43" s="34"/>
      <c r="S43" s="34"/>
    </row>
    <row r="44" spans="1:19" x14ac:dyDescent="0.2">
      <c r="C44" s="34"/>
      <c r="D44" s="34"/>
      <c r="E44" s="34"/>
      <c r="F44" s="34"/>
      <c r="G44" s="34"/>
      <c r="H44" s="34"/>
      <c r="I44" s="34"/>
      <c r="J44" s="34"/>
      <c r="K44" s="34"/>
      <c r="L44" s="34"/>
      <c r="O44" s="34"/>
      <c r="P44" s="34"/>
      <c r="Q44" s="34"/>
      <c r="R44" s="34"/>
      <c r="S44" s="34"/>
    </row>
    <row r="45" spans="1:19" x14ac:dyDescent="0.2">
      <c r="C45" s="34"/>
      <c r="D45" s="34"/>
      <c r="E45" s="34"/>
      <c r="F45" s="34"/>
      <c r="G45" s="34"/>
      <c r="H45" s="34"/>
      <c r="I45" s="33"/>
      <c r="J45" s="34"/>
      <c r="K45" s="34"/>
      <c r="L45" s="33"/>
      <c r="M45" s="33"/>
      <c r="O45" s="34"/>
      <c r="P45" s="35"/>
    </row>
    <row r="46" spans="1:19" x14ac:dyDescent="0.2">
      <c r="C46" s="34"/>
      <c r="D46" s="34"/>
      <c r="E46" s="34"/>
      <c r="F46" s="34"/>
      <c r="G46" s="34"/>
      <c r="H46" s="34"/>
      <c r="I46" s="33"/>
      <c r="J46" s="34"/>
      <c r="K46" s="34"/>
      <c r="L46" s="33"/>
      <c r="M46" s="33"/>
      <c r="O46" s="34"/>
      <c r="P46" s="35"/>
    </row>
    <row r="47" spans="1:19" x14ac:dyDescent="0.2">
      <c r="C47" s="34"/>
      <c r="D47" s="34"/>
      <c r="E47" s="34"/>
      <c r="F47" s="34"/>
      <c r="G47" s="34"/>
      <c r="H47" s="34"/>
      <c r="I47" s="33"/>
      <c r="J47" s="34"/>
      <c r="K47" s="34"/>
      <c r="L47" s="33"/>
      <c r="M47" s="33"/>
      <c r="O47" s="34"/>
      <c r="P47" s="35"/>
    </row>
    <row r="48" spans="1:19" x14ac:dyDescent="0.2">
      <c r="C48" s="34"/>
      <c r="D48" s="34"/>
      <c r="E48" s="34"/>
      <c r="F48" s="34"/>
      <c r="G48" s="34"/>
      <c r="H48" s="34"/>
      <c r="I48" s="34"/>
      <c r="J48" s="76"/>
      <c r="K48" s="34"/>
      <c r="L48" s="33"/>
      <c r="M48" s="33"/>
      <c r="O48" s="34"/>
      <c r="P48" s="35"/>
    </row>
    <row r="49" spans="1:26" x14ac:dyDescent="0.2">
      <c r="C49" s="34"/>
      <c r="D49" s="34"/>
      <c r="E49" s="34"/>
      <c r="F49" s="34"/>
      <c r="G49" s="34"/>
      <c r="H49" s="34"/>
      <c r="I49" s="34"/>
      <c r="J49" s="76"/>
      <c r="K49" s="34"/>
      <c r="L49" s="33"/>
      <c r="M49" s="33"/>
      <c r="O49" s="34"/>
      <c r="P49" s="35"/>
    </row>
    <row r="50" spans="1:26" x14ac:dyDescent="0.2">
      <c r="A50" s="31"/>
      <c r="B50" s="31"/>
      <c r="C50" s="31"/>
      <c r="D50" s="31"/>
      <c r="E50" s="39"/>
      <c r="F50" s="71"/>
      <c r="G50" s="34"/>
      <c r="H50" s="34"/>
      <c r="I50" s="33"/>
      <c r="J50" s="34"/>
      <c r="K50" s="34"/>
      <c r="L50" s="33"/>
      <c r="M50" s="33"/>
      <c r="O50" s="34"/>
      <c r="P50" s="35"/>
    </row>
    <row r="51" spans="1:26" x14ac:dyDescent="0.2">
      <c r="A51" s="31"/>
      <c r="B51" s="31"/>
      <c r="C51" s="31"/>
      <c r="D51" s="31"/>
      <c r="E51" s="39"/>
      <c r="F51" s="71"/>
      <c r="G51" s="34"/>
      <c r="H51" s="34"/>
      <c r="I51" s="33"/>
      <c r="J51" s="34"/>
      <c r="K51" s="34"/>
      <c r="L51" s="33"/>
      <c r="M51" s="33"/>
      <c r="O51" s="34"/>
      <c r="P51" s="35"/>
    </row>
    <row r="52" spans="1:26" x14ac:dyDescent="0.2">
      <c r="A52" s="31"/>
      <c r="B52" s="31"/>
      <c r="C52" s="31"/>
      <c r="D52" s="31"/>
      <c r="E52" s="39"/>
      <c r="F52" s="71"/>
      <c r="G52" s="34"/>
      <c r="H52" s="34"/>
      <c r="I52" s="33"/>
      <c r="J52" s="34"/>
      <c r="K52" s="34"/>
      <c r="L52" s="33"/>
      <c r="M52" s="33"/>
      <c r="O52" s="34"/>
      <c r="P52" s="35"/>
    </row>
    <row r="53" spans="1:26" x14ac:dyDescent="0.2">
      <c r="A53" s="31"/>
      <c r="B53" s="31"/>
      <c r="C53" s="31"/>
      <c r="D53" s="31"/>
      <c r="E53" s="39"/>
      <c r="F53" s="71"/>
      <c r="G53" s="34"/>
      <c r="H53" s="34"/>
      <c r="I53" s="33"/>
      <c r="J53" s="34"/>
      <c r="K53" s="34"/>
      <c r="L53" s="33"/>
      <c r="M53" s="33"/>
      <c r="O53" s="34"/>
      <c r="P53" s="35"/>
    </row>
    <row r="54" spans="1:26" x14ac:dyDescent="0.2">
      <c r="A54" s="31"/>
      <c r="B54" s="31"/>
      <c r="C54" s="31"/>
      <c r="D54" s="31"/>
      <c r="E54" s="39"/>
      <c r="F54" s="71"/>
      <c r="G54" s="34"/>
      <c r="H54" s="34"/>
      <c r="I54" s="33"/>
      <c r="J54" s="34"/>
      <c r="K54" s="34"/>
      <c r="L54" s="33"/>
      <c r="M54" s="33"/>
      <c r="O54" s="34"/>
      <c r="P54" s="35"/>
    </row>
    <row r="55" spans="1:26" x14ac:dyDescent="0.2">
      <c r="A55" s="31"/>
      <c r="B55" s="31"/>
      <c r="C55" s="31"/>
      <c r="D55" s="31"/>
      <c r="E55" s="39"/>
      <c r="F55" s="71"/>
      <c r="G55" s="34"/>
      <c r="H55" s="34"/>
      <c r="I55" s="33"/>
      <c r="J55" s="34"/>
      <c r="K55" s="34"/>
      <c r="L55" s="33"/>
      <c r="O55" s="34"/>
      <c r="P55" s="35"/>
      <c r="W55" s="33"/>
      <c r="X55" s="33"/>
    </row>
    <row r="56" spans="1:26" x14ac:dyDescent="0.2">
      <c r="A56" s="31"/>
      <c r="B56" s="31"/>
      <c r="C56" s="31"/>
      <c r="D56" s="31"/>
      <c r="E56" s="39"/>
      <c r="F56" s="71"/>
      <c r="G56" s="34"/>
      <c r="H56" s="34"/>
      <c r="I56" s="33"/>
      <c r="J56" s="34"/>
      <c r="K56" s="34"/>
      <c r="L56" s="33"/>
      <c r="O56" s="34"/>
      <c r="P56" s="35"/>
      <c r="W56" s="54"/>
      <c r="X56" s="33"/>
      <c r="Y56" s="33"/>
      <c r="Z56" s="33"/>
    </row>
    <row r="57" spans="1:26" x14ac:dyDescent="0.2">
      <c r="A57" s="31"/>
      <c r="B57" s="31"/>
      <c r="C57" s="31"/>
      <c r="D57" s="31"/>
      <c r="E57" s="39"/>
      <c r="F57" s="71"/>
      <c r="G57" s="34"/>
      <c r="H57" s="34"/>
      <c r="I57" s="33"/>
      <c r="J57" s="34"/>
      <c r="K57" s="34"/>
      <c r="L57" s="34"/>
      <c r="O57" s="34"/>
      <c r="P57" s="35"/>
      <c r="W57" s="54"/>
    </row>
    <row r="58" spans="1:26" x14ac:dyDescent="0.2">
      <c r="A58" s="31"/>
      <c r="B58" s="31"/>
      <c r="C58" s="31"/>
      <c r="D58" s="31"/>
      <c r="E58" s="39"/>
      <c r="F58" s="71"/>
      <c r="G58" s="34"/>
      <c r="H58" s="34"/>
      <c r="I58" s="33"/>
      <c r="J58" s="34"/>
      <c r="K58" s="34"/>
      <c r="L58" s="34"/>
      <c r="O58" s="34"/>
      <c r="P58" s="35"/>
      <c r="W58" s="33"/>
    </row>
    <row r="59" spans="1:26" x14ac:dyDescent="0.2">
      <c r="A59" s="31"/>
      <c r="B59" s="31"/>
      <c r="C59" s="31"/>
      <c r="D59" s="31"/>
      <c r="E59" s="39"/>
      <c r="F59" s="71"/>
      <c r="G59" s="34"/>
      <c r="H59" s="34"/>
      <c r="I59" s="33"/>
      <c r="J59" s="34"/>
      <c r="K59" s="34"/>
      <c r="L59" s="34"/>
      <c r="O59" s="34"/>
      <c r="P59" s="35"/>
    </row>
    <row r="60" spans="1:26" x14ac:dyDescent="0.2">
      <c r="A60" s="31"/>
      <c r="B60" s="31"/>
      <c r="C60" s="31"/>
      <c r="D60" s="31"/>
      <c r="E60" s="39"/>
      <c r="F60" s="71"/>
      <c r="G60" s="34"/>
      <c r="H60" s="34"/>
      <c r="I60" s="33"/>
      <c r="J60" s="34"/>
      <c r="K60" s="34"/>
      <c r="L60" s="34"/>
      <c r="O60" s="34"/>
      <c r="P60" s="35"/>
    </row>
    <row r="61" spans="1:26" x14ac:dyDescent="0.2">
      <c r="A61" s="31"/>
      <c r="B61" s="31"/>
      <c r="C61" s="31"/>
      <c r="D61" s="31"/>
      <c r="E61" s="39"/>
      <c r="F61" s="71"/>
      <c r="G61" s="34"/>
      <c r="H61" s="34"/>
      <c r="I61" s="33"/>
      <c r="J61" s="34"/>
      <c r="K61" s="34"/>
      <c r="L61" s="34"/>
      <c r="O61" s="34"/>
      <c r="P61" s="35"/>
    </row>
    <row r="62" spans="1:26" x14ac:dyDescent="0.2">
      <c r="A62" s="31"/>
      <c r="B62" s="31"/>
      <c r="C62" s="31"/>
      <c r="D62" s="31"/>
      <c r="E62" s="39"/>
      <c r="F62" s="71"/>
      <c r="G62" s="34"/>
      <c r="H62" s="34"/>
      <c r="I62" s="33"/>
      <c r="J62" s="34"/>
      <c r="K62" s="34"/>
      <c r="L62" s="34"/>
      <c r="O62" s="34"/>
      <c r="P62" s="35"/>
    </row>
    <row r="63" spans="1:26" x14ac:dyDescent="0.2">
      <c r="A63" s="31"/>
      <c r="B63" s="31"/>
      <c r="C63" s="31"/>
      <c r="D63" s="31"/>
      <c r="E63" s="39"/>
      <c r="F63" s="71"/>
      <c r="G63" s="34"/>
      <c r="H63" s="34"/>
      <c r="I63" s="33"/>
      <c r="J63" s="34"/>
      <c r="K63" s="34"/>
      <c r="L63" s="34"/>
      <c r="O63" s="34"/>
      <c r="P63" s="35"/>
    </row>
    <row r="64" spans="1:26" x14ac:dyDescent="0.2">
      <c r="A64" s="31"/>
      <c r="B64" s="31"/>
      <c r="C64" s="31"/>
      <c r="D64" s="31"/>
      <c r="E64" s="39"/>
      <c r="F64" s="71"/>
      <c r="G64" s="34"/>
      <c r="H64" s="34"/>
      <c r="I64" s="33"/>
      <c r="J64" s="34"/>
      <c r="K64" s="34"/>
      <c r="L64" s="34"/>
      <c r="O64" s="34"/>
      <c r="P64" s="35"/>
    </row>
    <row r="65" spans="1:22" x14ac:dyDescent="0.2">
      <c r="A65" s="31"/>
      <c r="B65" s="31"/>
      <c r="C65" s="31"/>
      <c r="D65" s="31"/>
      <c r="E65" s="39"/>
      <c r="F65" s="71"/>
      <c r="G65" s="34"/>
      <c r="H65" s="34"/>
      <c r="I65" s="33"/>
      <c r="J65" s="34"/>
      <c r="K65" s="34"/>
      <c r="L65" s="34"/>
      <c r="O65" s="34"/>
      <c r="P65" s="35"/>
    </row>
    <row r="66" spans="1:22" x14ac:dyDescent="0.2">
      <c r="A66" s="31"/>
      <c r="B66" s="31"/>
      <c r="C66" s="31"/>
      <c r="D66" s="31"/>
      <c r="E66" s="39"/>
      <c r="F66" s="71"/>
      <c r="G66" s="34"/>
      <c r="H66" s="34"/>
      <c r="I66" s="33"/>
      <c r="J66" s="34"/>
      <c r="K66" s="34"/>
      <c r="L66" s="34"/>
      <c r="O66" s="34"/>
      <c r="P66" s="35"/>
    </row>
    <row r="67" spans="1:22" x14ac:dyDescent="0.2">
      <c r="A67" s="31"/>
      <c r="B67" s="31"/>
      <c r="C67" s="31"/>
      <c r="D67" s="31"/>
      <c r="E67" s="39"/>
      <c r="F67" s="71"/>
      <c r="G67" s="34"/>
      <c r="H67" s="34"/>
      <c r="I67" s="33"/>
      <c r="J67" s="34"/>
      <c r="K67" s="34"/>
      <c r="L67" s="34"/>
      <c r="O67" s="34"/>
      <c r="P67" s="35"/>
    </row>
    <row r="68" spans="1:22" x14ac:dyDescent="0.2">
      <c r="A68" s="31"/>
      <c r="B68" s="31"/>
      <c r="C68" s="31"/>
      <c r="D68" s="31"/>
      <c r="E68" s="39"/>
      <c r="F68" s="71"/>
      <c r="G68" s="35"/>
      <c r="H68" s="34"/>
      <c r="I68" s="33"/>
      <c r="J68" s="34"/>
      <c r="K68" s="34"/>
      <c r="L68" s="34"/>
      <c r="O68" s="34"/>
      <c r="P68" s="35"/>
    </row>
    <row r="69" spans="1:22" x14ac:dyDescent="0.2">
      <c r="A69" s="31"/>
      <c r="B69" s="31"/>
      <c r="C69" s="31"/>
      <c r="D69" s="31"/>
      <c r="E69" s="39"/>
      <c r="F69" s="71"/>
      <c r="G69" s="35"/>
      <c r="H69" s="34"/>
      <c r="I69" s="33"/>
      <c r="J69" s="34"/>
      <c r="K69" s="34"/>
      <c r="L69" s="34"/>
      <c r="O69" s="34"/>
      <c r="P69" s="35"/>
    </row>
    <row r="70" spans="1:22" x14ac:dyDescent="0.2">
      <c r="A70" s="31"/>
      <c r="B70" s="31"/>
      <c r="C70" s="31"/>
      <c r="D70" s="31"/>
      <c r="E70" s="39"/>
      <c r="F70" s="71"/>
      <c r="G70" s="35"/>
      <c r="H70" s="34"/>
      <c r="I70" s="33"/>
      <c r="J70" s="34"/>
      <c r="K70" s="34"/>
      <c r="L70" s="34"/>
      <c r="O70" s="34"/>
      <c r="P70" s="35"/>
    </row>
    <row r="71" spans="1:22" x14ac:dyDescent="0.2">
      <c r="A71" s="31"/>
      <c r="B71" s="31"/>
      <c r="C71" s="31"/>
      <c r="D71" s="31"/>
      <c r="E71" s="39"/>
      <c r="F71" s="71"/>
      <c r="G71" s="35"/>
      <c r="H71" s="34"/>
      <c r="I71" s="33"/>
      <c r="J71" s="34"/>
      <c r="K71" s="34"/>
      <c r="L71" s="34"/>
      <c r="O71" s="34"/>
      <c r="P71" s="35"/>
    </row>
    <row r="72" spans="1:22" x14ac:dyDescent="0.2">
      <c r="A72" s="31"/>
      <c r="B72" s="31"/>
      <c r="C72" s="31"/>
      <c r="D72" s="31"/>
      <c r="E72" s="39"/>
      <c r="F72" s="71"/>
      <c r="G72" s="34"/>
      <c r="H72" s="34"/>
      <c r="I72" s="33"/>
      <c r="J72" s="34"/>
      <c r="K72" s="34"/>
      <c r="L72" s="34"/>
      <c r="O72" s="34"/>
      <c r="P72" s="35"/>
    </row>
    <row r="73" spans="1:22" x14ac:dyDescent="0.2">
      <c r="A73" s="31"/>
      <c r="B73" s="31"/>
      <c r="C73" s="31"/>
      <c r="D73" s="31"/>
      <c r="E73" s="39"/>
      <c r="F73" s="71"/>
      <c r="G73" s="34"/>
      <c r="H73" s="34"/>
      <c r="I73" s="33"/>
      <c r="J73" s="34"/>
      <c r="K73" s="34"/>
      <c r="L73" s="34"/>
      <c r="O73" s="34"/>
      <c r="P73" s="35"/>
    </row>
    <row r="74" spans="1:22" x14ac:dyDescent="0.2">
      <c r="A74" s="31"/>
      <c r="B74" s="31"/>
      <c r="C74" s="31"/>
      <c r="D74" s="31"/>
      <c r="E74" s="39"/>
      <c r="F74" s="71"/>
      <c r="G74" s="34"/>
      <c r="H74" s="34"/>
      <c r="I74" s="33"/>
      <c r="J74" s="34"/>
      <c r="K74" s="34"/>
      <c r="L74" s="34"/>
      <c r="O74" s="34"/>
      <c r="P74" s="35"/>
      <c r="R74" s="69"/>
      <c r="S74" s="69"/>
      <c r="T74" s="31"/>
      <c r="U74" s="31"/>
      <c r="V74" s="31"/>
    </row>
    <row r="75" spans="1:22" x14ac:dyDescent="0.2">
      <c r="A75" s="31"/>
      <c r="B75" s="31"/>
      <c r="C75" s="31"/>
      <c r="D75" s="31"/>
      <c r="E75" s="39"/>
      <c r="F75" s="71"/>
      <c r="G75" s="34"/>
      <c r="H75" s="34"/>
      <c r="I75" s="33"/>
      <c r="J75" s="34"/>
      <c r="K75" s="34"/>
      <c r="L75" s="34"/>
      <c r="O75" s="34"/>
      <c r="P75" s="35"/>
      <c r="R75" s="69"/>
      <c r="S75" s="69"/>
      <c r="T75" s="31"/>
      <c r="U75" s="31"/>
      <c r="V75" s="31"/>
    </row>
    <row r="76" spans="1:22" x14ac:dyDescent="0.2">
      <c r="A76" s="31"/>
      <c r="B76" s="31"/>
      <c r="C76" s="31"/>
      <c r="D76" s="31"/>
      <c r="E76" s="39"/>
      <c r="F76" s="71"/>
      <c r="G76" s="34"/>
      <c r="H76" s="34"/>
      <c r="I76" s="33"/>
      <c r="J76" s="34"/>
      <c r="K76" s="34"/>
      <c r="L76" s="34"/>
      <c r="O76" s="34"/>
      <c r="P76" s="35"/>
      <c r="R76" s="69"/>
      <c r="S76" s="69"/>
      <c r="T76" s="31"/>
      <c r="U76" s="31"/>
      <c r="V76" s="31"/>
    </row>
    <row r="77" spans="1:22" x14ac:dyDescent="0.2">
      <c r="A77" s="31"/>
      <c r="B77" s="31"/>
      <c r="C77" s="31"/>
      <c r="D77" s="31"/>
      <c r="E77" s="39"/>
      <c r="F77" s="71"/>
      <c r="G77" s="34"/>
      <c r="H77" s="34"/>
      <c r="I77" s="33"/>
      <c r="J77" s="34"/>
      <c r="K77" s="34"/>
      <c r="L77" s="34"/>
      <c r="O77" s="34"/>
      <c r="P77" s="35"/>
      <c r="R77" s="69"/>
      <c r="S77" s="69"/>
      <c r="T77" s="31"/>
      <c r="U77" s="31"/>
      <c r="V77" s="31"/>
    </row>
    <row r="78" spans="1:22" x14ac:dyDescent="0.2">
      <c r="A78" s="31"/>
      <c r="B78" s="31"/>
      <c r="C78" s="31"/>
      <c r="D78" s="31"/>
      <c r="E78" s="39"/>
      <c r="F78" s="71"/>
      <c r="G78" s="34"/>
      <c r="H78" s="34"/>
      <c r="I78" s="33"/>
      <c r="J78" s="34"/>
      <c r="K78" s="34"/>
      <c r="L78" s="34"/>
      <c r="O78" s="34"/>
      <c r="P78" s="35"/>
      <c r="R78" s="69"/>
      <c r="S78" s="69"/>
      <c r="T78" s="31"/>
      <c r="U78" s="31"/>
      <c r="V78" s="31"/>
    </row>
    <row r="79" spans="1:22" x14ac:dyDescent="0.2">
      <c r="A79" s="31"/>
      <c r="B79" s="31"/>
      <c r="C79" s="31"/>
      <c r="D79" s="31"/>
      <c r="E79" s="39"/>
      <c r="F79" s="71"/>
      <c r="G79" s="34"/>
      <c r="H79" s="34"/>
      <c r="I79" s="33"/>
      <c r="J79" s="34"/>
      <c r="K79" s="34"/>
      <c r="L79" s="34"/>
      <c r="N79" s="31"/>
      <c r="O79" s="31"/>
      <c r="P79" s="69"/>
      <c r="Q79" s="69"/>
      <c r="R79" s="69"/>
      <c r="S79" s="69"/>
      <c r="T79" s="31"/>
      <c r="U79" s="31"/>
      <c r="V79" s="31"/>
    </row>
    <row r="80" spans="1:22" x14ac:dyDescent="0.2">
      <c r="A80" s="31"/>
      <c r="B80" s="31"/>
      <c r="C80" s="31"/>
      <c r="D80" s="31"/>
      <c r="E80" s="39"/>
      <c r="F80" s="71"/>
      <c r="G80" s="34"/>
      <c r="H80" s="34"/>
      <c r="I80" s="33"/>
      <c r="J80" s="34"/>
      <c r="K80" s="34"/>
      <c r="L80" s="34"/>
      <c r="N80" s="31"/>
      <c r="O80" s="31"/>
      <c r="P80" s="69"/>
      <c r="Q80" s="69"/>
      <c r="R80" s="69"/>
      <c r="S80" s="69"/>
      <c r="T80" s="31"/>
      <c r="U80" s="31"/>
      <c r="V80" s="31"/>
    </row>
    <row r="81" spans="1:22" x14ac:dyDescent="0.2">
      <c r="A81" s="31"/>
      <c r="B81" s="31"/>
      <c r="C81" s="31"/>
      <c r="D81" s="31"/>
      <c r="E81" s="39"/>
      <c r="F81" s="71"/>
      <c r="G81" s="34"/>
      <c r="H81" s="34"/>
      <c r="I81" s="33"/>
      <c r="J81" s="34"/>
      <c r="K81" s="34"/>
      <c r="L81" s="34"/>
      <c r="N81" s="31"/>
      <c r="O81" s="31"/>
      <c r="P81" s="69"/>
      <c r="Q81" s="69"/>
      <c r="R81" s="69"/>
      <c r="S81" s="69"/>
      <c r="T81" s="31"/>
      <c r="U81" s="31"/>
      <c r="V81" s="31"/>
    </row>
    <row r="82" spans="1:22" x14ac:dyDescent="0.2">
      <c r="A82" s="31"/>
      <c r="B82" s="31"/>
      <c r="C82" s="31"/>
      <c r="D82" s="31"/>
      <c r="E82" s="39"/>
      <c r="F82" s="71"/>
      <c r="G82" s="34"/>
      <c r="H82" s="34"/>
      <c r="I82" s="33"/>
      <c r="J82" s="34"/>
      <c r="K82" s="34"/>
      <c r="L82" s="34"/>
      <c r="N82" s="31"/>
      <c r="O82" s="31"/>
      <c r="P82" s="69"/>
      <c r="Q82" s="69"/>
      <c r="R82" s="69"/>
      <c r="S82" s="69"/>
      <c r="T82" s="31"/>
      <c r="U82" s="31"/>
      <c r="V82" s="31"/>
    </row>
    <row r="83" spans="1:22" x14ac:dyDescent="0.2">
      <c r="A83" s="31"/>
      <c r="B83" s="31"/>
      <c r="C83" s="31"/>
      <c r="D83" s="31"/>
      <c r="E83" s="39"/>
      <c r="F83" s="71"/>
      <c r="G83" s="34"/>
      <c r="H83" s="34"/>
      <c r="I83" s="33"/>
      <c r="J83" s="34"/>
      <c r="K83" s="34"/>
      <c r="L83" s="34"/>
      <c r="N83" s="31"/>
      <c r="O83" s="31"/>
      <c r="P83" s="69"/>
      <c r="Q83" s="69"/>
      <c r="R83" s="69"/>
      <c r="S83" s="69"/>
      <c r="T83" s="31"/>
      <c r="U83" s="31"/>
      <c r="V83" s="31"/>
    </row>
    <row r="84" spans="1:22" x14ac:dyDescent="0.2">
      <c r="A84" s="31"/>
      <c r="B84" s="31"/>
      <c r="C84" s="31"/>
      <c r="D84" s="31"/>
      <c r="E84" s="39"/>
      <c r="F84" s="71"/>
      <c r="G84" s="34"/>
      <c r="H84" s="34"/>
      <c r="I84" s="33"/>
      <c r="J84" s="34"/>
      <c r="K84" s="34"/>
      <c r="L84" s="34"/>
      <c r="N84" s="31"/>
      <c r="O84" s="31"/>
      <c r="P84" s="69"/>
      <c r="Q84" s="69"/>
      <c r="R84" s="69"/>
      <c r="S84" s="69"/>
      <c r="T84" s="31"/>
      <c r="U84" s="31"/>
      <c r="V84" s="31"/>
    </row>
    <row r="85" spans="1:22" x14ac:dyDescent="0.2">
      <c r="A85" s="31"/>
      <c r="B85" s="31"/>
      <c r="C85" s="31"/>
      <c r="D85" s="31"/>
      <c r="E85" s="39"/>
      <c r="F85" s="71"/>
      <c r="G85" s="34"/>
      <c r="H85" s="34"/>
      <c r="I85" s="33"/>
      <c r="J85" s="34"/>
      <c r="K85" s="34"/>
      <c r="L85" s="34"/>
      <c r="N85" s="31"/>
      <c r="O85" s="31"/>
      <c r="P85" s="69"/>
      <c r="Q85" s="69"/>
      <c r="R85" s="69"/>
      <c r="S85" s="69"/>
      <c r="T85" s="31"/>
      <c r="U85" s="31"/>
      <c r="V85" s="31"/>
    </row>
    <row r="86" spans="1:22" x14ac:dyDescent="0.2">
      <c r="A86" s="31"/>
      <c r="B86" s="31"/>
      <c r="C86" s="31"/>
      <c r="D86" s="31"/>
      <c r="E86" s="39"/>
      <c r="F86" s="71"/>
      <c r="G86" s="34"/>
      <c r="H86" s="34"/>
      <c r="I86" s="33"/>
      <c r="J86" s="34"/>
      <c r="K86" s="34"/>
      <c r="L86" s="34"/>
      <c r="N86" s="31"/>
      <c r="O86" s="31"/>
      <c r="P86" s="69"/>
      <c r="Q86" s="69"/>
      <c r="R86" s="69"/>
      <c r="S86" s="69"/>
      <c r="T86" s="31"/>
      <c r="U86" s="31"/>
      <c r="V86" s="31"/>
    </row>
    <row r="87" spans="1:22" x14ac:dyDescent="0.2">
      <c r="A87" s="31"/>
      <c r="B87" s="31"/>
      <c r="C87" s="31"/>
      <c r="D87" s="31"/>
      <c r="E87" s="39"/>
      <c r="F87" s="71"/>
      <c r="G87" s="34"/>
      <c r="H87" s="34"/>
      <c r="I87" s="33"/>
      <c r="J87" s="34"/>
      <c r="K87" s="34"/>
      <c r="L87" s="34"/>
      <c r="N87" s="31"/>
      <c r="O87" s="31"/>
      <c r="P87" s="69"/>
      <c r="Q87" s="69"/>
      <c r="R87" s="69"/>
      <c r="S87" s="69"/>
      <c r="T87" s="31"/>
      <c r="U87" s="31"/>
      <c r="V87" s="31"/>
    </row>
    <row r="88" spans="1:22" x14ac:dyDescent="0.2">
      <c r="A88" s="31"/>
      <c r="B88" s="31"/>
      <c r="C88" s="31"/>
      <c r="D88" s="31"/>
      <c r="E88" s="39"/>
      <c r="F88" s="71"/>
      <c r="G88" s="34"/>
      <c r="H88" s="34"/>
      <c r="I88" s="33"/>
      <c r="J88" s="34"/>
      <c r="K88" s="34"/>
      <c r="L88" s="34"/>
      <c r="N88" s="31"/>
      <c r="O88" s="31"/>
      <c r="P88" s="69"/>
      <c r="Q88" s="69"/>
      <c r="R88" s="69"/>
      <c r="S88" s="69"/>
      <c r="T88" s="31"/>
      <c r="U88" s="31"/>
      <c r="V88" s="31"/>
    </row>
    <row r="89" spans="1:22" x14ac:dyDescent="0.2">
      <c r="A89" s="31"/>
      <c r="B89" s="31"/>
      <c r="C89" s="31"/>
      <c r="D89" s="31"/>
      <c r="E89" s="39"/>
      <c r="F89" s="71"/>
      <c r="G89" s="34"/>
      <c r="H89" s="34"/>
      <c r="I89" s="33"/>
      <c r="J89" s="34"/>
      <c r="K89" s="34"/>
      <c r="L89" s="34"/>
      <c r="N89" s="31"/>
      <c r="O89" s="31"/>
      <c r="P89" s="69"/>
      <c r="Q89" s="69"/>
      <c r="R89" s="69"/>
      <c r="S89" s="69"/>
      <c r="T89" s="31"/>
      <c r="U89" s="31"/>
      <c r="V89" s="31"/>
    </row>
    <row r="90" spans="1:22" x14ac:dyDescent="0.2">
      <c r="A90" s="31"/>
      <c r="B90" s="31"/>
      <c r="C90" s="31"/>
      <c r="D90" s="31"/>
      <c r="E90" s="39"/>
      <c r="F90" s="71"/>
      <c r="G90" s="34"/>
      <c r="H90" s="34"/>
      <c r="I90" s="33"/>
      <c r="J90" s="34"/>
      <c r="K90" s="34"/>
      <c r="L90" s="34"/>
      <c r="N90" s="31"/>
      <c r="O90" s="31"/>
      <c r="P90" s="69"/>
      <c r="Q90" s="69"/>
      <c r="R90" s="69"/>
      <c r="S90" s="69"/>
      <c r="T90" s="31"/>
      <c r="U90" s="31"/>
      <c r="V90" s="31"/>
    </row>
    <row r="91" spans="1:22" s="31" customFormat="1" x14ac:dyDescent="0.2">
      <c r="E91" s="39"/>
      <c r="F91" s="71"/>
      <c r="G91" s="34"/>
      <c r="H91" s="34"/>
      <c r="I91" s="33"/>
      <c r="J91" s="34"/>
      <c r="K91" s="34"/>
      <c r="L91" s="34"/>
      <c r="M91" s="34"/>
      <c r="P91" s="69"/>
      <c r="Q91" s="69"/>
      <c r="R91" s="69"/>
      <c r="S91" s="69"/>
    </row>
    <row r="92" spans="1:22" s="31" customFormat="1" x14ac:dyDescent="0.2">
      <c r="E92" s="39"/>
      <c r="F92" s="71"/>
      <c r="G92" s="34"/>
      <c r="H92" s="34"/>
      <c r="I92" s="33"/>
      <c r="J92" s="34"/>
      <c r="K92" s="34"/>
      <c r="L92" s="34"/>
      <c r="M92" s="34"/>
      <c r="P92" s="69"/>
      <c r="Q92" s="69"/>
      <c r="R92" s="69"/>
      <c r="S92" s="69"/>
    </row>
    <row r="93" spans="1:22" s="31" customFormat="1" x14ac:dyDescent="0.2">
      <c r="E93" s="39"/>
      <c r="F93" s="71"/>
      <c r="G93" s="34"/>
      <c r="H93" s="34"/>
      <c r="I93" s="33"/>
      <c r="J93" s="34"/>
      <c r="K93" s="34"/>
      <c r="L93" s="34"/>
      <c r="M93" s="34"/>
      <c r="P93" s="69"/>
      <c r="Q93" s="69"/>
      <c r="R93" s="69"/>
      <c r="S93" s="69"/>
    </row>
    <row r="94" spans="1:22" s="31" customFormat="1" x14ac:dyDescent="0.2">
      <c r="E94" s="39"/>
      <c r="F94" s="71"/>
      <c r="G94" s="34"/>
      <c r="H94" s="34"/>
      <c r="I94" s="33"/>
      <c r="J94" s="34"/>
      <c r="K94" s="34"/>
      <c r="L94" s="34"/>
      <c r="P94" s="69"/>
      <c r="Q94" s="69"/>
      <c r="R94" s="69"/>
      <c r="S94" s="69"/>
    </row>
    <row r="95" spans="1:22" s="31" customFormat="1" x14ac:dyDescent="0.2">
      <c r="E95" s="39"/>
      <c r="F95" s="71"/>
      <c r="G95" s="34"/>
      <c r="H95" s="34"/>
      <c r="I95" s="33"/>
      <c r="J95" s="34"/>
      <c r="K95" s="34"/>
      <c r="L95" s="34"/>
      <c r="P95" s="69"/>
      <c r="Q95" s="69"/>
      <c r="R95" s="69"/>
      <c r="S95" s="69"/>
    </row>
    <row r="96" spans="1:22" s="31" customFormat="1" x14ac:dyDescent="0.2">
      <c r="E96" s="39"/>
      <c r="F96" s="71"/>
      <c r="G96" s="34"/>
      <c r="H96" s="34"/>
      <c r="I96" s="33"/>
      <c r="J96" s="34"/>
      <c r="K96" s="34"/>
      <c r="L96" s="34"/>
      <c r="P96" s="69"/>
      <c r="Q96" s="69"/>
      <c r="R96" s="69"/>
      <c r="S96" s="69"/>
    </row>
    <row r="97" spans="5:19" s="31" customFormat="1" x14ac:dyDescent="0.2">
      <c r="E97" s="39"/>
      <c r="F97" s="71"/>
      <c r="G97" s="34"/>
      <c r="H97" s="34"/>
      <c r="I97" s="33"/>
      <c r="J97" s="34"/>
      <c r="K97" s="34"/>
      <c r="L97" s="34"/>
      <c r="P97" s="69"/>
      <c r="Q97" s="69"/>
      <c r="R97" s="69"/>
      <c r="S97" s="69"/>
    </row>
    <row r="98" spans="5:19" s="31" customFormat="1" x14ac:dyDescent="0.2">
      <c r="E98" s="39"/>
      <c r="F98" s="71"/>
      <c r="G98" s="34"/>
      <c r="H98" s="34"/>
      <c r="I98" s="33"/>
      <c r="J98" s="34"/>
      <c r="K98" s="34"/>
      <c r="L98" s="34"/>
      <c r="P98" s="69"/>
      <c r="Q98" s="69"/>
      <c r="R98" s="69"/>
      <c r="S98" s="69"/>
    </row>
    <row r="99" spans="5:19" s="31" customFormat="1" x14ac:dyDescent="0.2">
      <c r="E99" s="39"/>
      <c r="F99" s="71"/>
      <c r="G99" s="34"/>
      <c r="H99" s="34"/>
      <c r="I99" s="33"/>
      <c r="J99" s="34"/>
      <c r="K99" s="34"/>
      <c r="L99" s="34"/>
      <c r="P99" s="69"/>
      <c r="Q99" s="69"/>
      <c r="R99" s="69"/>
      <c r="S99" s="69"/>
    </row>
    <row r="100" spans="5:19" s="31" customFormat="1" x14ac:dyDescent="0.2">
      <c r="E100" s="39"/>
      <c r="F100" s="71"/>
      <c r="G100" s="34"/>
      <c r="H100" s="34"/>
      <c r="I100" s="33"/>
      <c r="J100" s="34"/>
      <c r="K100" s="34"/>
      <c r="L100" s="34"/>
      <c r="P100" s="69"/>
      <c r="Q100" s="69"/>
      <c r="R100" s="69"/>
      <c r="S100" s="69"/>
    </row>
    <row r="101" spans="5:19" s="31" customFormat="1" x14ac:dyDescent="0.2">
      <c r="E101" s="39"/>
      <c r="F101" s="71"/>
      <c r="G101" s="34"/>
      <c r="H101" s="34"/>
      <c r="I101" s="33"/>
      <c r="J101" s="34"/>
      <c r="K101" s="34"/>
      <c r="L101" s="34"/>
      <c r="P101" s="69"/>
      <c r="Q101" s="69"/>
      <c r="R101" s="69"/>
      <c r="S101" s="69"/>
    </row>
    <row r="102" spans="5:19" s="31" customFormat="1" x14ac:dyDescent="0.2">
      <c r="E102" s="39"/>
      <c r="F102" s="71"/>
      <c r="G102" s="34"/>
      <c r="H102" s="34"/>
      <c r="I102" s="33"/>
      <c r="J102" s="34"/>
      <c r="K102" s="34"/>
      <c r="L102" s="34"/>
      <c r="P102" s="69"/>
      <c r="Q102" s="69"/>
      <c r="R102" s="69"/>
      <c r="S102" s="69"/>
    </row>
    <row r="103" spans="5:19" s="31" customFormat="1" x14ac:dyDescent="0.2">
      <c r="E103" s="39"/>
      <c r="F103" s="71"/>
      <c r="G103" s="34"/>
      <c r="H103" s="34"/>
      <c r="I103" s="33"/>
      <c r="J103" s="34"/>
      <c r="K103" s="34"/>
      <c r="L103" s="34"/>
      <c r="P103" s="69"/>
      <c r="Q103" s="69"/>
      <c r="R103" s="69"/>
      <c r="S103" s="69"/>
    </row>
    <row r="104" spans="5:19" s="31" customFormat="1" x14ac:dyDescent="0.2">
      <c r="E104" s="39"/>
      <c r="F104" s="71"/>
      <c r="G104" s="34"/>
      <c r="H104" s="34"/>
      <c r="I104" s="33"/>
      <c r="J104" s="34"/>
      <c r="K104" s="34"/>
      <c r="L104" s="34"/>
      <c r="P104" s="69"/>
      <c r="Q104" s="69"/>
      <c r="R104" s="69"/>
      <c r="S104" s="69"/>
    </row>
    <row r="105" spans="5:19" s="31" customFormat="1" x14ac:dyDescent="0.2">
      <c r="E105" s="39"/>
      <c r="F105" s="71"/>
      <c r="G105" s="34"/>
      <c r="H105" s="34"/>
      <c r="I105" s="33"/>
      <c r="J105" s="34"/>
      <c r="K105" s="34"/>
      <c r="L105" s="34"/>
      <c r="P105" s="69"/>
      <c r="Q105" s="69"/>
      <c r="R105" s="69"/>
      <c r="S105" s="69"/>
    </row>
    <row r="106" spans="5:19" s="31" customFormat="1" x14ac:dyDescent="0.2">
      <c r="E106" s="39"/>
      <c r="F106" s="71"/>
      <c r="G106" s="34"/>
      <c r="H106" s="34"/>
      <c r="I106" s="33"/>
      <c r="J106" s="34"/>
      <c r="K106" s="34"/>
      <c r="L106" s="34"/>
      <c r="P106" s="69"/>
      <c r="Q106" s="69"/>
      <c r="R106" s="69"/>
      <c r="S106" s="69"/>
    </row>
    <row r="107" spans="5:19" s="31" customFormat="1" x14ac:dyDescent="0.2">
      <c r="E107" s="39"/>
      <c r="F107" s="71"/>
      <c r="G107" s="34"/>
      <c r="H107" s="34"/>
      <c r="I107" s="33"/>
      <c r="J107" s="34"/>
      <c r="K107" s="34"/>
      <c r="L107" s="34"/>
      <c r="P107" s="69"/>
      <c r="Q107" s="69"/>
      <c r="R107" s="69"/>
      <c r="S107" s="69"/>
    </row>
    <row r="108" spans="5:19" s="31" customFormat="1" x14ac:dyDescent="0.2">
      <c r="E108" s="39"/>
      <c r="F108" s="71"/>
      <c r="G108" s="34"/>
      <c r="H108" s="34"/>
      <c r="I108" s="33"/>
      <c r="J108" s="34"/>
      <c r="K108" s="34"/>
      <c r="L108" s="34"/>
      <c r="P108" s="69"/>
      <c r="Q108" s="69"/>
      <c r="R108" s="69"/>
      <c r="S108" s="69"/>
    </row>
    <row r="109" spans="5:19" s="31" customFormat="1" x14ac:dyDescent="0.2">
      <c r="E109" s="39"/>
      <c r="F109" s="71"/>
      <c r="G109" s="34"/>
      <c r="H109" s="34"/>
      <c r="I109" s="33"/>
      <c r="J109" s="34"/>
      <c r="K109" s="34"/>
      <c r="L109" s="34"/>
      <c r="P109" s="69"/>
      <c r="Q109" s="69"/>
      <c r="R109" s="69"/>
      <c r="S109" s="69"/>
    </row>
    <row r="110" spans="5:19" s="31" customFormat="1" x14ac:dyDescent="0.2">
      <c r="E110" s="39"/>
      <c r="F110" s="71"/>
      <c r="G110" s="34"/>
      <c r="H110" s="34"/>
      <c r="I110" s="33"/>
      <c r="J110" s="34"/>
      <c r="K110" s="34"/>
      <c r="L110" s="34"/>
      <c r="P110" s="69"/>
      <c r="Q110" s="69"/>
      <c r="R110" s="69"/>
      <c r="S110" s="69"/>
    </row>
    <row r="111" spans="5:19" s="31" customFormat="1" x14ac:dyDescent="0.2">
      <c r="E111" s="39"/>
      <c r="F111" s="71"/>
      <c r="G111" s="34"/>
      <c r="H111" s="34"/>
      <c r="I111" s="33"/>
      <c r="J111" s="34"/>
      <c r="K111" s="34"/>
      <c r="L111" s="34"/>
      <c r="P111" s="69"/>
      <c r="Q111" s="69"/>
      <c r="R111" s="69"/>
      <c r="S111" s="69"/>
    </row>
    <row r="112" spans="5:19" s="31" customFormat="1" x14ac:dyDescent="0.2">
      <c r="E112" s="39"/>
      <c r="F112" s="71"/>
      <c r="G112" s="34"/>
      <c r="H112" s="34"/>
      <c r="I112" s="33"/>
      <c r="J112" s="34"/>
      <c r="K112" s="34"/>
      <c r="L112" s="34"/>
      <c r="P112" s="69"/>
      <c r="Q112" s="69"/>
      <c r="R112" s="69"/>
      <c r="S112" s="69"/>
    </row>
    <row r="113" spans="5:19" s="31" customFormat="1" x14ac:dyDescent="0.2">
      <c r="E113" s="39"/>
      <c r="F113" s="71"/>
      <c r="G113" s="34"/>
      <c r="H113" s="34"/>
      <c r="I113" s="33"/>
      <c r="J113" s="34"/>
      <c r="K113" s="34"/>
      <c r="L113" s="34"/>
      <c r="P113" s="69"/>
      <c r="Q113" s="69"/>
      <c r="R113" s="69"/>
      <c r="S113" s="69"/>
    </row>
    <row r="114" spans="5:19" s="31" customFormat="1" x14ac:dyDescent="0.2">
      <c r="E114" s="39"/>
      <c r="F114" s="71"/>
      <c r="G114" s="34"/>
      <c r="H114" s="34"/>
      <c r="I114" s="33"/>
      <c r="J114" s="34"/>
      <c r="K114" s="34"/>
      <c r="L114" s="34"/>
      <c r="P114" s="69"/>
      <c r="Q114" s="69"/>
      <c r="R114" s="69"/>
      <c r="S114" s="69"/>
    </row>
    <row r="115" spans="5:19" s="31" customFormat="1" x14ac:dyDescent="0.2">
      <c r="E115" s="39"/>
      <c r="F115" s="71"/>
      <c r="G115" s="34"/>
      <c r="H115" s="34"/>
      <c r="I115" s="33"/>
      <c r="J115" s="34"/>
      <c r="K115" s="34"/>
      <c r="L115" s="34"/>
      <c r="P115" s="69"/>
      <c r="Q115" s="69"/>
      <c r="R115" s="69"/>
      <c r="S115" s="69"/>
    </row>
    <row r="116" spans="5:19" s="31" customFormat="1" x14ac:dyDescent="0.2">
      <c r="E116" s="39"/>
      <c r="F116" s="71"/>
      <c r="G116" s="34"/>
      <c r="H116" s="34"/>
      <c r="I116" s="33"/>
      <c r="J116" s="34"/>
      <c r="K116" s="34"/>
      <c r="L116" s="34"/>
      <c r="P116" s="69"/>
      <c r="Q116" s="69"/>
      <c r="R116" s="69"/>
      <c r="S116" s="69"/>
    </row>
    <row r="117" spans="5:19" s="31" customFormat="1" x14ac:dyDescent="0.2">
      <c r="E117" s="39"/>
      <c r="F117" s="71"/>
      <c r="G117" s="34"/>
      <c r="H117" s="34"/>
      <c r="I117" s="33"/>
      <c r="J117" s="34"/>
      <c r="K117" s="34"/>
      <c r="L117" s="34"/>
      <c r="P117" s="69"/>
      <c r="Q117" s="69"/>
      <c r="R117" s="69"/>
      <c r="S117" s="69"/>
    </row>
    <row r="118" spans="5:19" s="31" customFormat="1" x14ac:dyDescent="0.2">
      <c r="E118" s="39"/>
      <c r="F118" s="71"/>
      <c r="G118" s="34"/>
      <c r="H118" s="34"/>
      <c r="I118" s="33"/>
      <c r="J118" s="34"/>
      <c r="K118" s="34"/>
      <c r="L118" s="34"/>
      <c r="P118" s="69"/>
      <c r="Q118" s="69"/>
      <c r="R118" s="69"/>
      <c r="S118" s="69"/>
    </row>
    <row r="119" spans="5:19" s="31" customFormat="1" x14ac:dyDescent="0.2">
      <c r="E119" s="39"/>
      <c r="F119" s="71"/>
      <c r="G119" s="34"/>
      <c r="H119" s="34"/>
      <c r="I119" s="33"/>
      <c r="J119" s="34"/>
      <c r="K119" s="34"/>
      <c r="L119" s="34"/>
      <c r="P119" s="69"/>
      <c r="Q119" s="69"/>
      <c r="R119" s="69"/>
      <c r="S119" s="69"/>
    </row>
    <row r="120" spans="5:19" s="31" customFormat="1" x14ac:dyDescent="0.2">
      <c r="E120" s="39"/>
      <c r="F120" s="71"/>
      <c r="G120" s="34"/>
      <c r="H120" s="34"/>
      <c r="I120" s="33"/>
      <c r="J120" s="34"/>
      <c r="K120" s="34"/>
      <c r="L120" s="34"/>
      <c r="P120" s="69"/>
      <c r="Q120" s="69"/>
      <c r="R120" s="69"/>
      <c r="S120" s="69"/>
    </row>
    <row r="121" spans="5:19" s="31" customFormat="1" x14ac:dyDescent="0.2">
      <c r="E121" s="39"/>
      <c r="F121" s="71"/>
      <c r="G121" s="34"/>
      <c r="H121" s="34"/>
      <c r="I121" s="33"/>
      <c r="J121" s="34"/>
      <c r="K121" s="34"/>
      <c r="L121" s="34"/>
      <c r="P121" s="69"/>
      <c r="Q121" s="69"/>
      <c r="R121" s="69"/>
      <c r="S121" s="69"/>
    </row>
    <row r="122" spans="5:19" s="31" customFormat="1" x14ac:dyDescent="0.2">
      <c r="E122" s="39"/>
      <c r="F122" s="71"/>
      <c r="G122" s="34"/>
      <c r="H122" s="34"/>
      <c r="I122" s="33"/>
      <c r="J122" s="34"/>
      <c r="K122" s="34"/>
      <c r="L122" s="34"/>
      <c r="P122" s="69"/>
      <c r="Q122" s="69"/>
      <c r="R122" s="69"/>
      <c r="S122" s="69"/>
    </row>
    <row r="123" spans="5:19" s="31" customFormat="1" x14ac:dyDescent="0.2">
      <c r="E123" s="39"/>
      <c r="F123" s="71"/>
      <c r="G123" s="34"/>
      <c r="H123" s="34"/>
      <c r="I123" s="33"/>
      <c r="J123" s="34"/>
      <c r="K123" s="34"/>
      <c r="L123" s="34"/>
      <c r="P123" s="69"/>
      <c r="Q123" s="69"/>
      <c r="R123" s="69"/>
      <c r="S123" s="69"/>
    </row>
    <row r="124" spans="5:19" s="31" customFormat="1" x14ac:dyDescent="0.2">
      <c r="E124" s="39"/>
      <c r="F124" s="71"/>
      <c r="G124" s="34"/>
      <c r="H124" s="34"/>
      <c r="I124" s="33"/>
      <c r="J124" s="34"/>
      <c r="K124" s="34"/>
      <c r="L124" s="34"/>
      <c r="P124" s="69"/>
      <c r="Q124" s="69"/>
      <c r="R124" s="69"/>
      <c r="S124" s="69"/>
    </row>
    <row r="125" spans="5:19" s="31" customFormat="1" x14ac:dyDescent="0.2">
      <c r="E125" s="39"/>
      <c r="F125" s="71"/>
      <c r="G125" s="34"/>
      <c r="H125" s="34"/>
      <c r="I125" s="33"/>
      <c r="J125" s="34"/>
      <c r="K125" s="34"/>
      <c r="L125" s="34"/>
      <c r="P125" s="69"/>
      <c r="Q125" s="69"/>
      <c r="R125" s="69"/>
      <c r="S125" s="69"/>
    </row>
    <row r="126" spans="5:19" s="31" customFormat="1" x14ac:dyDescent="0.2">
      <c r="E126" s="39"/>
      <c r="F126" s="71"/>
      <c r="G126" s="34"/>
      <c r="H126" s="34"/>
      <c r="I126" s="33"/>
      <c r="J126" s="34"/>
      <c r="K126" s="34"/>
      <c r="L126" s="34"/>
      <c r="P126" s="69"/>
      <c r="Q126" s="69"/>
      <c r="R126" s="69"/>
      <c r="S126" s="69"/>
    </row>
    <row r="127" spans="5:19" s="31" customFormat="1" x14ac:dyDescent="0.2">
      <c r="E127" s="39"/>
      <c r="F127" s="71"/>
      <c r="G127" s="34"/>
      <c r="H127" s="34"/>
      <c r="I127" s="33"/>
      <c r="J127" s="34"/>
      <c r="K127" s="34"/>
      <c r="L127" s="34"/>
      <c r="P127" s="69"/>
      <c r="Q127" s="69"/>
      <c r="R127" s="69"/>
      <c r="S127" s="69"/>
    </row>
    <row r="128" spans="5:19" s="31" customFormat="1" x14ac:dyDescent="0.2">
      <c r="E128" s="39"/>
      <c r="F128" s="71"/>
      <c r="G128" s="34"/>
      <c r="H128" s="34"/>
      <c r="I128" s="33"/>
      <c r="J128" s="34"/>
      <c r="K128" s="34"/>
      <c r="L128" s="34"/>
      <c r="P128" s="69"/>
      <c r="Q128" s="69"/>
      <c r="R128" s="69"/>
      <c r="S128" s="69"/>
    </row>
    <row r="129" spans="1:22" s="31" customFormat="1" x14ac:dyDescent="0.2">
      <c r="E129" s="39"/>
      <c r="F129" s="71"/>
      <c r="G129" s="34"/>
      <c r="H129" s="34"/>
      <c r="I129" s="33"/>
      <c r="J129" s="34"/>
      <c r="K129" s="34"/>
      <c r="L129" s="34"/>
      <c r="P129" s="69"/>
      <c r="Q129" s="69"/>
      <c r="R129" s="69"/>
      <c r="S129" s="69"/>
    </row>
    <row r="130" spans="1:22" s="31" customFormat="1" x14ac:dyDescent="0.2">
      <c r="E130" s="39"/>
      <c r="F130" s="71"/>
      <c r="G130" s="34"/>
      <c r="H130" s="34"/>
      <c r="I130" s="33"/>
      <c r="J130" s="34"/>
      <c r="K130" s="34"/>
      <c r="L130" s="34"/>
      <c r="P130" s="69"/>
      <c r="Q130" s="69"/>
      <c r="R130" s="69"/>
      <c r="S130" s="69"/>
    </row>
    <row r="131" spans="1:22" s="31" customFormat="1" x14ac:dyDescent="0.2">
      <c r="E131" s="39"/>
      <c r="F131" s="71"/>
      <c r="G131" s="34"/>
      <c r="H131" s="34"/>
      <c r="I131" s="33"/>
      <c r="J131" s="34"/>
      <c r="K131" s="34"/>
      <c r="L131" s="34"/>
      <c r="P131" s="69"/>
      <c r="Q131" s="69"/>
      <c r="R131" s="35"/>
      <c r="S131" s="35"/>
      <c r="T131" s="34"/>
      <c r="U131" s="34"/>
      <c r="V131" s="34"/>
    </row>
    <row r="132" spans="1:22" s="31" customFormat="1" x14ac:dyDescent="0.2">
      <c r="E132" s="39"/>
      <c r="F132" s="71"/>
      <c r="G132" s="34"/>
      <c r="H132" s="34"/>
      <c r="I132" s="33"/>
      <c r="J132" s="34"/>
      <c r="K132" s="34"/>
      <c r="L132" s="34"/>
      <c r="P132" s="69"/>
      <c r="Q132" s="69"/>
      <c r="R132" s="35"/>
      <c r="S132" s="35"/>
      <c r="T132" s="34"/>
      <c r="U132" s="34"/>
      <c r="V132" s="34"/>
    </row>
    <row r="133" spans="1:22" s="31" customFormat="1" x14ac:dyDescent="0.2">
      <c r="E133" s="39"/>
      <c r="F133" s="71"/>
      <c r="G133" s="34"/>
      <c r="H133" s="34"/>
      <c r="I133" s="33"/>
      <c r="J133" s="34"/>
      <c r="K133" s="34"/>
      <c r="L133" s="34"/>
      <c r="P133" s="69"/>
      <c r="Q133" s="69"/>
      <c r="R133" s="35"/>
      <c r="S133" s="35"/>
      <c r="T133" s="34"/>
      <c r="U133" s="34"/>
      <c r="V133" s="34"/>
    </row>
    <row r="134" spans="1:22" s="31" customFormat="1" x14ac:dyDescent="0.2">
      <c r="E134" s="39"/>
      <c r="F134" s="71"/>
      <c r="G134" s="34"/>
      <c r="H134" s="34"/>
      <c r="I134" s="33"/>
      <c r="J134" s="34"/>
      <c r="K134" s="34"/>
      <c r="L134" s="34"/>
      <c r="P134" s="69"/>
      <c r="Q134" s="69"/>
      <c r="R134" s="35"/>
      <c r="S134" s="35"/>
      <c r="T134" s="34"/>
      <c r="U134" s="34"/>
      <c r="V134" s="34"/>
    </row>
    <row r="135" spans="1:22" s="31" customFormat="1" x14ac:dyDescent="0.2">
      <c r="E135" s="39"/>
      <c r="F135" s="71"/>
      <c r="G135" s="34"/>
      <c r="H135" s="34"/>
      <c r="I135" s="33"/>
      <c r="J135" s="34"/>
      <c r="K135" s="34"/>
      <c r="L135" s="34"/>
      <c r="P135" s="69"/>
      <c r="Q135" s="69"/>
      <c r="R135" s="35"/>
      <c r="S135" s="35"/>
      <c r="T135" s="34"/>
      <c r="U135" s="34"/>
      <c r="V135" s="34"/>
    </row>
    <row r="136" spans="1:22" s="31" customFormat="1" x14ac:dyDescent="0.2">
      <c r="E136" s="39"/>
      <c r="F136" s="71"/>
      <c r="G136" s="34"/>
      <c r="H136" s="34"/>
      <c r="I136" s="33"/>
      <c r="J136" s="34"/>
      <c r="K136" s="34"/>
      <c r="L136" s="34"/>
      <c r="N136" s="34"/>
      <c r="O136" s="33"/>
      <c r="P136" s="77"/>
      <c r="Q136" s="35"/>
      <c r="R136" s="35"/>
      <c r="S136" s="35"/>
      <c r="T136" s="34"/>
      <c r="U136" s="34"/>
      <c r="V136" s="34"/>
    </row>
    <row r="137" spans="1:22" s="31" customFormat="1" x14ac:dyDescent="0.2">
      <c r="E137" s="39"/>
      <c r="F137" s="71"/>
      <c r="G137" s="34"/>
      <c r="H137" s="34"/>
      <c r="I137" s="33"/>
      <c r="J137" s="34"/>
      <c r="K137" s="34"/>
      <c r="L137" s="34"/>
      <c r="N137" s="34"/>
      <c r="O137" s="33"/>
      <c r="P137" s="77"/>
      <c r="Q137" s="35"/>
      <c r="R137" s="35"/>
      <c r="S137" s="35"/>
      <c r="T137" s="34"/>
      <c r="U137" s="34"/>
      <c r="V137" s="34"/>
    </row>
    <row r="138" spans="1:22" s="31" customFormat="1" x14ac:dyDescent="0.2">
      <c r="E138" s="39"/>
      <c r="F138" s="71"/>
      <c r="G138" s="34"/>
      <c r="H138" s="34"/>
      <c r="I138" s="33"/>
      <c r="J138" s="34"/>
      <c r="K138" s="34"/>
      <c r="L138" s="34"/>
      <c r="N138" s="34"/>
      <c r="O138" s="33"/>
      <c r="P138" s="77"/>
      <c r="Q138" s="35"/>
      <c r="R138" s="35"/>
      <c r="S138" s="35"/>
      <c r="T138" s="34"/>
      <c r="U138" s="34"/>
      <c r="V138" s="34"/>
    </row>
    <row r="139" spans="1:22" s="31" customFormat="1" x14ac:dyDescent="0.2">
      <c r="E139" s="39"/>
      <c r="F139" s="71"/>
      <c r="G139" s="34"/>
      <c r="H139" s="34"/>
      <c r="I139" s="33"/>
      <c r="J139" s="34"/>
      <c r="K139" s="34"/>
      <c r="L139" s="34"/>
      <c r="N139" s="34"/>
      <c r="O139" s="33"/>
      <c r="P139" s="77"/>
      <c r="Q139" s="35"/>
      <c r="R139" s="35"/>
      <c r="S139" s="35"/>
      <c r="T139" s="34"/>
      <c r="U139" s="34"/>
      <c r="V139" s="34"/>
    </row>
    <row r="140" spans="1:22" s="31" customFormat="1" x14ac:dyDescent="0.2">
      <c r="A140" s="34"/>
      <c r="B140" s="34"/>
      <c r="C140" s="78"/>
      <c r="D140" s="78"/>
      <c r="E140" s="78"/>
      <c r="F140" s="78"/>
      <c r="H140" s="69"/>
      <c r="J140" s="34"/>
      <c r="K140" s="34"/>
      <c r="L140" s="34"/>
      <c r="N140" s="34"/>
      <c r="O140" s="33"/>
      <c r="P140" s="77"/>
      <c r="Q140" s="35"/>
      <c r="R140" s="35"/>
      <c r="S140" s="35"/>
      <c r="T140" s="34"/>
      <c r="U140" s="34"/>
      <c r="V140" s="34"/>
    </row>
    <row r="141" spans="1:22" s="31" customFormat="1" x14ac:dyDescent="0.2">
      <c r="A141" s="34"/>
      <c r="B141" s="34"/>
      <c r="C141" s="78"/>
      <c r="D141" s="78"/>
      <c r="E141" s="78"/>
      <c r="F141" s="78"/>
      <c r="H141" s="69"/>
      <c r="J141" s="34"/>
      <c r="K141" s="34"/>
      <c r="L141" s="34"/>
      <c r="N141" s="34"/>
      <c r="O141" s="33"/>
      <c r="P141" s="77"/>
      <c r="Q141" s="35"/>
      <c r="R141" s="35"/>
      <c r="S141" s="35"/>
      <c r="T141" s="34"/>
      <c r="U141" s="34"/>
      <c r="V141" s="34"/>
    </row>
    <row r="142" spans="1:22" s="31" customFormat="1" x14ac:dyDescent="0.2">
      <c r="A142" s="34"/>
      <c r="B142" s="34"/>
      <c r="C142" s="78"/>
      <c r="D142" s="78"/>
      <c r="E142" s="78"/>
      <c r="F142" s="78"/>
      <c r="H142" s="69"/>
      <c r="J142" s="34"/>
      <c r="K142" s="34"/>
      <c r="L142" s="34"/>
      <c r="N142" s="34"/>
      <c r="O142" s="33"/>
      <c r="P142" s="77"/>
      <c r="Q142" s="35"/>
      <c r="R142" s="35"/>
      <c r="S142" s="35"/>
      <c r="T142" s="34"/>
      <c r="U142" s="34"/>
      <c r="V142" s="34"/>
    </row>
    <row r="143" spans="1:22" s="31" customFormat="1" x14ac:dyDescent="0.2">
      <c r="A143" s="34"/>
      <c r="B143" s="34"/>
      <c r="C143" s="78"/>
      <c r="D143" s="78"/>
      <c r="E143" s="78"/>
      <c r="F143" s="78"/>
      <c r="H143" s="69"/>
      <c r="J143" s="34"/>
      <c r="K143" s="34"/>
      <c r="L143" s="34"/>
      <c r="N143" s="34"/>
      <c r="O143" s="33"/>
      <c r="P143" s="77"/>
      <c r="Q143" s="35"/>
      <c r="R143" s="35"/>
      <c r="S143" s="35"/>
      <c r="T143" s="34"/>
      <c r="U143" s="34"/>
      <c r="V143" s="34"/>
    </row>
    <row r="144" spans="1:22" s="31" customFormat="1" x14ac:dyDescent="0.2">
      <c r="A144" s="34"/>
      <c r="B144" s="34"/>
      <c r="C144" s="78"/>
      <c r="D144" s="78"/>
      <c r="E144" s="78"/>
      <c r="F144" s="78"/>
      <c r="H144" s="69"/>
      <c r="J144" s="34"/>
      <c r="K144" s="34"/>
      <c r="L144" s="34"/>
      <c r="N144" s="34"/>
      <c r="O144" s="33"/>
      <c r="P144" s="77"/>
      <c r="Q144" s="35"/>
      <c r="R144" s="35"/>
      <c r="S144" s="35"/>
      <c r="T144" s="34"/>
      <c r="U144" s="34"/>
      <c r="V144" s="34"/>
    </row>
    <row r="145" spans="1:22" s="31" customFormat="1" x14ac:dyDescent="0.2">
      <c r="A145" s="34"/>
      <c r="B145" s="34"/>
      <c r="C145" s="78"/>
      <c r="D145" s="78"/>
      <c r="E145" s="78"/>
      <c r="F145" s="78"/>
      <c r="H145" s="69"/>
      <c r="J145" s="34"/>
      <c r="K145" s="34"/>
      <c r="L145" s="34"/>
      <c r="N145" s="34"/>
      <c r="O145" s="33"/>
      <c r="P145" s="77"/>
      <c r="Q145" s="35"/>
      <c r="R145" s="35"/>
      <c r="S145" s="35"/>
      <c r="T145" s="34"/>
      <c r="U145" s="34"/>
      <c r="V145" s="34"/>
    </row>
    <row r="146" spans="1:22" s="31" customFormat="1" x14ac:dyDescent="0.2">
      <c r="A146" s="34"/>
      <c r="B146" s="34"/>
      <c r="C146" s="78"/>
      <c r="D146" s="78"/>
      <c r="E146" s="78"/>
      <c r="F146" s="78"/>
      <c r="H146" s="69"/>
      <c r="K146" s="34"/>
      <c r="L146" s="34"/>
      <c r="N146" s="34"/>
      <c r="O146" s="33"/>
      <c r="P146" s="77"/>
      <c r="Q146" s="35"/>
      <c r="R146" s="35"/>
      <c r="S146" s="35"/>
      <c r="T146" s="34"/>
      <c r="U146" s="34"/>
      <c r="V146" s="34"/>
    </row>
    <row r="147" spans="1:22" s="31" customFormat="1" x14ac:dyDescent="0.2">
      <c r="A147" s="34"/>
      <c r="B147" s="34"/>
      <c r="C147" s="78"/>
      <c r="D147" s="78"/>
      <c r="E147" s="78"/>
      <c r="F147" s="78"/>
      <c r="H147" s="69"/>
      <c r="K147" s="34"/>
      <c r="L147" s="34"/>
      <c r="N147" s="34"/>
      <c r="O147" s="33"/>
      <c r="P147" s="77"/>
      <c r="Q147" s="35"/>
      <c r="R147" s="35"/>
      <c r="S147" s="35"/>
      <c r="T147" s="34"/>
      <c r="U147" s="34"/>
      <c r="V147" s="34"/>
    </row>
    <row r="148" spans="1:22" x14ac:dyDescent="0.2">
      <c r="K148" s="34"/>
      <c r="L148" s="34"/>
      <c r="M148" s="31"/>
    </row>
    <row r="149" spans="1:22" x14ac:dyDescent="0.2">
      <c r="L149" s="34"/>
      <c r="M149" s="31"/>
    </row>
    <row r="150" spans="1:22" x14ac:dyDescent="0.2">
      <c r="L150" s="34"/>
      <c r="M150" s="31"/>
    </row>
    <row r="151" spans="1:22" x14ac:dyDescent="0.2">
      <c r="L151" s="34"/>
    </row>
    <row r="152" spans="1:22" x14ac:dyDescent="0.2">
      <c r="L152" s="34"/>
    </row>
    <row r="153" spans="1:22" x14ac:dyDescent="0.2">
      <c r="L153" s="34"/>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K17</vt:lpstr>
      <vt:lpstr>FedSampCores07-K17_2008.09.01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2019-05-01T22:32:46Z</dcterms:created>
  <dcterms:modified xsi:type="dcterms:W3CDTF">2019-08-29T23:42:55Z</dcterms:modified>
</cp:coreProperties>
</file>