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64ECCF23-98C2-4932-BBDA-FB932C9BFE89}" xr6:coauthVersionLast="41" xr6:coauthVersionMax="41" xr10:uidLastSave="{00000000-0000-0000-0000-000000000000}"/>
  <bookViews>
    <workbookView xWindow="345" yWindow="345" windowWidth="25965" windowHeight="13935" xr2:uid="{2E11966C-C8F1-48E2-8EDE-3135B90D6FDA}"/>
  </bookViews>
  <sheets>
    <sheet name="K17" sheetId="5" r:id="rId1"/>
    <sheet name="FedSampCores07-K17_2008.09.01" sheetId="4" r:id="rId2"/>
    <sheet name="FedSampCores07-K17_2009.05.24" sheetId="1" r:id="rId3"/>
    <sheet name="FedSampCores07-K17_2009.09.03" sheetId="3"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5" l="1"/>
  <c r="C28" i="5"/>
  <c r="X19" i="5"/>
  <c r="V18" i="5"/>
  <c r="P19" i="5"/>
  <c r="N9" i="5"/>
  <c r="O9" i="5"/>
  <c r="L9" i="5"/>
  <c r="C9" i="5"/>
  <c r="N18" i="5"/>
  <c r="L18" i="5"/>
  <c r="D18" i="5"/>
  <c r="E18" i="5"/>
  <c r="T9" i="5"/>
  <c r="U9" i="5"/>
  <c r="Q19" i="5"/>
  <c r="T18" i="5"/>
  <c r="U17" i="5"/>
  <c r="I3" i="3"/>
  <c r="O12" i="3"/>
  <c r="S19" i="5"/>
  <c r="S17" i="5"/>
  <c r="E17" i="5"/>
  <c r="I3" i="1"/>
  <c r="I17" i="5"/>
  <c r="L17" i="5"/>
  <c r="E16" i="5"/>
  <c r="I3" i="4"/>
  <c r="I16" i="5"/>
  <c r="L16" i="5"/>
  <c r="Q8" i="5"/>
  <c r="I8" i="5"/>
  <c r="P8" i="5"/>
  <c r="S8" i="5"/>
  <c r="T8" i="5"/>
  <c r="P17" i="5"/>
  <c r="E12" i="1"/>
  <c r="E13" i="1"/>
  <c r="E14" i="1"/>
  <c r="I4" i="1"/>
  <c r="Q17" i="5"/>
  <c r="I1" i="1"/>
  <c r="O12" i="1"/>
  <c r="I22" i="5"/>
  <c r="G22" i="5"/>
  <c r="E22" i="5"/>
  <c r="E12" i="4"/>
  <c r="E13" i="4"/>
  <c r="I4" i="4"/>
  <c r="Q16" i="5"/>
  <c r="W17" i="5"/>
  <c r="C26" i="5"/>
  <c r="E12" i="3"/>
  <c r="E13" i="3"/>
  <c r="E14" i="3"/>
  <c r="I4" i="3"/>
  <c r="C25" i="5"/>
  <c r="C24" i="5"/>
  <c r="C23" i="5"/>
  <c r="D23" i="5"/>
  <c r="C8" i="5"/>
  <c r="L8" i="5"/>
  <c r="N8" i="5"/>
  <c r="I9" i="5"/>
  <c r="C7" i="5"/>
  <c r="L7" i="5"/>
  <c r="N7" i="5"/>
  <c r="O8" i="5"/>
  <c r="I19" i="5"/>
  <c r="I2" i="3"/>
  <c r="G19" i="5"/>
  <c r="I1" i="3"/>
  <c r="I2" i="4"/>
  <c r="G16" i="5"/>
  <c r="I1" i="4"/>
  <c r="G17" i="5"/>
  <c r="P7" i="5"/>
  <c r="Q9" i="5"/>
  <c r="J9" i="5"/>
  <c r="H9" i="5"/>
  <c r="J8" i="5"/>
  <c r="H8" i="5"/>
  <c r="Q7" i="5"/>
  <c r="J7" i="5"/>
  <c r="H7" i="5"/>
  <c r="S7" i="5"/>
  <c r="P9" i="5"/>
  <c r="S9" i="5"/>
  <c r="O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cmcneil</author>
    <author>ehbaker</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H7" authorId="1" shapeId="0" xr:uid="{C4C8AF06-A903-4A59-8427-574368F99E9B}">
      <text>
        <r>
          <rPr>
            <b/>
            <sz val="8"/>
            <color indexed="81"/>
            <rFont val="Tahoma"/>
            <family val="2"/>
          </rPr>
          <t xml:space="preserve"> This value is suspect!  Based on the stake data it seems that this probing may have penetrated into the previous year's firn.</t>
        </r>
      </text>
    </comment>
    <comment ref="J7" authorId="1" shapeId="0" xr:uid="{5772371F-4DC8-4008-8D5B-CED9828D7FE4}">
      <text>
        <r>
          <rPr>
            <b/>
            <sz val="8"/>
            <color indexed="81"/>
            <rFont val="Tahoma"/>
            <family val="2"/>
          </rPr>
          <t xml:space="preserve"> This value is suspect!  Based on the stake data it seems that this probing may have penetrated into the previous year's firn.</t>
        </r>
      </text>
    </comment>
    <comment ref="A13"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3" authorId="0" shapeId="0" xr:uid="{DE382FC8-3636-4654-8919-A95292F5B5DF}">
      <text>
        <r>
          <rPr>
            <b/>
            <sz val="8"/>
            <color indexed="81"/>
            <rFont val="Tahoma"/>
            <family val="2"/>
          </rPr>
          <t>GAAdmin:</t>
        </r>
        <r>
          <rPr>
            <sz val="8"/>
            <color indexed="81"/>
            <rFont val="Tahoma"/>
            <family val="2"/>
          </rPr>
          <t xml:space="preserve">
Date of observations</t>
        </r>
      </text>
    </comment>
    <comment ref="C13" authorId="2" shapeId="0" xr:uid="{BD5AFB21-7E42-4B4A-A585-A4E63B97C336}">
      <text>
        <r>
          <rPr>
            <b/>
            <sz val="9"/>
            <color indexed="81"/>
            <rFont val="Tahoma"/>
            <family val="2"/>
          </rPr>
          <t>cmcneil:</t>
        </r>
        <r>
          <rPr>
            <sz val="9"/>
            <color indexed="81"/>
            <rFont val="Tahoma"/>
            <family val="2"/>
          </rPr>
          <t xml:space="preserve">
Total length of stake</t>
        </r>
      </text>
    </comment>
    <comment ref="D13" authorId="2"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3" authorId="2"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3"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3"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3"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3"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3" authorId="0" shapeId="0" xr:uid="{B6C40F52-0ECD-4D2D-818D-E87270F4286E}">
      <text>
        <r>
          <rPr>
            <b/>
            <sz val="8"/>
            <color indexed="81"/>
            <rFont val="Tahoma"/>
            <family val="2"/>
          </rPr>
          <t>GAAdmin:</t>
        </r>
        <r>
          <rPr>
            <sz val="8"/>
            <color indexed="81"/>
            <rFont val="Tahoma"/>
            <family val="2"/>
          </rPr>
          <t xml:space="preserve">
Standard Error</t>
        </r>
      </text>
    </comment>
    <comment ref="K13"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3"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3"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3"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3" authorId="0" shapeId="0" xr:uid="{397C3BD4-DFD3-419F-A6D2-D706F37D4F3B}">
      <text>
        <r>
          <rPr>
            <sz val="8"/>
            <color indexed="81"/>
            <rFont val="Tahoma"/>
            <family val="2"/>
          </rPr>
          <t>Average density of the material above ss.</t>
        </r>
      </text>
    </comment>
    <comment ref="S13" authorId="3" shapeId="0" xr:uid="{AEB88882-EF3D-417E-BE63-7C0E1A444D6E}">
      <text>
        <r>
          <rPr>
            <b/>
            <sz val="9"/>
            <color indexed="81"/>
            <rFont val="Tahoma"/>
            <charset val="1"/>
          </rPr>
          <t xml:space="preserve">ehbaker:
</t>
        </r>
        <r>
          <rPr>
            <sz val="9"/>
            <color indexed="81"/>
            <rFont val="Tahoma"/>
            <family val="2"/>
          </rPr>
          <t>maximum fraction of snowpack captured by measured density.</t>
        </r>
      </text>
    </comment>
    <comment ref="T13" authorId="2"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3" authorId="2"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3" authorId="2"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3" authorId="2"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3" authorId="2"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17" authorId="3" shapeId="0" xr:uid="{D8756AE5-EF84-434C-9DBA-79B5B5175B57}">
      <text>
        <r>
          <rPr>
            <b/>
            <sz val="9"/>
            <color indexed="81"/>
            <rFont val="Tahoma"/>
            <family val="2"/>
          </rPr>
          <t>ehbaker:</t>
        </r>
        <r>
          <rPr>
            <sz val="9"/>
            <color indexed="81"/>
            <rFont val="Tahoma"/>
            <family val="2"/>
          </rPr>
          <t xml:space="preserve">
2008 surface</t>
        </r>
      </text>
    </comment>
    <comment ref="M18" authorId="3" shapeId="0" xr:uid="{0B3FFE6A-102F-4828-89C2-9F2B0570247D}">
      <text>
        <r>
          <rPr>
            <b/>
            <sz val="9"/>
            <color indexed="81"/>
            <rFont val="Tahoma"/>
            <family val="2"/>
          </rPr>
          <t>ehbaker:</t>
        </r>
        <r>
          <rPr>
            <sz val="9"/>
            <color indexed="81"/>
            <rFont val="Tahoma"/>
            <family val="2"/>
          </rPr>
          <t xml:space="preserve">
assumed density for old firn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62EEA962-D5EF-4624-86CD-E65A69CCF9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C7DF4A6-5450-4A4E-83EB-9F211F1B326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5F1CB33-64EB-4940-AC0F-A6C4AE4B919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D960951-5FEC-4BFF-9D3F-3861783761C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58FA185-00C1-48D7-B146-F70CD37AABFB}">
      <text>
        <r>
          <rPr>
            <sz val="8"/>
            <color indexed="81"/>
            <rFont val="Tahoma"/>
            <family val="2"/>
          </rPr>
          <t xml:space="preserve">Sipre coring auger=45.6cm2 
large tube 41.05 cm2       
small tube 25.6   cm2          
Snow Metrics 1000 cm^3
</t>
        </r>
      </text>
    </comment>
    <comment ref="A10" authorId="2" shapeId="0" xr:uid="{5E860136-6F1D-467D-B36C-D1FBD36B30E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DC900F64-AFB1-42DE-841B-7848B800E8A9}">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87E9F83-C8CD-44F0-B20D-8EF90BED653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63493601-C39F-4865-9179-FCE1AE2A268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6532485E-5DEE-4C68-8E9B-678B19F82842}">
      <text>
        <r>
          <rPr>
            <b/>
            <sz val="9"/>
            <color indexed="81"/>
            <rFont val="Tahoma"/>
            <family val="2"/>
          </rPr>
          <t>cmcneil:</t>
        </r>
        <r>
          <rPr>
            <sz val="9"/>
            <color indexed="81"/>
            <rFont val="Tahoma"/>
            <family val="2"/>
          </rPr>
          <t xml:space="preserve">
What was used to measure snow depth</t>
        </r>
      </text>
    </comment>
    <comment ref="I10" authorId="0" shapeId="0" xr:uid="{98C784DC-342D-4B58-AF6B-D7289DC4E17C}">
      <text>
        <r>
          <rPr>
            <b/>
            <sz val="9"/>
            <color indexed="81"/>
            <rFont val="Tahoma"/>
            <family val="2"/>
          </rPr>
          <t>cmcneil:</t>
        </r>
        <r>
          <rPr>
            <sz val="9"/>
            <color indexed="81"/>
            <rFont val="Tahoma"/>
            <family val="2"/>
          </rPr>
          <t xml:space="preserve">
snow depth observed</t>
        </r>
      </text>
    </comment>
    <comment ref="O10" authorId="2" shapeId="0" xr:uid="{803EFA86-5707-488E-AF8B-76E28CD47368}">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3AE74A91-FE84-4586-9D13-3CED967A0DE1}">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ED9A6087-BDE3-4C0E-8212-E49C24866A3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0894EAF-838A-4488-A219-751D7A8B858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6F80B31-4C5E-4847-8179-A216C77B2AFC}">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6A790ED-0465-44A2-8D3E-5C5B880F6019}">
      <text>
        <r>
          <rPr>
            <sz val="8"/>
            <color indexed="81"/>
            <rFont val="Tahoma"/>
            <family val="2"/>
          </rPr>
          <t xml:space="preserve">Sipre coring auger=45.6cm2 
large tube 41.05 cm2       
small tube 25.6   cm2          
Snow Metrics 1000 cm^3
</t>
        </r>
      </text>
    </comment>
    <comment ref="A10" authorId="2" shapeId="0" xr:uid="{B2DF0B0A-9AA6-47FB-AFE0-D0C5A10087E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E47BFCD7-C3E7-426F-A574-DC9C2D27FD5C}">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CBBF1D8D-FA08-43BF-BBBE-B340DF5DC48E}">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6A80925E-9287-4FED-BAF9-A974CF9229D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CEF18CA2-20E9-45E2-9252-DC2AB1C83308}">
      <text>
        <r>
          <rPr>
            <b/>
            <sz val="9"/>
            <color indexed="81"/>
            <rFont val="Tahoma"/>
            <family val="2"/>
          </rPr>
          <t>cmcneil:</t>
        </r>
        <r>
          <rPr>
            <sz val="9"/>
            <color indexed="81"/>
            <rFont val="Tahoma"/>
            <family val="2"/>
          </rPr>
          <t xml:space="preserve">
What was used to measure snow depth</t>
        </r>
      </text>
    </comment>
    <comment ref="I10" authorId="0" shapeId="0" xr:uid="{B7230A12-F54E-4661-AF80-1C1893CD438B}">
      <text>
        <r>
          <rPr>
            <b/>
            <sz val="9"/>
            <color indexed="81"/>
            <rFont val="Tahoma"/>
            <family val="2"/>
          </rPr>
          <t>cmcneil:</t>
        </r>
        <r>
          <rPr>
            <sz val="9"/>
            <color indexed="81"/>
            <rFont val="Tahoma"/>
            <family val="2"/>
          </rPr>
          <t xml:space="preserve">
snow depth observed</t>
        </r>
      </text>
    </comment>
    <comment ref="O10" authorId="2" shapeId="0" xr:uid="{114D7175-EFE4-4A82-BCD7-D3580D545F4F}">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C024823-3D2E-4E50-ABB0-611C0155116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EF57E496-DC0D-41A8-A72C-DC4AC676090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97CA7AA-8467-4772-842C-D74D566C289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269E8EB-8A9B-4F51-A70A-843CF9B67C16}">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8750F27-6F19-4B94-8BC3-456C7904F62E}">
      <text>
        <r>
          <rPr>
            <sz val="8"/>
            <color indexed="81"/>
            <rFont val="Tahoma"/>
            <family val="2"/>
          </rPr>
          <t xml:space="preserve">Sipre coring auger=45.6cm2 
large tube 41.05 cm2       
small tube 25.6   cm2          
Snow Metrics 1000 cm^3
</t>
        </r>
      </text>
    </comment>
    <comment ref="A10" authorId="2" shapeId="0" xr:uid="{BBE08D05-3BDC-4BF1-8F06-E56FB9A1B04C}">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33700574-8E34-4295-94A6-7E557D22F34A}">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4DEF16BA-B5E7-4C1A-BF8A-E82727C74D9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4DBC87EE-6E2B-4E9A-AADA-1B10C6089DF6}">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5E5A66F-D33D-4EAD-BC6F-E9FC9577C1C8}">
      <text>
        <r>
          <rPr>
            <b/>
            <sz val="9"/>
            <color indexed="81"/>
            <rFont val="Tahoma"/>
            <family val="2"/>
          </rPr>
          <t>cmcneil:</t>
        </r>
        <r>
          <rPr>
            <sz val="9"/>
            <color indexed="81"/>
            <rFont val="Tahoma"/>
            <family val="2"/>
          </rPr>
          <t xml:space="preserve">
What was used to measure snow depth</t>
        </r>
      </text>
    </comment>
    <comment ref="I10" authorId="0" shapeId="0" xr:uid="{365050B3-3DBE-4ADC-80C4-EFB475A3210D}">
      <text>
        <r>
          <rPr>
            <b/>
            <sz val="9"/>
            <color indexed="81"/>
            <rFont val="Tahoma"/>
            <family val="2"/>
          </rPr>
          <t>cmcneil:</t>
        </r>
        <r>
          <rPr>
            <sz val="9"/>
            <color indexed="81"/>
            <rFont val="Tahoma"/>
            <family val="2"/>
          </rPr>
          <t xml:space="preserve">
snow depth observed</t>
        </r>
      </text>
    </comment>
    <comment ref="O10" authorId="2" shapeId="0" xr:uid="{729CEE59-AB03-4085-9B0F-229BB0F9D509}">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D12" authorId="2" shapeId="0" xr:uid="{B9C2D343-6583-4A0B-AA70-67A622FADD14}">
      <text>
        <r>
          <rPr>
            <b/>
            <sz val="9"/>
            <color indexed="81"/>
            <rFont val="Tahoma"/>
            <charset val="1"/>
          </rPr>
          <t>ehbaker:</t>
        </r>
        <r>
          <rPr>
            <sz val="9"/>
            <color indexed="81"/>
            <rFont val="Tahoma"/>
            <charset val="1"/>
          </rPr>
          <t xml:space="preserve">
This cutter weight of 12 is different than the previous number of 14; it was back-calculated from  the densities in the SURVEY database</t>
        </r>
      </text>
    </comment>
  </commentList>
</comments>
</file>

<file path=xl/sharedStrings.xml><?xml version="1.0" encoding="utf-8"?>
<sst xmlns="http://schemas.openxmlformats.org/spreadsheetml/2006/main" count="301" uniqueCount="138">
  <si>
    <t xml:space="preserve"> Glacier:</t>
  </si>
  <si>
    <t>Kahiltna</t>
  </si>
  <si>
    <t>* for the federal sampler, this is simply the depth of the deepest density measurement</t>
  </si>
  <si>
    <t>Location:</t>
  </si>
  <si>
    <t>K17</t>
  </si>
  <si>
    <t xml:space="preserve"> </t>
  </si>
  <si>
    <t xml:space="preserve">    Date:</t>
  </si>
  <si>
    <t>2009.05.24</t>
  </si>
  <si>
    <t>Average Snow Depth (m):</t>
  </si>
  <si>
    <t xml:space="preserve">  Notebook:</t>
  </si>
  <si>
    <t>2009_05_24_Kah_Field_Datasheet.pdf</t>
  </si>
  <si>
    <t>Column Average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</si>
  <si>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</si>
  <si>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</si>
  <si>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</si>
  <si>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</si>
  <si>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</si>
  <si>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</si>
  <si>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</si>
  <si>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</si>
  <si>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</si>
  <si>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</si>
  <si>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</si>
  <si>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</si>
  <si>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</si>
  <si>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</si>
  <si>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</si>
  <si>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</si>
  <si>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</si>
  <si>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</si>
  <si>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</si>
  <si>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</si>
  <si>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</si>
  <si>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</si>
  <si>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</si>
  <si>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Ash layer at 1 cm; surface is corn snow</t>
  </si>
  <si>
    <t>Pit</t>
  </si>
  <si>
    <t>Probe</t>
  </si>
  <si>
    <t>No Hobos</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</si>
  <si>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</si>
  <si>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</si>
  <si>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</si>
  <si>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</si>
  <si>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</si>
  <si>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</si>
  <si>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</si>
  <si>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</si>
  <si>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</si>
  <si>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Snow</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</si>
  <si>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</si>
  <si>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</si>
  <si>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</si>
  <si>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</si>
  <si>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</si>
  <si>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</si>
  <si>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</si>
  <si>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</si>
  <si>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</si>
  <si>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</si>
  <si>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</si>
  <si>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</si>
  <si>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</si>
  <si>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</si>
  <si>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2008_09_01_Kah_Field_Datasheet.pdf</t>
  </si>
  <si>
    <t>2009_09_03_Kah_Field_Datasheet.pdf</t>
  </si>
  <si>
    <t>2009.09.03</t>
  </si>
  <si>
    <t>dark ash layer on summer surface;coarse</t>
  </si>
  <si>
    <t xml:space="preserve">Probe  </t>
  </si>
  <si>
    <t>2008.09.01</t>
  </si>
  <si>
    <t>Bulk Density (g/cm^3):</t>
  </si>
  <si>
    <t>12:00pm</t>
  </si>
  <si>
    <t>Off</t>
  </si>
  <si>
    <t>NA</t>
  </si>
  <si>
    <t>Pit (?)</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</si>
  <si>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</si>
  <si>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</si>
  <si>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</si>
  <si>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</si>
  <si>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</si>
  <si>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</si>
  <si>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</si>
  <si>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</si>
  <si>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</si>
  <si>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</si>
  <si>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</si>
  <si>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</si>
  <si>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</si>
  <si>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</si>
  <si>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</si>
  <si>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</si>
  <si>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</si>
  <si>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</si>
  <si>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</si>
  <si>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</si>
  <si>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</si>
  <si>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</si>
  <si>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</si>
  <si>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</si>
  <si>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</si>
  <si>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</si>
  <si>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</si>
  <si>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</si>
  <si>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</si>
  <si>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</si>
  <si>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</si>
  <si>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</si>
  <si>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</si>
  <si>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</si>
  <si>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Nfirn</t>
  </si>
  <si>
    <t>Measured</t>
  </si>
  <si>
    <t>Old firn</t>
  </si>
  <si>
    <t>bw or bs</t>
  </si>
  <si>
    <t>original calculation</t>
  </si>
  <si>
    <t>Annual</t>
  </si>
  <si>
    <t>new calculation</t>
  </si>
  <si>
    <t>Estimated</t>
  </si>
  <si>
    <t>ba(i)</t>
  </si>
  <si>
    <t>bn(f)</t>
  </si>
  <si>
    <t>bn</t>
  </si>
  <si>
    <t>At Stake</t>
  </si>
  <si>
    <t>Depth of Previous Year's Summer Surface (m):</t>
  </si>
  <si>
    <t>Ablation</t>
  </si>
  <si>
    <t>Accumulation</t>
  </si>
  <si>
    <t>Balances</t>
  </si>
  <si>
    <t>m w.e.</t>
  </si>
  <si>
    <t>Total Core Depth(m):</t>
  </si>
  <si>
    <t>Stake Length Change</t>
  </si>
  <si>
    <t>(fall to fall)</t>
  </si>
  <si>
    <t>Previous summer surface</t>
  </si>
  <si>
    <t>dark ash layer on summer surface; very coarse summer surface</t>
  </si>
  <si>
    <t>*omitted from old calculaitons of depth</t>
  </si>
  <si>
    <t>Estimated or Measured</t>
  </si>
  <si>
    <t>new snow</t>
  </si>
  <si>
    <t>old firn</t>
  </si>
  <si>
    <t>snow</t>
  </si>
  <si>
    <t>new firn</t>
  </si>
  <si>
    <t>this is summer accumulation snow (not new firn)</t>
  </si>
  <si>
    <t>07-K17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</si>
</sst>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
    <numFmt numFmtId="166" formatCode="mm/dd/yyyy"/>
    <numFmt numFmtId="167" formatCode="0.00_)"/>
    <numFmt numFmtId="168" formatCode="mm/dd/yy"/>
  </numFmts>
  <fonts count="32">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11"/>
      <color rgb="FFFF0000"/>
      <name val="Calibri"/>
      <family val="2"/>
      <scheme val="minor"/>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sz val="9"/>
      <color indexed="81"/>
      <name val="Tahoma"/>
      <charset val="1"/>
    </font>
    <font>
      <b/>
      <sz val="9"/>
      <color indexed="81"/>
      <name val="Tahoma"/>
      <charset val="1"/>
    </font>
    <font>
      <sz val="8"/>
      <color rgb="FFFF0000"/>
      <name val="Arial"/>
      <family val="2"/>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rgb="FF000000"/>
      <name val="AvantGarde"/>
      <family val="2"/>
    </font>
    <font>
      <sz val="8"/>
      <color rgb="FFFF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indexed="4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5" tint="0.79998168889431442"/>
        <bgColor indexed="64"/>
      </patternFill>
    </fill>
  </fills>
  <borders count="29">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rgb="FFFF0000"/>
      </left>
      <right style="thin">
        <color rgb="FFFF0000"/>
      </right>
      <top style="thin">
        <color rgb="FFFF0000"/>
      </top>
      <bottom style="thin">
        <color rgb="FFFF0000"/>
      </bottom>
      <diagonal/>
    </border>
  </borders>
  <cellStyleXfs count="10">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cellStyleXfs>
  <cellXfs count="282">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4" fillId="0" borderId="0" xfId="1" applyFont="1" applyAlignment="1" applyProtection="1"/>
    <xf numFmtId="0" fontId="2" fillId="0" borderId="0" xfId="1" applyFont="1" applyBorder="1" applyAlignment="1" applyProtection="1">
      <alignment vertical="center"/>
    </xf>
    <xf numFmtId="0" fontId="13" fillId="0" borderId="0" xfId="0" applyFont="1"/>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7" fillId="0" borderId="0" xfId="0" applyNumberFormat="1" applyFont="1" applyBorder="1" applyAlignment="1">
      <alignment horizontal="center" vertical="center"/>
    </xf>
    <xf numFmtId="4" fontId="17" fillId="0" borderId="6" xfId="0" applyNumberFormat="1" applyFont="1" applyBorder="1" applyAlignment="1">
      <alignment horizontal="center" vertical="center"/>
    </xf>
    <xf numFmtId="0" fontId="4" fillId="0" borderId="0" xfId="2" applyAlignment="1" applyProtection="1"/>
    <xf numFmtId="0" fontId="4" fillId="0" borderId="0" xfId="2" applyBorder="1" applyAlignment="1" applyProtection="1">
      <alignment vertical="center"/>
    </xf>
    <xf numFmtId="0" fontId="4" fillId="0" borderId="0" xfId="2" applyAlignment="1" applyProtection="1">
      <alignment vertical="center" wrapText="1"/>
    </xf>
    <xf numFmtId="0" fontId="21" fillId="0" borderId="0" xfId="1" applyFont="1" applyBorder="1" applyAlignment="1" applyProtection="1"/>
    <xf numFmtId="0" fontId="21" fillId="0" borderId="0" xfId="2" applyFont="1" applyProtection="1"/>
    <xf numFmtId="2" fontId="8" fillId="0" borderId="0" xfId="4" applyNumberFormat="1" applyFont="1" applyAlignment="1" applyProtection="1">
      <alignment horizontal="center"/>
    </xf>
    <xf numFmtId="0" fontId="4" fillId="4" borderId="12" xfId="2" applyFill="1" applyBorder="1" applyProtection="1">
      <protection locked="0"/>
    </xf>
    <xf numFmtId="0" fontId="4" fillId="4" borderId="12" xfId="2" applyFill="1" applyBorder="1" applyProtection="1"/>
    <xf numFmtId="0" fontId="4" fillId="4" borderId="12" xfId="2" applyFill="1" applyBorder="1" applyAlignment="1" applyProtection="1">
      <alignment horizontal="centerContinuous"/>
    </xf>
    <xf numFmtId="0" fontId="4" fillId="0" borderId="12"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4" fillId="7" borderId="4" xfId="2" applyFill="1" applyBorder="1" applyAlignment="1" applyProtection="1">
      <alignment horizontal="center"/>
    </xf>
    <xf numFmtId="168" fontId="4" fillId="7" borderId="20" xfId="2" applyNumberFormat="1" applyFill="1" applyBorder="1" applyAlignment="1" applyProtection="1">
      <alignment horizontal="center"/>
    </xf>
    <xf numFmtId="167" fontId="4" fillId="7" borderId="21" xfId="2" applyNumberFormat="1" applyFill="1" applyBorder="1" applyAlignment="1" applyProtection="1">
      <alignment horizontal="center"/>
    </xf>
    <xf numFmtId="2" fontId="4" fillId="7" borderId="22" xfId="2" applyNumberFormat="1" applyFill="1" applyBorder="1" applyAlignment="1" applyProtection="1">
      <alignment horizontal="center"/>
    </xf>
    <xf numFmtId="2" fontId="4" fillId="7" borderId="23" xfId="2" applyNumberFormat="1" applyFill="1" applyBorder="1" applyAlignment="1" applyProtection="1">
      <alignment horizontal="center"/>
    </xf>
    <xf numFmtId="167" fontId="4" fillId="7" borderId="24" xfId="2" applyNumberFormat="1" applyFill="1" applyBorder="1" applyAlignment="1" applyProtection="1">
      <alignment horizontal="center"/>
    </xf>
    <xf numFmtId="167" fontId="4" fillId="7" borderId="25" xfId="2" applyNumberFormat="1" applyFill="1" applyBorder="1" applyAlignment="1" applyProtection="1">
      <alignment horizontal="center"/>
    </xf>
    <xf numFmtId="167" fontId="4" fillId="7" borderId="22" xfId="2" applyNumberFormat="1" applyFill="1" applyBorder="1" applyAlignment="1" applyProtection="1">
      <alignment horizontal="center"/>
    </xf>
    <xf numFmtId="1" fontId="4" fillId="7" borderId="23" xfId="2" applyNumberFormat="1" applyFill="1" applyBorder="1" applyAlignment="1" applyProtection="1">
      <alignment horizontal="center"/>
    </xf>
    <xf numFmtId="2" fontId="4" fillId="7" borderId="24" xfId="2" applyNumberFormat="1" applyFill="1" applyBorder="1" applyAlignment="1" applyProtection="1">
      <alignment horizontal="center"/>
    </xf>
    <xf numFmtId="2" fontId="4" fillId="7" borderId="25" xfId="2" applyNumberFormat="1" applyFill="1" applyBorder="1" applyAlignment="1" applyProtection="1">
      <alignment horizontal="center"/>
    </xf>
    <xf numFmtId="2" fontId="4" fillId="7" borderId="26" xfId="2" applyNumberFormat="1" applyFill="1" applyBorder="1" applyAlignment="1" applyProtection="1">
      <alignment horizontal="center"/>
    </xf>
    <xf numFmtId="2" fontId="4" fillId="7" borderId="21" xfId="2" applyNumberFormat="1" applyFill="1" applyBorder="1" applyAlignment="1" applyProtection="1">
      <alignment horizontal="center" vertical="center"/>
    </xf>
    <xf numFmtId="2" fontId="4" fillId="7" borderId="27" xfId="2" applyNumberFormat="1" applyFill="1" applyBorder="1" applyAlignment="1" applyProtection="1">
      <alignment horizontal="center" vertical="center"/>
    </xf>
    <xf numFmtId="2" fontId="4" fillId="8" borderId="25" xfId="2" applyNumberFormat="1" applyFill="1" applyBorder="1" applyAlignment="1" applyProtection="1">
      <alignment horizontal="center"/>
    </xf>
    <xf numFmtId="0" fontId="23"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9" borderId="0" xfId="2" applyFill="1" applyProtection="1"/>
    <xf numFmtId="0" fontId="4" fillId="10" borderId="0" xfId="2" applyFill="1" applyProtection="1"/>
    <xf numFmtId="0" fontId="4" fillId="9" borderId="0" xfId="2" applyFill="1" applyBorder="1" applyProtection="1"/>
    <xf numFmtId="0" fontId="4" fillId="10" borderId="0" xfId="2" applyFill="1" applyBorder="1" applyProtection="1"/>
    <xf numFmtId="0" fontId="4" fillId="4" borderId="4" xfId="2" applyFill="1" applyBorder="1" applyAlignment="1" applyProtection="1">
      <alignment horizontal="center" vertical="center"/>
      <protection locked="0"/>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5"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5"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4" borderId="12" xfId="2" applyFill="1" applyBorder="1" applyAlignment="1" applyProtection="1">
      <alignment horizontal="center" vertical="center"/>
      <protection locked="0"/>
    </xf>
    <xf numFmtId="0" fontId="4" fillId="4" borderId="12" xfId="2" applyFill="1" applyBorder="1" applyAlignment="1" applyProtection="1">
      <alignment horizontal="center" vertical="center"/>
    </xf>
    <xf numFmtId="0" fontId="4" fillId="0" borderId="12" xfId="2" applyBorder="1" applyAlignment="1" applyProtection="1">
      <alignment horizontal="center" vertical="center"/>
      <protection locked="0"/>
    </xf>
    <xf numFmtId="0" fontId="4" fillId="0" borderId="3"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3"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167" fontId="4" fillId="0" borderId="3" xfId="2" applyNumberFormat="1" applyBorder="1" applyAlignment="1" applyProtection="1">
      <alignment horizontal="center" vertical="center"/>
      <protection locked="0"/>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4" fillId="2" borderId="13" xfId="0" applyFont="1" applyFill="1" applyBorder="1" applyAlignment="1">
      <alignment horizontal="right"/>
    </xf>
    <xf numFmtId="0" fontId="25" fillId="3" borderId="13" xfId="0" applyFont="1" applyFill="1" applyBorder="1" applyAlignment="1">
      <alignment horizontal="right"/>
    </xf>
    <xf numFmtId="0" fontId="26" fillId="3" borderId="13" xfId="0" applyFont="1" applyFill="1" applyBorder="1" applyAlignment="1">
      <alignment horizontal="right"/>
    </xf>
    <xf numFmtId="0" fontId="26" fillId="3" borderId="14" xfId="0" applyFont="1" applyFill="1" applyBorder="1" applyAlignment="1">
      <alignment horizontal="right"/>
    </xf>
    <xf numFmtId="0" fontId="24" fillId="2" borderId="6" xfId="0" applyFont="1" applyFill="1" applyBorder="1" applyAlignment="1">
      <alignment horizontal="right"/>
    </xf>
    <xf numFmtId="0" fontId="24"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9" fillId="2" borderId="18" xfId="0" applyFont="1" applyFill="1" applyBorder="1" applyAlignment="1">
      <alignment horizontal="center"/>
    </xf>
    <xf numFmtId="0" fontId="29" fillId="2" borderId="18" xfId="0" applyFont="1" applyFill="1" applyBorder="1" applyAlignment="1">
      <alignment horizontal="center" wrapText="1"/>
    </xf>
    <xf numFmtId="166" fontId="29" fillId="2" borderId="18" xfId="0" applyNumberFormat="1" applyFont="1" applyFill="1" applyBorder="1"/>
    <xf numFmtId="166" fontId="2" fillId="3" borderId="18" xfId="0" applyNumberFormat="1" applyFont="1" applyFill="1" applyBorder="1"/>
    <xf numFmtId="14" fontId="29" fillId="2" borderId="19" xfId="0" applyNumberFormat="1" applyFont="1" applyFill="1" applyBorder="1"/>
    <xf numFmtId="2" fontId="24" fillId="2" borderId="0" xfId="0" applyNumberFormat="1" applyFont="1" applyFill="1" applyBorder="1"/>
    <xf numFmtId="0" fontId="24" fillId="2" borderId="0" xfId="0" applyFont="1" applyFill="1" applyBorder="1"/>
    <xf numFmtId="0" fontId="26" fillId="3" borderId="0" xfId="0" applyFont="1" applyFill="1" applyBorder="1"/>
    <xf numFmtId="0" fontId="24" fillId="2" borderId="7" xfId="0" applyFont="1" applyFill="1" applyBorder="1"/>
    <xf numFmtId="2" fontId="24" fillId="2" borderId="2" xfId="0" applyNumberFormat="1" applyFont="1" applyFill="1" applyBorder="1"/>
    <xf numFmtId="0" fontId="24" fillId="2" borderId="2" xfId="0" applyFont="1" applyFill="1" applyBorder="1"/>
    <xf numFmtId="4" fontId="24" fillId="2" borderId="2" xfId="0" applyNumberFormat="1" applyFont="1" applyFill="1" applyBorder="1"/>
    <xf numFmtId="0" fontId="24" fillId="2" borderId="9" xfId="0" applyFont="1" applyFill="1" applyBorder="1"/>
    <xf numFmtId="0" fontId="27" fillId="2" borderId="3" xfId="0" applyFont="1" applyFill="1" applyBorder="1" applyAlignment="1">
      <alignment horizontal="center" vertical="center"/>
    </xf>
    <xf numFmtId="0" fontId="27" fillId="2" borderId="10" xfId="0" applyFont="1" applyFill="1" applyBorder="1" applyAlignment="1">
      <alignment horizontal="center" vertical="center"/>
    </xf>
    <xf numFmtId="0" fontId="27" fillId="2" borderId="16" xfId="0" applyFont="1" applyFill="1" applyBorder="1" applyAlignment="1">
      <alignment horizontal="center" vertical="center"/>
    </xf>
    <xf numFmtId="0" fontId="27" fillId="2" borderId="17" xfId="0" applyFont="1" applyFill="1" applyBorder="1" applyAlignment="1">
      <alignment horizontal="center" vertical="center"/>
    </xf>
    <xf numFmtId="0" fontId="4" fillId="10" borderId="0" xfId="2" applyFont="1" applyFill="1" applyProtection="1"/>
    <xf numFmtId="14" fontId="4" fillId="10" borderId="0" xfId="2" applyNumberFormat="1" applyFont="1" applyFill="1" applyProtection="1"/>
    <xf numFmtId="2" fontId="30" fillId="10" borderId="0" xfId="0" applyNumberFormat="1" applyFont="1" applyFill="1" applyBorder="1" applyAlignment="1">
      <alignment horizontal="center"/>
    </xf>
    <xf numFmtId="4" fontId="4" fillId="10" borderId="0" xfId="0" applyNumberFormat="1" applyFont="1" applyFill="1" applyBorder="1" applyAlignment="1">
      <alignment horizontal="center"/>
    </xf>
    <xf numFmtId="2" fontId="4" fillId="10" borderId="0" xfId="2" applyNumberFormat="1" applyFont="1" applyFill="1" applyProtection="1"/>
    <xf numFmtId="4" fontId="4" fillId="10" borderId="0" xfId="2" applyNumberFormat="1" applyFont="1" applyFill="1" applyProtection="1"/>
    <xf numFmtId="0" fontId="4" fillId="9" borderId="0" xfId="2" applyFont="1" applyFill="1" applyProtection="1"/>
    <xf numFmtId="14" fontId="4" fillId="9" borderId="0" xfId="2" applyNumberFormat="1" applyFont="1" applyFill="1" applyBorder="1" applyProtection="1"/>
    <xf numFmtId="2" fontId="30" fillId="9" borderId="0" xfId="0" applyNumberFormat="1" applyFont="1" applyFill="1" applyBorder="1" applyAlignment="1">
      <alignment horizontal="center"/>
    </xf>
    <xf numFmtId="4" fontId="4" fillId="9" borderId="0" xfId="0" applyNumberFormat="1" applyFont="1" applyFill="1" applyBorder="1" applyAlignment="1">
      <alignment horizontal="center"/>
    </xf>
    <xf numFmtId="2" fontId="4" fillId="9" borderId="0" xfId="2" applyNumberFormat="1" applyFont="1" applyFill="1" applyProtection="1"/>
    <xf numFmtId="4" fontId="4" fillId="9" borderId="0" xfId="2" applyNumberFormat="1" applyFont="1" applyFill="1" applyProtection="1"/>
    <xf numFmtId="14" fontId="4" fillId="10" borderId="0" xfId="2" applyNumberFormat="1" applyFont="1" applyFill="1" applyBorder="1" applyProtection="1"/>
    <xf numFmtId="0" fontId="4" fillId="0" borderId="12" xfId="2" applyFont="1" applyBorder="1" applyProtection="1"/>
    <xf numFmtId="0" fontId="2" fillId="0" borderId="4" xfId="2" applyFont="1" applyBorder="1" applyProtection="1"/>
    <xf numFmtId="0" fontId="4" fillId="0" borderId="15" xfId="2" applyFont="1" applyBorder="1" applyProtection="1"/>
    <xf numFmtId="0" fontId="4" fillId="0" borderId="6" xfId="2" applyBorder="1" applyAlignment="1" applyProtection="1">
      <alignment horizontal="center"/>
      <protection locked="0"/>
    </xf>
    <xf numFmtId="0" fontId="4" fillId="0" borderId="4" xfId="2" applyFill="1" applyBorder="1" applyAlignment="1" applyProtection="1">
      <alignment horizontal="center"/>
    </xf>
    <xf numFmtId="168" fontId="4" fillId="0" borderId="20" xfId="2" applyNumberFormat="1" applyFill="1" applyBorder="1" applyAlignment="1" applyProtection="1">
      <alignment horizontal="center"/>
    </xf>
    <xf numFmtId="167" fontId="4" fillId="0" borderId="21" xfId="2" applyNumberFormat="1" applyFill="1" applyBorder="1" applyAlignment="1" applyProtection="1">
      <alignment horizontal="center"/>
    </xf>
    <xf numFmtId="2" fontId="4" fillId="0" borderId="22" xfId="2" applyNumberFormat="1" applyFill="1" applyBorder="1" applyAlignment="1" applyProtection="1">
      <alignment horizontal="center"/>
    </xf>
    <xf numFmtId="2" fontId="4" fillId="0" borderId="23" xfId="2" applyNumberFormat="1" applyFill="1" applyBorder="1" applyAlignment="1" applyProtection="1">
      <alignment horizontal="center"/>
    </xf>
    <xf numFmtId="167" fontId="4" fillId="0" borderId="24" xfId="2" applyNumberFormat="1" applyFill="1" applyBorder="1" applyAlignment="1" applyProtection="1">
      <alignment horizontal="center"/>
    </xf>
    <xf numFmtId="167" fontId="4" fillId="0" borderId="25" xfId="2" applyNumberFormat="1" applyFill="1" applyBorder="1" applyAlignment="1" applyProtection="1">
      <alignment horizontal="center"/>
    </xf>
    <xf numFmtId="167" fontId="4" fillId="0" borderId="22" xfId="2" applyNumberFormat="1" applyFill="1" applyBorder="1" applyAlignment="1" applyProtection="1">
      <alignment horizontal="center"/>
    </xf>
    <xf numFmtId="1" fontId="4" fillId="0" borderId="23" xfId="2" applyNumberFormat="1" applyFill="1" applyBorder="1" applyAlignment="1" applyProtection="1">
      <alignment horizontal="center"/>
    </xf>
    <xf numFmtId="164" fontId="4" fillId="0" borderId="24" xfId="2" applyNumberFormat="1" applyFill="1" applyBorder="1" applyAlignment="1" applyProtection="1">
      <alignment horizontal="center"/>
    </xf>
    <xf numFmtId="2" fontId="4" fillId="0" borderId="25" xfId="2" applyNumberFormat="1" applyFill="1" applyBorder="1" applyAlignment="1" applyProtection="1">
      <alignment horizontal="center"/>
    </xf>
    <xf numFmtId="2" fontId="4" fillId="0" borderId="26" xfId="2" applyNumberFormat="1" applyFill="1" applyBorder="1" applyAlignment="1" applyProtection="1">
      <alignment horizontal="center"/>
    </xf>
    <xf numFmtId="2" fontId="4" fillId="0" borderId="21" xfId="2" applyNumberFormat="1" applyFill="1" applyBorder="1" applyAlignment="1" applyProtection="1">
      <alignment horizontal="center" vertical="center"/>
    </xf>
    <xf numFmtId="2" fontId="4" fillId="0" borderId="27" xfId="2" applyNumberFormat="1" applyFill="1" applyBorder="1" applyAlignment="1" applyProtection="1">
      <alignment horizontal="center" vertical="center"/>
    </xf>
    <xf numFmtId="0" fontId="4" fillId="0" borderId="0" xfId="2" applyFill="1" applyProtection="1"/>
    <xf numFmtId="0" fontId="4" fillId="0" borderId="0" xfId="2" applyFill="1" applyBorder="1" applyProtection="1"/>
    <xf numFmtId="2" fontId="4" fillId="0" borderId="24" xfId="2" applyNumberFormat="1" applyFill="1" applyBorder="1" applyAlignment="1" applyProtection="1">
      <alignment horizontal="center"/>
    </xf>
    <xf numFmtId="0" fontId="4" fillId="0" borderId="3" xfId="2" applyFill="1" applyBorder="1" applyAlignment="1" applyProtection="1">
      <alignment horizontal="center"/>
      <protection locked="0"/>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4" borderId="15"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5"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6" borderId="15" xfId="2" applyFill="1" applyBorder="1" applyAlignment="1" applyProtection="1">
      <alignment horizontal="center"/>
      <protection locked="0"/>
    </xf>
    <xf numFmtId="0" fontId="4" fillId="0" borderId="7" xfId="2" applyBorder="1" applyAlignment="1" applyProtection="1">
      <alignment horizontal="center" vertical="center" wrapText="1"/>
      <protection locked="0"/>
    </xf>
    <xf numFmtId="4" fontId="4" fillId="0" borderId="0" xfId="2" applyNumberFormat="1" applyProtection="1"/>
    <xf numFmtId="2" fontId="4" fillId="10" borderId="0" xfId="2" applyNumberFormat="1" applyFill="1" applyProtection="1"/>
    <xf numFmtId="4" fontId="4" fillId="10" borderId="0" xfId="2" applyNumberFormat="1" applyFill="1" applyProtection="1"/>
    <xf numFmtId="0" fontId="31" fillId="10" borderId="28" xfId="0" applyFont="1" applyFill="1" applyBorder="1"/>
    <xf numFmtId="0" fontId="28" fillId="3" borderId="11" xfId="0" applyFont="1" applyFill="1" applyBorder="1" applyAlignment="1">
      <alignment horizontal="center"/>
    </xf>
    <xf numFmtId="0" fontId="28"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3" xfId="2" applyFill="1" applyBorder="1" applyAlignment="1" applyProtection="1">
      <alignment horizontal="center" vertical="center"/>
      <protection locked="0"/>
    </xf>
    <xf numFmtId="0" fontId="4" fillId="5" borderId="1" xfId="2" applyFill="1" applyBorder="1" applyAlignment="1" applyProtection="1">
      <alignment horizontal="center" vertical="center"/>
    </xf>
    <xf numFmtId="0" fontId="4" fillId="5" borderId="5" xfId="2" applyFill="1" applyBorder="1" applyAlignment="1" applyProtection="1">
      <alignment horizontal="center" vertical="center"/>
    </xf>
    <xf numFmtId="0" fontId="4" fillId="4" borderId="3" xfId="2" applyFill="1" applyBorder="1" applyAlignment="1" applyProtection="1">
      <alignment horizontal="center" vertical="center"/>
      <protection locked="0"/>
    </xf>
    <xf numFmtId="0" fontId="4" fillId="4" borderId="1" xfId="2" applyFill="1" applyBorder="1" applyAlignment="1" applyProtection="1">
      <alignment horizontal="center" vertical="center"/>
    </xf>
    <xf numFmtId="0" fontId="4" fillId="4" borderId="5" xfId="2" applyFill="1" applyBorder="1" applyAlignment="1" applyProtection="1">
      <alignment horizontal="center" vertical="center"/>
    </xf>
  </cellXfs>
  <cellStyles count="10">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Normal" xfId="0" builtinId="0"/>
    <cellStyle name="Normal 2 3" xfId="2" xr:uid="{80DD8BD6-46A3-45CF-AF91-17DCD9A99C36}"/>
    <cellStyle name="Normal 4" xfId="7" xr:uid="{3ECA05BC-DA36-43AE-88E3-5A5720C37BCA}"/>
    <cellStyle name="Normal_C-snowpits" xfId="9" xr:uid="{1A708CFE-C273-4BE7-AC9D-C8A296910001}"/>
  </cellStyles>
  <dxfs count="1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428625</xdr:colOff>
      <xdr:row>20</xdr:row>
      <xdr:rowOff>152399</xdr:rowOff>
    </xdr:from>
    <xdr:to>
      <xdr:col>18</xdr:col>
      <xdr:colOff>28575</xdr:colOff>
      <xdr:row>56</xdr:row>
      <xdr:rowOff>114299</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7181850" y="3476624"/>
          <a:ext cx="4629150" cy="530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Old calculation: mass balance</a:t>
          </a:r>
        </a:p>
        <a:p>
          <a:endParaRPr lang="en-US" sz="1100"/>
        </a:p>
        <a:p>
          <a:r>
            <a:rPr lang="en-US" sz="1100"/>
            <a:t>Ablation was using variable 0.6 or 0.8 bulk density for full to-bottom-of-ablation-stake calculation of SWE. Use</a:t>
          </a:r>
          <a:r>
            <a:rPr lang="en-US" sz="1100" baseline="0"/>
            <a:t> of this variable bulk density impacts the differncing between them - as much as a  measurement of surface change.</a:t>
          </a:r>
        </a:p>
        <a:p>
          <a:endParaRPr lang="en-US" sz="1100" baseline="0"/>
        </a:p>
        <a:p>
          <a:r>
            <a:rPr lang="en-US" sz="1100" baseline="0"/>
            <a:t>Additionally, they switch between an assumption of 0.6 to 0.8 for this full-stake-length dentisy in fall 2009, with no explanation. This is a strange assumption, and adds to uncertainty. Indeed - if they had continued to use a density of 0.8 for fall 2009, then the annual balance would be -0.66 instead of reported positive 0.5. This is huge!!</a:t>
          </a:r>
        </a:p>
        <a:p>
          <a:endParaRPr lang="en-US" sz="1100" baseline="0"/>
        </a:p>
        <a:p>
          <a:r>
            <a:rPr lang="en-US" sz="1100" b="1" baseline="0"/>
            <a:t>New calculation: mass balance  </a:t>
          </a:r>
        </a:p>
        <a:p>
          <a:r>
            <a:rPr lang="en-US" sz="1100" b="1" baseline="0"/>
            <a:t>bw:</a:t>
          </a:r>
          <a:r>
            <a:rPr lang="en-US" sz="1100" b="0" baseline="0"/>
            <a:t> calculated from measured density and average snow depth on spring visit</a:t>
          </a:r>
        </a:p>
        <a:p>
          <a:endParaRPr lang="en-US" sz="1100" b="0" baseline="0"/>
        </a:p>
        <a:p>
          <a:r>
            <a:rPr lang="en-US" sz="1100" b="1" baseline="0"/>
            <a:t>ba:</a:t>
          </a:r>
          <a:r>
            <a:rPr lang="en-US" sz="1100" b="0" baseline="0"/>
            <a:t> calculated from ice surface height change between Fall 2009 and PROBING on 5/2009. This gets the stratigraphic balance (capturing ablation at the stake AFTER the fall 2008 visit). Fall 2008 visit had firn on the surface, and a height on the stake of 6.93. More of that melted before accumulation started, summer surface 2008 probed in spring 09 at 6.56. By fall, surface had melted down to 5.80. That melted firn from 2008, 2007, and 2006 (was 6.10); there is still some firn from 2005 (height on stake was 4.60), given some densification as well to add to uncertainty. HOWEVER, clearly melting through old firn.</a:t>
          </a:r>
        </a:p>
        <a:p>
          <a:endParaRPr lang="en-US" sz="1100" b="0" baseline="0"/>
        </a:p>
        <a:p>
          <a:r>
            <a:rPr lang="en-US" sz="1100" b="1" baseline="0"/>
            <a:t>bs:</a:t>
          </a:r>
          <a:r>
            <a:rPr lang="en-US" sz="1100" b="0" baseline="0"/>
            <a:t> calculated as the residual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285750</xdr:colOff>
      <xdr:row>19</xdr:row>
      <xdr:rowOff>133351</xdr:rowOff>
    </xdr:from>
    <xdr:to>
      <xdr:col>16</xdr:col>
      <xdr:colOff>333375</xdr:colOff>
      <xdr:row>30</xdr:row>
      <xdr:rowOff>123825</xdr:rowOff>
    </xdr:to>
    <xdr:sp macro="" textlink="">
      <xdr:nvSpPr>
        <xdr:cNvPr id="2" name="Rectangle 1">
          <a:extLst>
            <a:ext uri="{FF2B5EF4-FFF2-40B4-BE49-F238E27FC236}">
              <a16:creationId xmlns:a16="http://schemas.microsoft.com/office/drawing/2014/main" id="{3C630FA8-A35A-454E-9432-06856B335F38}"/>
            </a:ext>
          </a:extLst>
        </xdr:cNvPr>
        <xdr:cNvSpPr/>
      </xdr:nvSpPr>
      <xdr:spPr>
        <a:xfrm>
          <a:off x="10706100" y="31051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Other info: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266700</xdr:colOff>
      <xdr:row>14</xdr:row>
      <xdr:rowOff>85726</xdr:rowOff>
    </xdr:from>
    <xdr:to>
      <xdr:col>18</xdr:col>
      <xdr:colOff>352425</xdr:colOff>
      <xdr:row>26</xdr:row>
      <xdr:rowOff>104775</xdr:rowOff>
    </xdr:to>
    <xdr:sp macro="" textlink="">
      <xdr:nvSpPr>
        <xdr:cNvPr id="2" name="Rectangle 1">
          <a:extLst>
            <a:ext uri="{FF2B5EF4-FFF2-40B4-BE49-F238E27FC236}">
              <a16:creationId xmlns:a16="http://schemas.microsoft.com/office/drawing/2014/main" id="{EF9080C5-2413-4C19-A698-CD0D1335740C}"/>
            </a:ext>
          </a:extLst>
        </xdr:cNvPr>
        <xdr:cNvSpPr/>
      </xdr:nvSpPr>
      <xdr:spPr>
        <a:xfrm>
          <a:off x="12058650" y="2181226"/>
          <a:ext cx="3981450" cy="2105024"/>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In</a:t>
          </a:r>
          <a:r>
            <a:rPr lang="en-US" sz="1100" baseline="0">
              <a:solidFill>
                <a:sysClr val="windowText" lastClr="000000"/>
              </a:solidFill>
            </a:rPr>
            <a:t> SURVEY_UTM database:</a:t>
          </a:r>
        </a:p>
        <a:p>
          <a:pPr algn="l"/>
          <a:endParaRPr lang="en-US" sz="1100" baseline="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Densitites match those in database -0.44,0.48,0.43</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b="1">
              <a:solidFill>
                <a:sysClr val="windowText" lastClr="000000"/>
              </a:solidFill>
            </a:rPr>
            <a:t>Average</a:t>
          </a:r>
          <a:r>
            <a:rPr lang="en-US" sz="1100" b="1" baseline="0">
              <a:solidFill>
                <a:sysClr val="windowText" lastClr="000000"/>
              </a:solidFill>
            </a:rPr>
            <a:t> Snow Depth</a:t>
          </a:r>
          <a:r>
            <a:rPr lang="en-US" sz="1100" baseline="0">
              <a:solidFill>
                <a:sysClr val="windowText" lastClr="000000"/>
              </a:solidFill>
            </a:rPr>
            <a:t>: database omits two measurements of &gt; 250 cm. These should be included to capture the average depth, even though they are not actual measurements. They help capture the high end of the range (longer than the available probe). Thus, depth in the databse is 2.25 and average depth here is 2.29 m.</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352425</xdr:colOff>
      <xdr:row>20</xdr:row>
      <xdr:rowOff>95251</xdr:rowOff>
    </xdr:from>
    <xdr:to>
      <xdr:col>15</xdr:col>
      <xdr:colOff>219075</xdr:colOff>
      <xdr:row>36</xdr:row>
      <xdr:rowOff>57150</xdr:rowOff>
    </xdr:to>
    <xdr:sp macro="" textlink="">
      <xdr:nvSpPr>
        <xdr:cNvPr id="2" name="Rectangle 1">
          <a:extLst>
            <a:ext uri="{FF2B5EF4-FFF2-40B4-BE49-F238E27FC236}">
              <a16:creationId xmlns:a16="http://schemas.microsoft.com/office/drawing/2014/main" id="{ABC88320-2059-4729-87ED-0C24F92ABE9C}"/>
            </a:ext>
          </a:extLst>
        </xdr:cNvPr>
        <xdr:cNvSpPr/>
      </xdr:nvSpPr>
      <xdr:spPr>
        <a:xfrm>
          <a:off x="10201275" y="3257551"/>
          <a:ext cx="3981450" cy="24574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In</a:t>
          </a:r>
          <a:r>
            <a:rPr lang="en-US" sz="1100" baseline="0">
              <a:solidFill>
                <a:sysClr val="windowText" lastClr="000000"/>
              </a:solidFill>
            </a:rPr>
            <a:t> SURVEY_UTM database:</a:t>
          </a:r>
        </a:p>
        <a:p>
          <a:pPr algn="l"/>
          <a:endParaRPr lang="en-US" sz="1100" baseline="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0.44,0.4,0.56</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r>
            <a:rPr lang="en-US" sz="1100">
              <a:solidFill>
                <a:sysClr val="windowText" lastClr="000000"/>
              </a:solidFill>
            </a:rPr>
            <a:t>NO NOTES</a:t>
          </a:r>
          <a:r>
            <a:rPr lang="en-US" sz="1100" baseline="0">
              <a:solidFill>
                <a:sysClr val="windowText" lastClr="000000"/>
              </a:solidFill>
            </a:rPr>
            <a:t> about if there is any new snow on the glacier during this fall visit (summer accumulation). However, "snow" is circled on the field data sheet. Treating as if there is no new snow, and this simply refers to snow that survived the summer season.</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twoCellAnchor>
    <xdr:from>
      <xdr:col>2</xdr:col>
      <xdr:colOff>485775</xdr:colOff>
      <xdr:row>18</xdr:row>
      <xdr:rowOff>144710</xdr:rowOff>
    </xdr:from>
    <xdr:to>
      <xdr:col>6</xdr:col>
      <xdr:colOff>665292</xdr:colOff>
      <xdr:row>46</xdr:row>
      <xdr:rowOff>38100</xdr:rowOff>
    </xdr:to>
    <xdr:grpSp>
      <xdr:nvGrpSpPr>
        <xdr:cNvPr id="5" name="Group 4">
          <a:extLst>
            <a:ext uri="{FF2B5EF4-FFF2-40B4-BE49-F238E27FC236}">
              <a16:creationId xmlns:a16="http://schemas.microsoft.com/office/drawing/2014/main" id="{4333C2B4-F5A4-4D8B-B4C2-C817A9D9451B}"/>
            </a:ext>
          </a:extLst>
        </xdr:cNvPr>
        <xdr:cNvGrpSpPr/>
      </xdr:nvGrpSpPr>
      <xdr:grpSpPr>
        <a:xfrm>
          <a:off x="3467100" y="2954585"/>
          <a:ext cx="4170492" cy="4170115"/>
          <a:chOff x="4295775" y="2945060"/>
          <a:chExt cx="4170492" cy="4170115"/>
        </a:xfrm>
      </xdr:grpSpPr>
      <xdr:pic>
        <xdr:nvPicPr>
          <xdr:cNvPr id="3" name="Picture 2">
            <a:extLst>
              <a:ext uri="{FF2B5EF4-FFF2-40B4-BE49-F238E27FC236}">
                <a16:creationId xmlns:a16="http://schemas.microsoft.com/office/drawing/2014/main" id="{207FED39-4BD6-4B4D-870E-6AC847F8581C}"/>
              </a:ext>
            </a:extLst>
          </xdr:cNvPr>
          <xdr:cNvPicPr>
            <a:picLocks noChangeAspect="1"/>
          </xdr:cNvPicPr>
        </xdr:nvPicPr>
        <xdr:blipFill>
          <a:blip xmlns:r="http://schemas.openxmlformats.org/officeDocument/2006/relationships" r:embed="rId1"/>
          <a:stretch>
            <a:fillRect/>
          </a:stretch>
        </xdr:blipFill>
        <xdr:spPr>
          <a:xfrm>
            <a:off x="4295775" y="2945060"/>
            <a:ext cx="4170492" cy="3159360"/>
          </a:xfrm>
          <a:prstGeom prst="rect">
            <a:avLst/>
          </a:prstGeom>
        </xdr:spPr>
      </xdr:pic>
      <xdr:sp macro="" textlink="">
        <xdr:nvSpPr>
          <xdr:cNvPr id="4" name="TextBox 3">
            <a:extLst>
              <a:ext uri="{FF2B5EF4-FFF2-40B4-BE49-F238E27FC236}">
                <a16:creationId xmlns:a16="http://schemas.microsoft.com/office/drawing/2014/main" id="{6FF4A438-E0DC-48F4-B229-BC79FFBF8261}"/>
              </a:ext>
            </a:extLst>
          </xdr:cNvPr>
          <xdr:cNvSpPr txBox="1"/>
        </xdr:nvSpPr>
        <xdr:spPr>
          <a:xfrm>
            <a:off x="4972050" y="6086475"/>
            <a:ext cx="314325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Photo from fall 2009 makes it appear that the snow measured was summer</a:t>
            </a:r>
            <a:r>
              <a:rPr lang="en-US" sz="1100" baseline="0"/>
              <a:t> accumulation vs. new firn. Notes were unclear, especially when interpreted with stake measurements. This photo appears to have ~30-40 cm new snow on surface.</a:t>
            </a: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Y32"/>
  <sheetViews>
    <sheetView tabSelected="1" topLeftCell="A19" workbookViewId="0">
      <selection activeCell="D38" sqref="D38"/>
    </sheetView>
  </sheetViews>
  <sheetFormatPr defaultRowHeight="11.25"/>
  <cols>
    <col min="1" max="1" width="10.28515625" style="93" bestFit="1" customWidth="1"/>
    <col min="2" max="2" width="12.85546875" style="93" customWidth="1"/>
    <col min="3" max="3" width="11.28515625" style="93" customWidth="1"/>
    <col min="4" max="4" width="13.42578125" style="93" customWidth="1"/>
    <col min="5" max="5" width="10.7109375" style="93" bestFit="1" customWidth="1"/>
    <col min="6" max="6" width="8.7109375" style="93" customWidth="1"/>
    <col min="7" max="7" width="10.140625" style="93" bestFit="1" customWidth="1"/>
    <col min="8" max="8" width="6.42578125" style="93" customWidth="1"/>
    <col min="9" max="9" width="8.28515625" style="93" customWidth="1"/>
    <col min="10" max="11" width="9.140625" style="93"/>
    <col min="12" max="12" width="11.42578125" style="93" customWidth="1"/>
    <col min="13" max="19" width="9.140625" style="93"/>
    <col min="20" max="20" width="11.42578125" style="93" bestFit="1" customWidth="1"/>
    <col min="21" max="21" width="9" style="93" customWidth="1"/>
    <col min="22" max="23" width="9.140625" style="93"/>
    <col min="24" max="24" width="8.7109375" style="93" customWidth="1"/>
    <col min="25" max="25" width="39.28515625" style="126" customWidth="1"/>
    <col min="26" max="16384" width="9.140625" style="93"/>
  </cols>
  <sheetData>
    <row r="1" spans="1:25" ht="16.5" thickBot="1">
      <c r="A1" s="124" t="s">
        <v>112</v>
      </c>
    </row>
    <row r="2" spans="1:25">
      <c r="A2" s="88"/>
      <c r="B2" s="89"/>
      <c r="C2" s="262" t="s">
        <v>74</v>
      </c>
      <c r="D2" s="263"/>
      <c r="E2" s="264"/>
      <c r="F2" s="90"/>
      <c r="G2" s="265" t="s">
        <v>75</v>
      </c>
      <c r="H2" s="266"/>
      <c r="I2" s="266"/>
      <c r="J2" s="266"/>
      <c r="K2" s="267"/>
      <c r="L2" s="91" t="s">
        <v>76</v>
      </c>
      <c r="M2" s="268" t="s">
        <v>77</v>
      </c>
      <c r="N2" s="269"/>
      <c r="O2" s="270"/>
      <c r="P2" s="271" t="s">
        <v>78</v>
      </c>
      <c r="Q2" s="272"/>
      <c r="R2" s="272"/>
      <c r="S2" s="273"/>
      <c r="T2" s="237" t="s">
        <v>79</v>
      </c>
      <c r="U2" s="238" t="s">
        <v>113</v>
      </c>
    </row>
    <row r="3" spans="1:25">
      <c r="A3" s="94" t="s">
        <v>80</v>
      </c>
      <c r="B3" s="94" t="s">
        <v>39</v>
      </c>
      <c r="C3" s="95" t="s">
        <v>81</v>
      </c>
      <c r="D3" s="274" t="s">
        <v>82</v>
      </c>
      <c r="E3" s="275"/>
      <c r="F3" s="94" t="s">
        <v>83</v>
      </c>
      <c r="G3" s="96" t="s">
        <v>36</v>
      </c>
      <c r="H3" s="97" t="s">
        <v>37</v>
      </c>
      <c r="I3" s="97" t="s">
        <v>84</v>
      </c>
      <c r="J3" s="97" t="s">
        <v>85</v>
      </c>
      <c r="K3" s="98" t="s">
        <v>86</v>
      </c>
      <c r="L3" s="99" t="s">
        <v>87</v>
      </c>
      <c r="M3" s="219" t="s">
        <v>21</v>
      </c>
      <c r="N3" s="100" t="s">
        <v>80</v>
      </c>
      <c r="O3" s="101" t="s">
        <v>88</v>
      </c>
      <c r="P3" s="219" t="s">
        <v>89</v>
      </c>
      <c r="Q3" s="102" t="s">
        <v>90</v>
      </c>
      <c r="R3" s="100" t="s">
        <v>115</v>
      </c>
      <c r="S3" s="103" t="s">
        <v>91</v>
      </c>
      <c r="T3" s="92" t="s">
        <v>92</v>
      </c>
      <c r="U3" s="239" t="s">
        <v>92</v>
      </c>
    </row>
    <row r="4" spans="1:25">
      <c r="A4" s="94" t="s">
        <v>93</v>
      </c>
      <c r="B4" s="94"/>
      <c r="C4" s="95" t="s">
        <v>94</v>
      </c>
      <c r="D4" s="104" t="s">
        <v>95</v>
      </c>
      <c r="E4" s="105" t="s">
        <v>96</v>
      </c>
      <c r="F4" s="106"/>
      <c r="G4" s="96" t="s">
        <v>97</v>
      </c>
      <c r="H4" s="97" t="s">
        <v>97</v>
      </c>
      <c r="I4" s="97" t="s">
        <v>97</v>
      </c>
      <c r="J4" s="97"/>
      <c r="K4" s="98"/>
      <c r="L4" s="94" t="s">
        <v>98</v>
      </c>
      <c r="M4" s="219" t="s">
        <v>99</v>
      </c>
      <c r="N4" s="100" t="s">
        <v>100</v>
      </c>
      <c r="O4" s="103" t="s">
        <v>116</v>
      </c>
      <c r="P4" s="219" t="s">
        <v>97</v>
      </c>
      <c r="Q4" s="107" t="s">
        <v>99</v>
      </c>
      <c r="R4" s="100" t="s">
        <v>101</v>
      </c>
      <c r="S4" s="103" t="s">
        <v>117</v>
      </c>
      <c r="T4" s="108" t="s">
        <v>111</v>
      </c>
      <c r="U4" s="240" t="s">
        <v>118</v>
      </c>
    </row>
    <row r="5" spans="1:25" ht="12" thickBot="1">
      <c r="A5" s="241"/>
      <c r="B5" s="241" t="s">
        <v>102</v>
      </c>
      <c r="C5" s="242" t="s">
        <v>103</v>
      </c>
      <c r="D5" s="243" t="s">
        <v>103</v>
      </c>
      <c r="E5" s="244" t="s">
        <v>103</v>
      </c>
      <c r="F5" s="245"/>
      <c r="G5" s="246" t="s">
        <v>103</v>
      </c>
      <c r="H5" s="247" t="s">
        <v>103</v>
      </c>
      <c r="I5" s="247" t="s">
        <v>104</v>
      </c>
      <c r="J5" s="247" t="s">
        <v>103</v>
      </c>
      <c r="K5" s="248"/>
      <c r="L5" s="241" t="s">
        <v>103</v>
      </c>
      <c r="M5" s="249" t="s">
        <v>105</v>
      </c>
      <c r="N5" s="250" t="s">
        <v>106</v>
      </c>
      <c r="O5" s="251" t="s">
        <v>106</v>
      </c>
      <c r="P5" s="249" t="s">
        <v>103</v>
      </c>
      <c r="Q5" s="252" t="s">
        <v>105</v>
      </c>
      <c r="R5" s="250" t="s">
        <v>109</v>
      </c>
      <c r="S5" s="251" t="s">
        <v>106</v>
      </c>
      <c r="T5" s="253" t="s">
        <v>106</v>
      </c>
      <c r="U5" s="254" t="s">
        <v>106</v>
      </c>
    </row>
    <row r="7" spans="1:25">
      <c r="A7" s="109" t="s">
        <v>107</v>
      </c>
      <c r="B7" s="110">
        <v>39692</v>
      </c>
      <c r="C7" s="111">
        <f>9-2.07</f>
        <v>6.93</v>
      </c>
      <c r="D7" s="112"/>
      <c r="E7" s="113"/>
      <c r="F7" s="114" t="s">
        <v>108</v>
      </c>
      <c r="G7" s="115"/>
      <c r="H7" s="116">
        <f>AVERAGE(1.05,1.15,1.1,0.75,0.7,0.65,1.45,1.55,0.9,0.85)</f>
        <v>1.0150000000000001</v>
      </c>
      <c r="I7" s="116"/>
      <c r="J7" s="116">
        <f>STDEV(1.05,1.15,1.1,0.75,0.7,0.65,1.45,1.55,0.9,0.85)</f>
        <v>0.30645826251981895</v>
      </c>
      <c r="K7" s="117">
        <v>10</v>
      </c>
      <c r="L7" s="118">
        <f>C7</f>
        <v>6.93</v>
      </c>
      <c r="M7" s="119">
        <v>0.6</v>
      </c>
      <c r="N7" s="112">
        <f>L7*M7</f>
        <v>4.1579999999999995</v>
      </c>
      <c r="O7" s="120"/>
      <c r="P7" s="119">
        <f>0.44</f>
        <v>0.44</v>
      </c>
      <c r="Q7" s="112">
        <f>AVERAGE(0.48,0.46)</f>
        <v>0.47</v>
      </c>
      <c r="R7" s="116" t="s">
        <v>109</v>
      </c>
      <c r="S7" s="113">
        <f>P7*Q7</f>
        <v>0.20679999999999998</v>
      </c>
      <c r="T7" s="121"/>
      <c r="U7" s="122"/>
    </row>
    <row r="8" spans="1:25" s="234" customFormat="1">
      <c r="A8" s="220" t="s">
        <v>107</v>
      </c>
      <c r="B8" s="221">
        <v>39957</v>
      </c>
      <c r="C8" s="222">
        <f>9-0.15</f>
        <v>8.85</v>
      </c>
      <c r="D8" s="223"/>
      <c r="E8" s="224"/>
      <c r="F8" s="225" t="s">
        <v>48</v>
      </c>
      <c r="G8" s="226">
        <v>2.1</v>
      </c>
      <c r="H8" s="227">
        <f>AVERAGE(2.35,2.15,2.3,2.4,2.05)</f>
        <v>2.25</v>
      </c>
      <c r="I8" s="227">
        <f>AVERAGE(2.35,2.15,2.3,2.4,2.05,2.1)</f>
        <v>2.2250000000000001</v>
      </c>
      <c r="J8" s="227">
        <f>STDEV(2.35,2.15,2.3,2.4,2.05,2.1)</f>
        <v>0.14404860290887936</v>
      </c>
      <c r="K8" s="228">
        <v>6</v>
      </c>
      <c r="L8" s="229">
        <f>C8-I8</f>
        <v>6.625</v>
      </c>
      <c r="M8" s="123">
        <v>0.6</v>
      </c>
      <c r="N8" s="223">
        <f>L8*M8</f>
        <v>3.9749999999999996</v>
      </c>
      <c r="O8" s="231">
        <f>N8-N7</f>
        <v>-0.18299999999999983</v>
      </c>
      <c r="P8" s="230">
        <f>I8</f>
        <v>2.2250000000000001</v>
      </c>
      <c r="Q8" s="223">
        <f>AVERAGE(0.44,0.48,0.43)</f>
        <v>0.44999999999999996</v>
      </c>
      <c r="R8" s="227" t="s">
        <v>109</v>
      </c>
      <c r="S8" s="224">
        <f>Q8*P8</f>
        <v>1.00125</v>
      </c>
      <c r="T8" s="232">
        <f>S8</f>
        <v>1.00125</v>
      </c>
      <c r="U8" s="233"/>
      <c r="Y8" s="235"/>
    </row>
    <row r="9" spans="1:25" s="234" customFormat="1">
      <c r="A9" s="220" t="s">
        <v>107</v>
      </c>
      <c r="B9" s="221">
        <v>40059</v>
      </c>
      <c r="C9" s="222">
        <f>9-2.85</f>
        <v>6.15</v>
      </c>
      <c r="D9" s="223"/>
      <c r="E9" s="224"/>
      <c r="F9" s="225" t="s">
        <v>110</v>
      </c>
      <c r="G9" s="226">
        <v>0.35</v>
      </c>
      <c r="H9" s="227">
        <f>AVERAGE(0.3,0.3,0.3,0.35,0.4,0.25)</f>
        <v>0.31666666666666665</v>
      </c>
      <c r="I9" s="227">
        <f>AVERAGE(0.3,0.3,0.3,0.35,0.4,0.25,0.35)</f>
        <v>0.32142857142857145</v>
      </c>
      <c r="J9" s="227">
        <f>STDEV(0.3,0.3,0.3,0.35,0.4,0.25,0.35)</f>
        <v>4.8795003647426574E-2</v>
      </c>
      <c r="K9" s="228">
        <v>7</v>
      </c>
      <c r="L9" s="236">
        <f>C9-I9</f>
        <v>5.8285714285714292</v>
      </c>
      <c r="M9" s="123">
        <v>0.8</v>
      </c>
      <c r="N9" s="223">
        <f>M9*L9</f>
        <v>4.6628571428571437</v>
      </c>
      <c r="O9" s="231">
        <f>N9-N8</f>
        <v>0.68785714285714405</v>
      </c>
      <c r="P9" s="230">
        <f>I9</f>
        <v>0.32142857142857145</v>
      </c>
      <c r="Q9" s="223">
        <f>AVERAGE(0.44,0.4,0.56)</f>
        <v>0.46666666666666673</v>
      </c>
      <c r="R9" s="227" t="s">
        <v>109</v>
      </c>
      <c r="S9" s="224">
        <f>P9*Q9</f>
        <v>0.15000000000000002</v>
      </c>
      <c r="T9" s="232">
        <f>O9-S8+O8</f>
        <v>-0.49639285714285575</v>
      </c>
      <c r="U9" s="233">
        <f>T8+T9</f>
        <v>0.50485714285714423</v>
      </c>
      <c r="Y9" s="235"/>
    </row>
    <row r="11" spans="1:25" ht="16.5" thickBot="1">
      <c r="A11" s="124" t="s">
        <v>114</v>
      </c>
    </row>
    <row r="12" spans="1:25" s="162" customFormat="1">
      <c r="A12" s="155"/>
      <c r="B12" s="156"/>
      <c r="C12" s="276" t="s">
        <v>74</v>
      </c>
      <c r="D12" s="277"/>
      <c r="E12" s="278"/>
      <c r="F12" s="156"/>
      <c r="G12" s="279" t="s">
        <v>75</v>
      </c>
      <c r="H12" s="280"/>
      <c r="I12" s="280"/>
      <c r="J12" s="280"/>
      <c r="K12" s="281"/>
      <c r="L12" s="157"/>
      <c r="M12" s="158"/>
      <c r="N12" s="159" t="s">
        <v>121</v>
      </c>
      <c r="O12" s="160"/>
      <c r="P12" s="173"/>
      <c r="Q12" s="159" t="s">
        <v>122</v>
      </c>
      <c r="R12" s="159"/>
      <c r="S12" s="160"/>
      <c r="T12" s="161" t="s">
        <v>123</v>
      </c>
      <c r="U12" s="159"/>
      <c r="V12" s="159"/>
      <c r="W12" s="159"/>
      <c r="X12" s="159"/>
      <c r="Y12" s="160"/>
    </row>
    <row r="13" spans="1:25" s="162" customFormat="1" ht="33.75">
      <c r="A13" s="132" t="s">
        <v>80</v>
      </c>
      <c r="B13" s="132" t="s">
        <v>39</v>
      </c>
      <c r="C13" s="133" t="s">
        <v>40</v>
      </c>
      <c r="D13" s="134" t="s">
        <v>41</v>
      </c>
      <c r="E13" s="135" t="s">
        <v>42</v>
      </c>
      <c r="F13" s="132" t="s">
        <v>83</v>
      </c>
      <c r="G13" s="136" t="s">
        <v>119</v>
      </c>
      <c r="H13" s="137"/>
      <c r="I13" s="137" t="s">
        <v>84</v>
      </c>
      <c r="J13" s="137"/>
      <c r="K13" s="138"/>
      <c r="L13" s="174" t="s">
        <v>128</v>
      </c>
      <c r="M13" s="139" t="s">
        <v>21</v>
      </c>
      <c r="N13" s="140" t="s">
        <v>126</v>
      </c>
      <c r="O13" s="141"/>
      <c r="P13" s="139" t="s">
        <v>89</v>
      </c>
      <c r="Q13" s="163" t="s">
        <v>90</v>
      </c>
      <c r="R13" s="140" t="s">
        <v>131</v>
      </c>
      <c r="S13" s="255" t="s">
        <v>28</v>
      </c>
      <c r="T13" s="81" t="s">
        <v>43</v>
      </c>
      <c r="U13" s="80" t="s">
        <v>44</v>
      </c>
      <c r="V13" s="80" t="s">
        <v>45</v>
      </c>
      <c r="W13" s="175" t="s">
        <v>46</v>
      </c>
      <c r="X13" s="175" t="s">
        <v>47</v>
      </c>
      <c r="Y13" s="164" t="s">
        <v>22</v>
      </c>
    </row>
    <row r="14" spans="1:25" s="162" customFormat="1" ht="12.75">
      <c r="A14" s="132" t="s">
        <v>93</v>
      </c>
      <c r="B14" s="132"/>
      <c r="C14" s="133"/>
      <c r="D14" s="134"/>
      <c r="E14" s="135"/>
      <c r="F14" s="143"/>
      <c r="G14" s="136"/>
      <c r="H14" s="137"/>
      <c r="I14" s="137"/>
      <c r="J14" s="137"/>
      <c r="K14" s="138"/>
      <c r="L14" s="132"/>
      <c r="M14" s="139"/>
      <c r="N14" s="142" t="s">
        <v>127</v>
      </c>
      <c r="O14" s="141"/>
      <c r="P14" s="139" t="s">
        <v>97</v>
      </c>
      <c r="Q14" s="165" t="s">
        <v>99</v>
      </c>
      <c r="R14" s="142"/>
      <c r="S14" s="141"/>
      <c r="T14" s="166"/>
      <c r="U14" s="167"/>
      <c r="V14" s="167"/>
      <c r="W14" s="176"/>
      <c r="X14" s="176"/>
      <c r="Y14" s="168"/>
    </row>
    <row r="15" spans="1:25" s="162" customFormat="1" ht="12" thickBot="1">
      <c r="A15" s="144"/>
      <c r="B15" s="144" t="s">
        <v>102</v>
      </c>
      <c r="C15" s="145" t="s">
        <v>103</v>
      </c>
      <c r="D15" s="146" t="s">
        <v>103</v>
      </c>
      <c r="E15" s="147" t="s">
        <v>103</v>
      </c>
      <c r="F15" s="148"/>
      <c r="G15" s="149" t="s">
        <v>103</v>
      </c>
      <c r="H15" s="150"/>
      <c r="I15" s="150" t="s">
        <v>104</v>
      </c>
      <c r="J15" s="150"/>
      <c r="K15" s="151"/>
      <c r="L15" s="144" t="s">
        <v>103</v>
      </c>
      <c r="M15" s="152" t="s">
        <v>31</v>
      </c>
      <c r="N15" s="153" t="s">
        <v>124</v>
      </c>
      <c r="O15" s="154"/>
      <c r="P15" s="152" t="s">
        <v>103</v>
      </c>
      <c r="Q15" s="169" t="s">
        <v>105</v>
      </c>
      <c r="R15" s="153"/>
      <c r="S15" s="154" t="s">
        <v>34</v>
      </c>
      <c r="T15" s="170" t="s">
        <v>124</v>
      </c>
      <c r="U15" s="171" t="s">
        <v>124</v>
      </c>
      <c r="V15" s="171" t="s">
        <v>124</v>
      </c>
      <c r="W15" s="171" t="s">
        <v>124</v>
      </c>
      <c r="X15" s="171" t="s">
        <v>124</v>
      </c>
      <c r="Y15" s="172"/>
    </row>
    <row r="16" spans="1:25" s="129" customFormat="1">
      <c r="A16" s="203" t="s">
        <v>137</v>
      </c>
      <c r="B16" s="204">
        <v>39692</v>
      </c>
      <c r="C16" s="205">
        <v>9</v>
      </c>
      <c r="D16" s="206">
        <v>2.0699999999999998</v>
      </c>
      <c r="E16" s="206">
        <f>C16-D16</f>
        <v>6.93</v>
      </c>
      <c r="F16" s="203" t="s">
        <v>135</v>
      </c>
      <c r="G16" s="207">
        <f>'FedSampCores07-K17_2008.09.01'!I2</f>
        <v>1.05</v>
      </c>
      <c r="H16" s="207"/>
      <c r="I16" s="207">
        <f>'FedSampCores07-K17_2008.09.01'!I3</f>
        <v>1.05</v>
      </c>
      <c r="J16" s="207"/>
      <c r="K16" s="207"/>
      <c r="L16" s="208">
        <f>E16-I16</f>
        <v>5.88</v>
      </c>
      <c r="M16" s="203"/>
      <c r="N16" s="203"/>
      <c r="O16" s="203"/>
      <c r="P16" s="203"/>
      <c r="Q16" s="207">
        <f>'FedSampCores07-K17_2008.09.01'!I4</f>
        <v>0.46916666666666662</v>
      </c>
      <c r="R16" s="203" t="s">
        <v>109</v>
      </c>
      <c r="S16" s="203">
        <v>0.63</v>
      </c>
      <c r="T16" s="203"/>
      <c r="U16" s="203"/>
      <c r="V16" s="203"/>
      <c r="W16" s="203"/>
      <c r="X16" s="203">
        <v>0</v>
      </c>
      <c r="Y16" s="131"/>
    </row>
    <row r="17" spans="1:25" s="128" customFormat="1">
      <c r="A17" s="209" t="s">
        <v>137</v>
      </c>
      <c r="B17" s="210">
        <v>39957</v>
      </c>
      <c r="C17" s="211">
        <v>9</v>
      </c>
      <c r="D17" s="212">
        <v>0.15</v>
      </c>
      <c r="E17" s="212">
        <f t="shared" ref="E17" si="0">C17-D17</f>
        <v>8.85</v>
      </c>
      <c r="F17" s="209" t="s">
        <v>134</v>
      </c>
      <c r="G17" s="213">
        <f>'FedSampCores07-K17_2009.05.24'!I2</f>
        <v>2.1</v>
      </c>
      <c r="H17" s="213"/>
      <c r="I17" s="213">
        <f>'FedSampCores07-K17_2009.05.24'!I3</f>
        <v>2.2937500000000002</v>
      </c>
      <c r="J17" s="213"/>
      <c r="K17" s="213"/>
      <c r="L17" s="214">
        <f>E17-I17</f>
        <v>6.5562499999999995</v>
      </c>
      <c r="M17" s="213"/>
      <c r="N17" s="214"/>
      <c r="O17" s="209"/>
      <c r="P17" s="213">
        <f>'FedSampCores07-K17_2009.05.24'!I3</f>
        <v>2.2937500000000002</v>
      </c>
      <c r="Q17" s="213">
        <f>'FedSampCores07-K17_2009.05.24'!I4</f>
        <v>0.45210358299980946</v>
      </c>
      <c r="R17" s="209" t="s">
        <v>109</v>
      </c>
      <c r="S17" s="213">
        <f>'FedSampCores07-K17_2009.05.24'!O12</f>
        <v>0.58689918256130791</v>
      </c>
      <c r="T17" s="209"/>
      <c r="U17" s="213">
        <f>P17*Q17</f>
        <v>1.037012593505813</v>
      </c>
      <c r="V17" s="209"/>
      <c r="W17" s="213">
        <f>(L17-E16)*Q16</f>
        <v>-0.17535104166666676</v>
      </c>
      <c r="X17" s="209"/>
      <c r="Y17" s="130"/>
    </row>
    <row r="18" spans="1:25" s="129" customFormat="1">
      <c r="A18" s="203" t="s">
        <v>137</v>
      </c>
      <c r="B18" s="215">
        <v>40059</v>
      </c>
      <c r="C18" s="205">
        <v>9</v>
      </c>
      <c r="D18" s="205">
        <f>2.85+0.35</f>
        <v>3.2</v>
      </c>
      <c r="E18" s="206">
        <f>C18-D18</f>
        <v>5.8</v>
      </c>
      <c r="F18" s="203" t="s">
        <v>133</v>
      </c>
      <c r="H18" s="207"/>
      <c r="J18" s="207"/>
      <c r="K18" s="207"/>
      <c r="L18" s="208">
        <f>L17</f>
        <v>6.5562499999999995</v>
      </c>
      <c r="M18" s="259">
        <v>0.6</v>
      </c>
      <c r="N18" s="208">
        <f>E18-L18</f>
        <v>-0.75624999999999964</v>
      </c>
      <c r="O18" s="203"/>
      <c r="P18" s="207"/>
      <c r="T18" s="207">
        <f>V18-U17</f>
        <v>-1.4907625935058126</v>
      </c>
      <c r="U18" s="203"/>
      <c r="V18" s="207">
        <f>N18*M18</f>
        <v>-0.45374999999999976</v>
      </c>
      <c r="W18" s="207"/>
      <c r="X18" s="207">
        <v>0</v>
      </c>
      <c r="Y18" s="131" t="s">
        <v>129</v>
      </c>
    </row>
    <row r="19" spans="1:25" s="129" customFormat="1">
      <c r="A19" s="203" t="s">
        <v>137</v>
      </c>
      <c r="B19" s="215">
        <v>40059</v>
      </c>
      <c r="C19" s="205">
        <v>9</v>
      </c>
      <c r="D19" s="129">
        <v>2.85</v>
      </c>
      <c r="F19" s="129" t="s">
        <v>132</v>
      </c>
      <c r="G19" s="207">
        <f>'FedSampCores07-K17_2009.09.03'!I2</f>
        <v>0.35</v>
      </c>
      <c r="I19" s="207">
        <f>'FedSampCores07-K17_2009.09.03'!I3</f>
        <v>0.31666666666666665</v>
      </c>
      <c r="L19" s="258"/>
      <c r="P19" s="257">
        <f>'FedSampCores07-K17_2009.09.03'!I3</f>
        <v>0.31666666666666665</v>
      </c>
      <c r="Q19" s="207">
        <f>'FedSampCores07-K17_2009.09.03'!I4</f>
        <v>0.46666666666666662</v>
      </c>
      <c r="R19" s="203" t="s">
        <v>109</v>
      </c>
      <c r="S19" s="207">
        <f>'FedSampCores07-K17_2009.09.03'!O12</f>
        <v>0.80210526315789477</v>
      </c>
      <c r="T19" s="257"/>
      <c r="X19" s="257">
        <f>P19*Q19</f>
        <v>0.14777777777777776</v>
      </c>
      <c r="Y19" s="131"/>
    </row>
    <row r="20" spans="1:25" ht="12" thickBot="1"/>
    <row r="21" spans="1:25" ht="15" customHeight="1">
      <c r="A21" s="199" t="s">
        <v>49</v>
      </c>
      <c r="B21" s="200"/>
      <c r="C21" s="260" t="s">
        <v>50</v>
      </c>
      <c r="D21" s="261"/>
      <c r="E21" s="183" t="s">
        <v>51</v>
      </c>
      <c r="F21" s="184"/>
      <c r="G21" s="183" t="s">
        <v>52</v>
      </c>
      <c r="H21" s="184"/>
      <c r="I21" s="185" t="s">
        <v>53</v>
      </c>
      <c r="T21" s="125"/>
    </row>
    <row r="22" spans="1:25" ht="22.5">
      <c r="A22" s="201"/>
      <c r="B22" s="202"/>
      <c r="C22" s="186" t="s">
        <v>54</v>
      </c>
      <c r="D22" s="187" t="s">
        <v>55</v>
      </c>
      <c r="E22" s="188">
        <f>B16</f>
        <v>39692</v>
      </c>
      <c r="F22" s="186" t="s">
        <v>56</v>
      </c>
      <c r="G22" s="189">
        <f>B17</f>
        <v>39957</v>
      </c>
      <c r="H22" s="186" t="s">
        <v>56</v>
      </c>
      <c r="I22" s="190">
        <f>B18</f>
        <v>40059</v>
      </c>
    </row>
    <row r="23" spans="1:25">
      <c r="A23" s="181"/>
      <c r="B23" s="177" t="s">
        <v>57</v>
      </c>
      <c r="C23" s="191">
        <f>U17</f>
        <v>1.037012593505813</v>
      </c>
      <c r="D23" s="191">
        <f>C23+C27-C26</f>
        <v>0.86166155183914617</v>
      </c>
      <c r="E23" s="192"/>
      <c r="F23" s="192"/>
      <c r="G23" s="193"/>
      <c r="H23" s="191"/>
      <c r="I23" s="194"/>
    </row>
    <row r="24" spans="1:25">
      <c r="A24" s="181"/>
      <c r="B24" s="177" t="s">
        <v>58</v>
      </c>
      <c r="C24" s="191">
        <f>T18</f>
        <v>-1.4907625935058126</v>
      </c>
      <c r="D24" s="191"/>
      <c r="E24" s="192"/>
      <c r="F24" s="192"/>
      <c r="G24" s="193"/>
      <c r="H24" s="191"/>
      <c r="I24" s="194"/>
    </row>
    <row r="25" spans="1:25">
      <c r="A25" s="181"/>
      <c r="B25" s="177" t="s">
        <v>59</v>
      </c>
      <c r="C25" s="191">
        <f>V18</f>
        <v>-0.45374999999999976</v>
      </c>
      <c r="D25" s="191"/>
      <c r="E25" s="192"/>
      <c r="F25" s="192"/>
      <c r="G25" s="193"/>
      <c r="H25" s="191"/>
      <c r="I25" s="194"/>
    </row>
    <row r="26" spans="1:25">
      <c r="A26" s="181"/>
      <c r="B26" s="178" t="s">
        <v>60</v>
      </c>
      <c r="C26" s="191">
        <f>X16</f>
        <v>0</v>
      </c>
      <c r="D26" s="191"/>
      <c r="E26" s="192"/>
      <c r="F26" s="192"/>
      <c r="G26" s="191"/>
      <c r="H26" s="191"/>
      <c r="I26" s="194"/>
    </row>
    <row r="27" spans="1:25">
      <c r="A27" s="181"/>
      <c r="B27" s="179" t="s">
        <v>61</v>
      </c>
      <c r="C27" s="191">
        <f>W17</f>
        <v>-0.17535104166666676</v>
      </c>
      <c r="D27" s="191"/>
      <c r="E27" s="192"/>
      <c r="F27" s="192"/>
      <c r="G27" s="191"/>
      <c r="H27" s="191"/>
      <c r="I27" s="194"/>
    </row>
    <row r="28" spans="1:25" ht="12" thickBot="1">
      <c r="A28" s="182"/>
      <c r="B28" s="180" t="s">
        <v>62</v>
      </c>
      <c r="C28" s="195">
        <f>X19</f>
        <v>0.14777777777777776</v>
      </c>
      <c r="D28" s="195"/>
      <c r="E28" s="196"/>
      <c r="F28" s="196"/>
      <c r="G28" s="197"/>
      <c r="H28" s="197"/>
      <c r="I28" s="198"/>
    </row>
    <row r="32" spans="1:25">
      <c r="E32" s="256"/>
    </row>
  </sheetData>
  <mergeCells count="8">
    <mergeCell ref="C21:D21"/>
    <mergeCell ref="C2:E2"/>
    <mergeCell ref="G2:K2"/>
    <mergeCell ref="M2:O2"/>
    <mergeCell ref="P2:S2"/>
    <mergeCell ref="D3:E3"/>
    <mergeCell ref="C12:E12"/>
    <mergeCell ref="G12:K1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4770-7918-4F71-8498-9FCD012A5043}">
  <dimension ref="A1:Z153"/>
  <sheetViews>
    <sheetView workbookViewId="0">
      <selection activeCell="H29" sqref="H29"/>
    </sheetView>
  </sheetViews>
  <sheetFormatPr defaultColWidth="7.85546875" defaultRowHeight="11.25"/>
  <cols>
    <col min="1" max="1" width="22.7109375" style="34" customWidth="1"/>
    <col min="2" max="2" width="22" style="34" customWidth="1"/>
    <col min="3" max="3" width="15.42578125" style="79" customWidth="1"/>
    <col min="4" max="4" width="14.28515625" style="79" customWidth="1"/>
    <col min="5" max="5" width="11.85546875" style="79" customWidth="1"/>
    <col min="6" max="6" width="18.28515625" style="79"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8"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c r="A1" s="1" t="s">
        <v>0</v>
      </c>
      <c r="B1" s="2" t="s">
        <v>1</v>
      </c>
      <c r="C1" s="3"/>
      <c r="D1" s="2"/>
      <c r="E1" s="4"/>
      <c r="F1" s="4"/>
      <c r="G1" s="5"/>
      <c r="H1" s="6" t="s">
        <v>125</v>
      </c>
      <c r="I1" s="127">
        <f>MAX(A12:A14)*2.54/100</f>
        <v>0.63500000000000001</v>
      </c>
      <c r="J1" s="7" t="s">
        <v>2</v>
      </c>
      <c r="K1" s="2"/>
      <c r="L1" s="2"/>
      <c r="N1" s="9"/>
      <c r="P1" s="10"/>
      <c r="Q1" s="10"/>
      <c r="R1" s="10"/>
      <c r="S1" s="10"/>
    </row>
    <row r="2" spans="1:24" s="8" customFormat="1" ht="12.75">
      <c r="A2" s="11" t="s">
        <v>3</v>
      </c>
      <c r="B2" s="2" t="s">
        <v>4</v>
      </c>
      <c r="C2" s="12"/>
      <c r="D2" s="2"/>
      <c r="E2" s="13"/>
      <c r="F2" s="13"/>
      <c r="G2" s="14"/>
      <c r="H2" s="15" t="s">
        <v>120</v>
      </c>
      <c r="I2" s="24">
        <f>I12/100</f>
        <v>1.05</v>
      </c>
      <c r="J2" s="16" t="s">
        <v>5</v>
      </c>
      <c r="K2" s="2"/>
      <c r="L2" s="2"/>
      <c r="N2" s="17"/>
      <c r="P2" s="10"/>
      <c r="Q2" s="10"/>
      <c r="R2" s="10"/>
      <c r="S2" s="10"/>
    </row>
    <row r="3" spans="1:24" s="20" customFormat="1" ht="11.25" customHeight="1">
      <c r="A3" s="18" t="s">
        <v>6</v>
      </c>
      <c r="B3" s="19" t="s">
        <v>68</v>
      </c>
      <c r="C3" s="12"/>
      <c r="D3" s="13"/>
      <c r="E3" s="13"/>
      <c r="F3" s="13"/>
      <c r="G3" s="14"/>
      <c r="H3" s="18" t="s">
        <v>8</v>
      </c>
      <c r="I3" s="24">
        <f>AVERAGE(I13:I19)/100</f>
        <v>1.05</v>
      </c>
      <c r="J3" s="16"/>
      <c r="K3" s="2"/>
      <c r="L3" s="2"/>
      <c r="N3" s="21"/>
      <c r="P3" s="22"/>
      <c r="Q3" s="22"/>
      <c r="R3" s="22"/>
      <c r="S3" s="22"/>
    </row>
    <row r="4" spans="1:24" s="8" customFormat="1" ht="12.75">
      <c r="A4" s="18" t="s">
        <v>9</v>
      </c>
      <c r="B4" s="23" t="s">
        <v>63</v>
      </c>
      <c r="C4" s="12"/>
      <c r="D4" s="13"/>
      <c r="E4" s="13"/>
      <c r="F4" s="13"/>
      <c r="G4" s="14"/>
      <c r="H4" s="18" t="s">
        <v>69</v>
      </c>
      <c r="I4" s="24">
        <f>AVERAGE(E12:E14)</f>
        <v>0.46916666666666662</v>
      </c>
      <c r="J4" s="16"/>
      <c r="K4" s="2"/>
      <c r="L4" s="2"/>
      <c r="M4" s="9"/>
      <c r="N4" s="9"/>
      <c r="P4" s="10"/>
      <c r="Q4" s="10"/>
      <c r="R4" s="10"/>
      <c r="S4" s="10"/>
    </row>
    <row r="5" spans="1:24" s="29" customFormat="1" ht="12.75">
      <c r="A5" s="11" t="s">
        <v>12</v>
      </c>
      <c r="B5" s="25" t="s">
        <v>13</v>
      </c>
      <c r="C5" s="12"/>
      <c r="D5" s="13"/>
      <c r="E5" s="13"/>
      <c r="F5" s="26"/>
      <c r="G5" s="26"/>
      <c r="H5" s="18"/>
      <c r="I5" s="27"/>
      <c r="J5" s="16"/>
      <c r="K5" s="2"/>
      <c r="L5" s="2"/>
      <c r="M5" s="28"/>
      <c r="N5" s="28"/>
      <c r="P5" s="30"/>
      <c r="Q5" s="30"/>
      <c r="R5" s="30"/>
      <c r="S5" s="30"/>
    </row>
    <row r="6" spans="1:24">
      <c r="A6" s="31"/>
      <c r="B6" s="31"/>
      <c r="C6" s="31"/>
      <c r="D6" s="31"/>
      <c r="E6" s="32"/>
      <c r="F6" s="28"/>
      <c r="G6" s="28"/>
      <c r="H6" s="33"/>
      <c r="I6" s="33"/>
      <c r="J6" s="34"/>
      <c r="K6" s="34"/>
      <c r="L6" s="33"/>
      <c r="M6" s="33"/>
      <c r="O6" s="34"/>
      <c r="P6" s="35"/>
    </row>
    <row r="7" spans="1:24">
      <c r="A7" s="31"/>
      <c r="B7" s="31"/>
      <c r="C7" s="31"/>
      <c r="D7" s="31"/>
      <c r="E7" s="32"/>
      <c r="F7" s="36"/>
      <c r="G7" s="37"/>
      <c r="H7" s="33"/>
      <c r="I7" s="33"/>
      <c r="J7" s="34"/>
      <c r="K7" s="34"/>
      <c r="L7" s="33"/>
      <c r="M7" s="33"/>
      <c r="O7" s="34"/>
      <c r="P7" s="35"/>
    </row>
    <row r="8" spans="1:24" ht="12" thickBot="1">
      <c r="A8" s="31"/>
      <c r="B8" s="31"/>
      <c r="C8" s="38"/>
      <c r="D8" s="38"/>
      <c r="E8" s="39"/>
      <c r="F8" s="34"/>
      <c r="G8" s="34"/>
      <c r="H8" s="8" t="s">
        <v>14</v>
      </c>
      <c r="I8" s="33"/>
      <c r="J8" s="34"/>
      <c r="K8" s="8" t="s">
        <v>15</v>
      </c>
      <c r="L8" s="33"/>
      <c r="M8" s="33"/>
      <c r="O8" s="9" t="s">
        <v>16</v>
      </c>
      <c r="P8" s="35"/>
    </row>
    <row r="9" spans="1:24">
      <c r="A9" s="40"/>
      <c r="B9" s="41"/>
      <c r="C9" s="33"/>
      <c r="D9" s="33"/>
      <c r="E9" s="41"/>
      <c r="F9" s="41"/>
      <c r="G9" s="42"/>
      <c r="H9" s="40"/>
      <c r="I9" s="43"/>
      <c r="J9" s="42"/>
      <c r="K9" s="44"/>
      <c r="L9" s="45"/>
      <c r="M9" s="46"/>
      <c r="P9" s="35"/>
      <c r="W9" s="33"/>
      <c r="X9" s="33"/>
    </row>
    <row r="10" spans="1:24">
      <c r="A10" s="47" t="s">
        <v>17</v>
      </c>
      <c r="B10" s="36" t="s">
        <v>18</v>
      </c>
      <c r="C10" s="48" t="s">
        <v>19</v>
      </c>
      <c r="D10" s="49" t="s">
        <v>20</v>
      </c>
      <c r="E10" s="36" t="s">
        <v>21</v>
      </c>
      <c r="F10" s="50" t="s">
        <v>22</v>
      </c>
      <c r="G10" s="42"/>
      <c r="H10" s="36" t="s">
        <v>23</v>
      </c>
      <c r="I10" s="51" t="s">
        <v>24</v>
      </c>
      <c r="J10" s="34"/>
      <c r="K10" s="52" t="s">
        <v>25</v>
      </c>
      <c r="L10" s="17" t="s">
        <v>26</v>
      </c>
      <c r="M10" s="53" t="s">
        <v>27</v>
      </c>
      <c r="O10" s="8" t="s">
        <v>28</v>
      </c>
      <c r="P10" s="35"/>
      <c r="W10" s="54"/>
    </row>
    <row r="11" spans="1:24" ht="12" thickBot="1">
      <c r="A11" s="55" t="s">
        <v>29</v>
      </c>
      <c r="B11" s="56" t="s">
        <v>29</v>
      </c>
      <c r="C11" s="57" t="s">
        <v>30</v>
      </c>
      <c r="D11" s="58" t="s">
        <v>30</v>
      </c>
      <c r="E11" s="59" t="s">
        <v>31</v>
      </c>
      <c r="F11" s="60"/>
      <c r="G11" s="42"/>
      <c r="H11" s="61"/>
      <c r="I11" s="62" t="s">
        <v>32</v>
      </c>
      <c r="J11" s="34"/>
      <c r="K11" s="63"/>
      <c r="L11" s="64"/>
      <c r="M11" s="65" t="s">
        <v>33</v>
      </c>
      <c r="O11" s="34" t="s">
        <v>34</v>
      </c>
      <c r="P11" s="35"/>
      <c r="W11" s="33"/>
    </row>
    <row r="12" spans="1:24">
      <c r="A12" s="31">
        <v>25</v>
      </c>
      <c r="B12" s="31">
        <v>20</v>
      </c>
      <c r="C12" s="41">
        <v>26</v>
      </c>
      <c r="D12" s="66">
        <v>14</v>
      </c>
      <c r="E12" s="67">
        <f>(C12-D12)/A12</f>
        <v>0.48</v>
      </c>
      <c r="F12" s="34"/>
      <c r="G12" s="34"/>
      <c r="H12" s="34" t="s">
        <v>67</v>
      </c>
      <c r="I12" s="34">
        <v>105</v>
      </c>
      <c r="J12" s="34"/>
      <c r="K12" s="34">
        <v>569594</v>
      </c>
      <c r="L12" s="34" t="s">
        <v>71</v>
      </c>
      <c r="M12" s="68" t="s">
        <v>70</v>
      </c>
      <c r="O12" s="35">
        <f>I1/I3</f>
        <v>0.60476190476190472</v>
      </c>
      <c r="P12" s="35"/>
    </row>
    <row r="13" spans="1:24">
      <c r="A13" s="31">
        <v>24</v>
      </c>
      <c r="B13" s="31">
        <v>19.5</v>
      </c>
      <c r="C13" s="34">
        <v>25</v>
      </c>
      <c r="D13" s="69">
        <v>14</v>
      </c>
      <c r="E13" s="70">
        <f>(C13-D13)/A13</f>
        <v>0.45833333333333331</v>
      </c>
      <c r="F13" s="34"/>
      <c r="G13" s="34"/>
      <c r="H13" s="34" t="s">
        <v>67</v>
      </c>
      <c r="I13" s="34">
        <v>115</v>
      </c>
      <c r="J13" s="34"/>
      <c r="K13" s="34" t="s">
        <v>72</v>
      </c>
      <c r="L13" s="34"/>
      <c r="O13" s="34"/>
      <c r="P13" s="35"/>
    </row>
    <row r="14" spans="1:24">
      <c r="A14" s="31"/>
      <c r="B14" s="31"/>
      <c r="C14" s="34"/>
      <c r="D14" s="69"/>
      <c r="E14" s="70"/>
      <c r="F14" s="71"/>
      <c r="G14" s="34"/>
      <c r="H14" s="34" t="s">
        <v>67</v>
      </c>
      <c r="I14" s="34">
        <v>110</v>
      </c>
      <c r="J14" s="34"/>
      <c r="K14" s="34"/>
      <c r="L14" s="34"/>
      <c r="O14" s="34"/>
      <c r="P14" s="35"/>
    </row>
    <row r="15" spans="1:24">
      <c r="A15" s="31"/>
      <c r="B15" s="31"/>
      <c r="C15" s="31"/>
      <c r="D15" s="31"/>
      <c r="E15" s="39"/>
      <c r="F15" s="71"/>
      <c r="G15" s="34"/>
      <c r="H15" s="34" t="s">
        <v>67</v>
      </c>
      <c r="I15" s="34">
        <v>75</v>
      </c>
      <c r="J15" s="34"/>
      <c r="K15" s="34" t="s">
        <v>5</v>
      </c>
      <c r="L15" s="34"/>
      <c r="O15" s="34"/>
      <c r="P15" s="35"/>
    </row>
    <row r="16" spans="1:24" ht="15">
      <c r="A16"/>
      <c r="B16"/>
      <c r="C16"/>
      <c r="D16"/>
      <c r="E16"/>
      <c r="F16" s="71"/>
      <c r="G16" s="34"/>
      <c r="H16" s="34" t="s">
        <v>67</v>
      </c>
      <c r="I16" s="34">
        <v>70</v>
      </c>
      <c r="J16" s="34"/>
      <c r="K16" s="34"/>
      <c r="L16" s="34"/>
      <c r="O16" s="34"/>
      <c r="P16" s="35"/>
    </row>
    <row r="17" spans="1:9" s="29" customFormat="1" ht="15">
      <c r="A17"/>
      <c r="B17"/>
      <c r="C17"/>
      <c r="D17"/>
      <c r="E17"/>
      <c r="H17" s="34" t="s">
        <v>67</v>
      </c>
      <c r="I17" s="34">
        <v>65</v>
      </c>
    </row>
    <row r="18" spans="1:9" s="28" customFormat="1" ht="15">
      <c r="A18"/>
      <c r="B18"/>
      <c r="C18"/>
      <c r="D18"/>
      <c r="E18"/>
      <c r="H18" s="34" t="s">
        <v>67</v>
      </c>
      <c r="I18" s="82">
        <v>145</v>
      </c>
    </row>
    <row r="19" spans="1:9" s="29" customFormat="1" ht="13.35" customHeight="1">
      <c r="H19" s="34" t="s">
        <v>67</v>
      </c>
      <c r="I19" s="82">
        <v>155</v>
      </c>
    </row>
    <row r="20" spans="1:9" s="73" customFormat="1" ht="15">
      <c r="A20"/>
      <c r="B20"/>
      <c r="C20"/>
      <c r="D20"/>
      <c r="E20"/>
      <c r="F20"/>
      <c r="H20" s="34" t="s">
        <v>67</v>
      </c>
      <c r="I20" s="83">
        <v>90</v>
      </c>
    </row>
    <row r="21" spans="1:9" s="75" customFormat="1" ht="13.35" customHeight="1">
      <c r="A21" s="74"/>
      <c r="B21" s="74"/>
      <c r="C21" s="74"/>
      <c r="D21" s="74"/>
      <c r="E21" s="74"/>
      <c r="F21"/>
      <c r="H21" s="34" t="s">
        <v>67</v>
      </c>
      <c r="I21" s="84">
        <v>85</v>
      </c>
    </row>
    <row r="22" spans="1:9" s="75" customFormat="1" ht="15">
      <c r="A22"/>
      <c r="B22"/>
      <c r="C22"/>
      <c r="D22"/>
      <c r="E22"/>
      <c r="F22"/>
    </row>
    <row r="23" spans="1:9" s="75" customFormat="1" ht="15">
      <c r="A23"/>
      <c r="B23"/>
      <c r="C23"/>
      <c r="D23"/>
      <c r="E23"/>
      <c r="F23"/>
    </row>
    <row r="24" spans="1:9" s="75" customFormat="1" ht="15">
      <c r="A24"/>
      <c r="B24"/>
      <c r="C24"/>
      <c r="D24"/>
      <c r="E24"/>
      <c r="F24"/>
    </row>
    <row r="25" spans="1:9" s="75" customFormat="1"/>
    <row r="26" spans="1:9" s="76" customFormat="1"/>
    <row r="27" spans="1:9" s="76" customFormat="1"/>
    <row r="28" spans="1:9" s="76" customFormat="1"/>
    <row r="29" spans="1:9" s="76" customFormat="1"/>
    <row r="30" spans="1:9" s="76" customFormat="1"/>
    <row r="31" spans="1:9" s="76" customFormat="1"/>
    <row r="32" spans="1:9" s="76" customFormat="1"/>
    <row r="33" spans="1:19" s="76" customFormat="1"/>
    <row r="34" spans="1:19">
      <c r="A34" s="76"/>
      <c r="C34" s="34"/>
      <c r="D34" s="34"/>
      <c r="E34" s="34"/>
      <c r="F34" s="34"/>
      <c r="G34" s="34"/>
      <c r="H34" s="34"/>
      <c r="I34" s="34"/>
      <c r="J34" s="34"/>
      <c r="K34" s="34"/>
      <c r="L34" s="34"/>
      <c r="O34" s="34"/>
      <c r="P34" s="34"/>
      <c r="Q34" s="34"/>
      <c r="R34" s="34"/>
      <c r="S34" s="34"/>
    </row>
    <row r="35" spans="1:19">
      <c r="A35" s="76"/>
      <c r="C35" s="34"/>
      <c r="D35" s="34"/>
      <c r="E35" s="34"/>
      <c r="F35" s="34"/>
      <c r="G35" s="34"/>
      <c r="H35" s="34"/>
      <c r="I35" s="34"/>
      <c r="J35" s="34"/>
      <c r="K35" s="34"/>
      <c r="L35" s="34"/>
      <c r="O35" s="34"/>
      <c r="P35" s="34"/>
      <c r="Q35" s="34"/>
      <c r="R35" s="34"/>
      <c r="S35" s="34"/>
    </row>
    <row r="36" spans="1:19" ht="15">
      <c r="A36" s="76"/>
      <c r="C36"/>
      <c r="D36" s="34"/>
      <c r="E36" s="34"/>
      <c r="F36" s="34"/>
      <c r="G36" s="34"/>
      <c r="H36" s="34"/>
      <c r="I36" s="34"/>
      <c r="J36" s="34"/>
      <c r="K36" s="34"/>
      <c r="L36" s="34"/>
      <c r="O36" s="34"/>
      <c r="P36" s="34"/>
      <c r="Q36" s="34"/>
      <c r="R36" s="34"/>
      <c r="S36" s="34"/>
    </row>
    <row r="37" spans="1:19">
      <c r="A37" s="76"/>
      <c r="C37" s="34"/>
      <c r="D37" s="34"/>
      <c r="E37" s="34"/>
      <c r="F37" s="34"/>
      <c r="G37" s="34"/>
      <c r="H37" s="34"/>
      <c r="I37" s="34"/>
      <c r="J37" s="34"/>
      <c r="K37" s="34"/>
      <c r="L37" s="34"/>
      <c r="O37" s="34"/>
      <c r="P37" s="34"/>
      <c r="Q37" s="34"/>
      <c r="R37" s="34"/>
      <c r="S37" s="34"/>
    </row>
    <row r="38" spans="1:19">
      <c r="A38" s="76"/>
      <c r="C38" s="34"/>
      <c r="D38" s="34"/>
      <c r="E38" s="34"/>
      <c r="F38" s="34"/>
      <c r="G38" s="34"/>
      <c r="H38" s="34"/>
      <c r="I38" s="34"/>
      <c r="J38" s="34"/>
      <c r="K38" s="34"/>
      <c r="L38" s="34"/>
      <c r="O38" s="34"/>
      <c r="P38" s="34"/>
      <c r="Q38" s="34"/>
      <c r="R38" s="34"/>
      <c r="S38" s="34"/>
    </row>
    <row r="39" spans="1:19">
      <c r="C39" s="34"/>
      <c r="D39" s="34"/>
      <c r="E39" s="34"/>
      <c r="F39" s="34"/>
      <c r="G39" s="34"/>
      <c r="H39" s="34"/>
      <c r="I39" s="34"/>
      <c r="J39" s="34"/>
      <c r="K39" s="34"/>
      <c r="L39" s="34"/>
      <c r="O39" s="34"/>
      <c r="P39" s="34"/>
      <c r="Q39" s="34"/>
      <c r="R39" s="34"/>
      <c r="S39" s="34"/>
    </row>
    <row r="40" spans="1:19">
      <c r="C40" s="34"/>
      <c r="D40" s="34"/>
      <c r="E40" s="34"/>
      <c r="F40" s="34"/>
      <c r="G40" s="34"/>
      <c r="H40" s="34"/>
      <c r="I40" s="34"/>
      <c r="J40" s="34"/>
      <c r="K40" s="34"/>
      <c r="L40" s="34"/>
      <c r="O40" s="34"/>
      <c r="P40" s="34"/>
      <c r="Q40" s="34"/>
      <c r="R40" s="34"/>
      <c r="S40" s="34"/>
    </row>
    <row r="41" spans="1:19">
      <c r="C41" s="34"/>
      <c r="D41" s="34"/>
      <c r="E41" s="34"/>
      <c r="F41" s="34"/>
      <c r="G41" s="34"/>
      <c r="H41" s="34"/>
      <c r="I41" s="34"/>
      <c r="J41" s="34"/>
      <c r="K41" s="34"/>
      <c r="L41" s="34"/>
      <c r="O41" s="34"/>
      <c r="P41" s="34"/>
      <c r="Q41" s="34"/>
      <c r="R41" s="34"/>
      <c r="S41" s="34"/>
    </row>
    <row r="42" spans="1:19">
      <c r="C42" s="34"/>
      <c r="D42" s="34"/>
      <c r="E42" s="34"/>
      <c r="F42" s="34"/>
      <c r="G42" s="34"/>
      <c r="H42" s="34"/>
      <c r="I42" s="34"/>
      <c r="J42" s="34"/>
      <c r="K42" s="34"/>
      <c r="L42" s="34"/>
      <c r="O42" s="34"/>
      <c r="P42" s="34"/>
      <c r="Q42" s="34"/>
      <c r="R42" s="34"/>
      <c r="S42" s="34"/>
    </row>
    <row r="43" spans="1:19">
      <c r="C43" s="34"/>
      <c r="D43" s="34"/>
      <c r="E43" s="34"/>
      <c r="F43" s="34"/>
      <c r="G43" s="34"/>
      <c r="H43" s="34"/>
      <c r="I43" s="34"/>
      <c r="J43" s="34"/>
      <c r="K43" s="34"/>
      <c r="L43" s="34"/>
      <c r="O43" s="34"/>
      <c r="P43" s="34"/>
      <c r="Q43" s="34"/>
      <c r="R43" s="34"/>
      <c r="S43" s="34"/>
    </row>
    <row r="44" spans="1:19">
      <c r="C44" s="34"/>
      <c r="D44" s="34"/>
      <c r="E44" s="34"/>
      <c r="F44" s="34"/>
      <c r="G44" s="34"/>
      <c r="H44" s="34"/>
      <c r="I44" s="34"/>
      <c r="J44" s="34"/>
      <c r="K44" s="34"/>
      <c r="L44" s="34"/>
      <c r="O44" s="34"/>
      <c r="P44" s="34"/>
      <c r="Q44" s="34"/>
      <c r="R44" s="34"/>
      <c r="S44" s="34"/>
    </row>
    <row r="45" spans="1:19">
      <c r="C45" s="34"/>
      <c r="D45" s="34"/>
      <c r="E45" s="34"/>
      <c r="F45" s="34"/>
      <c r="G45" s="34"/>
      <c r="H45" s="34"/>
      <c r="I45" s="33"/>
      <c r="J45" s="34"/>
      <c r="K45" s="34"/>
      <c r="L45" s="33"/>
      <c r="M45" s="33"/>
      <c r="O45" s="34"/>
      <c r="P45" s="35"/>
    </row>
    <row r="46" spans="1:19">
      <c r="C46" s="34"/>
      <c r="D46" s="34"/>
      <c r="E46" s="34"/>
      <c r="F46" s="34"/>
      <c r="G46" s="34"/>
      <c r="H46" s="34"/>
      <c r="I46" s="33"/>
      <c r="J46" s="34"/>
      <c r="K46" s="34"/>
      <c r="L46" s="33"/>
      <c r="M46" s="33"/>
      <c r="O46" s="34"/>
      <c r="P46" s="35"/>
    </row>
    <row r="47" spans="1:19">
      <c r="C47" s="34"/>
      <c r="D47" s="34"/>
      <c r="E47" s="34"/>
      <c r="F47" s="34"/>
      <c r="G47" s="34"/>
      <c r="H47" s="34"/>
      <c r="I47" s="33"/>
      <c r="J47" s="34"/>
      <c r="K47" s="34"/>
      <c r="L47" s="33"/>
      <c r="M47" s="33"/>
      <c r="O47" s="34"/>
      <c r="P47" s="35"/>
    </row>
    <row r="48" spans="1:19">
      <c r="C48" s="34"/>
      <c r="D48" s="34"/>
      <c r="E48" s="34"/>
      <c r="F48" s="34"/>
      <c r="G48" s="34"/>
      <c r="H48" s="34"/>
      <c r="I48" s="34"/>
      <c r="J48" s="77"/>
      <c r="K48" s="34"/>
      <c r="L48" s="33"/>
      <c r="M48" s="33"/>
      <c r="O48" s="34"/>
      <c r="P48" s="35"/>
    </row>
    <row r="49" spans="1:26">
      <c r="C49" s="34"/>
      <c r="D49" s="34"/>
      <c r="E49" s="34"/>
      <c r="F49" s="34"/>
      <c r="G49" s="34"/>
      <c r="H49" s="34"/>
      <c r="I49" s="34"/>
      <c r="J49" s="77"/>
      <c r="K49" s="34"/>
      <c r="L49" s="33"/>
      <c r="M49" s="33"/>
      <c r="O49" s="34"/>
      <c r="P49" s="35"/>
    </row>
    <row r="50" spans="1:26">
      <c r="A50" s="31"/>
      <c r="B50" s="31"/>
      <c r="C50" s="31"/>
      <c r="D50" s="31"/>
      <c r="E50" s="39"/>
      <c r="F50" s="71"/>
      <c r="G50" s="34"/>
      <c r="H50" s="34"/>
      <c r="I50" s="33"/>
      <c r="J50" s="34"/>
      <c r="K50" s="34"/>
      <c r="L50" s="33"/>
      <c r="M50" s="33"/>
      <c r="O50" s="34"/>
      <c r="P50" s="35"/>
    </row>
    <row r="51" spans="1:26">
      <c r="A51" s="31"/>
      <c r="B51" s="31"/>
      <c r="C51" s="31"/>
      <c r="D51" s="31"/>
      <c r="E51" s="39"/>
      <c r="F51" s="71"/>
      <c r="G51" s="34"/>
      <c r="H51" s="34"/>
      <c r="I51" s="33"/>
      <c r="J51" s="34"/>
      <c r="K51" s="34"/>
      <c r="L51" s="33"/>
      <c r="M51" s="33"/>
      <c r="O51" s="34"/>
      <c r="P51" s="35"/>
    </row>
    <row r="52" spans="1:26">
      <c r="A52" s="31"/>
      <c r="B52" s="31"/>
      <c r="C52" s="31"/>
      <c r="D52" s="31"/>
      <c r="E52" s="39"/>
      <c r="F52" s="71"/>
      <c r="G52" s="34"/>
      <c r="H52" s="34"/>
      <c r="I52" s="33"/>
      <c r="J52" s="34"/>
      <c r="K52" s="34"/>
      <c r="L52" s="33"/>
      <c r="M52" s="33"/>
      <c r="O52" s="34"/>
      <c r="P52" s="35"/>
    </row>
    <row r="53" spans="1:26">
      <c r="A53" s="31"/>
      <c r="B53" s="31"/>
      <c r="C53" s="31"/>
      <c r="D53" s="31"/>
      <c r="E53" s="39"/>
      <c r="F53" s="71"/>
      <c r="G53" s="34"/>
      <c r="H53" s="34"/>
      <c r="I53" s="33"/>
      <c r="J53" s="34"/>
      <c r="K53" s="34"/>
      <c r="L53" s="33"/>
      <c r="M53" s="33"/>
      <c r="O53" s="34"/>
      <c r="P53" s="35"/>
    </row>
    <row r="54" spans="1:26">
      <c r="A54" s="31"/>
      <c r="B54" s="31"/>
      <c r="C54" s="31"/>
      <c r="D54" s="31"/>
      <c r="E54" s="39"/>
      <c r="F54" s="71"/>
      <c r="G54" s="34"/>
      <c r="H54" s="34"/>
      <c r="I54" s="33"/>
      <c r="J54" s="34"/>
      <c r="K54" s="34"/>
      <c r="L54" s="33"/>
      <c r="M54" s="33"/>
      <c r="O54" s="34"/>
      <c r="P54" s="35"/>
    </row>
    <row r="55" spans="1:26">
      <c r="A55" s="31"/>
      <c r="B55" s="31"/>
      <c r="C55" s="31"/>
      <c r="D55" s="31"/>
      <c r="E55" s="39"/>
      <c r="F55" s="71"/>
      <c r="G55" s="34"/>
      <c r="H55" s="34"/>
      <c r="I55" s="33"/>
      <c r="J55" s="34"/>
      <c r="K55" s="34"/>
      <c r="L55" s="33"/>
      <c r="O55" s="34"/>
      <c r="P55" s="35"/>
      <c r="W55" s="33"/>
      <c r="X55" s="33"/>
    </row>
    <row r="56" spans="1:26">
      <c r="A56" s="31"/>
      <c r="B56" s="31"/>
      <c r="C56" s="31"/>
      <c r="D56" s="31"/>
      <c r="E56" s="39"/>
      <c r="F56" s="71"/>
      <c r="G56" s="34"/>
      <c r="H56" s="34"/>
      <c r="I56" s="33"/>
      <c r="J56" s="34"/>
      <c r="K56" s="34"/>
      <c r="L56" s="33"/>
      <c r="O56" s="34"/>
      <c r="P56" s="35"/>
      <c r="W56" s="54"/>
      <c r="X56" s="33"/>
      <c r="Y56" s="33"/>
      <c r="Z56" s="33"/>
    </row>
    <row r="57" spans="1:26">
      <c r="A57" s="31"/>
      <c r="B57" s="31"/>
      <c r="C57" s="31"/>
      <c r="D57" s="31"/>
      <c r="E57" s="39"/>
      <c r="F57" s="71"/>
      <c r="G57" s="34"/>
      <c r="H57" s="34"/>
      <c r="I57" s="33"/>
      <c r="J57" s="34"/>
      <c r="K57" s="34"/>
      <c r="L57" s="34"/>
      <c r="O57" s="34"/>
      <c r="P57" s="35"/>
      <c r="W57" s="54"/>
    </row>
    <row r="58" spans="1:26">
      <c r="A58" s="31"/>
      <c r="B58" s="31"/>
      <c r="C58" s="31"/>
      <c r="D58" s="31"/>
      <c r="E58" s="39"/>
      <c r="F58" s="71"/>
      <c r="G58" s="34"/>
      <c r="H58" s="34"/>
      <c r="I58" s="33"/>
      <c r="J58" s="34"/>
      <c r="K58" s="34"/>
      <c r="L58" s="34"/>
      <c r="O58" s="34"/>
      <c r="P58" s="35"/>
      <c r="W58" s="33"/>
    </row>
    <row r="59" spans="1:26">
      <c r="A59" s="31"/>
      <c r="B59" s="31"/>
      <c r="C59" s="31"/>
      <c r="D59" s="31"/>
      <c r="E59" s="39"/>
      <c r="F59" s="71"/>
      <c r="G59" s="34"/>
      <c r="H59" s="34"/>
      <c r="I59" s="33"/>
      <c r="J59" s="34"/>
      <c r="K59" s="34"/>
      <c r="L59" s="34"/>
      <c r="O59" s="34"/>
      <c r="P59" s="35"/>
    </row>
    <row r="60" spans="1:26">
      <c r="A60" s="31"/>
      <c r="B60" s="31"/>
      <c r="C60" s="31"/>
      <c r="D60" s="31"/>
      <c r="E60" s="39"/>
      <c r="F60" s="71"/>
      <c r="G60" s="34"/>
      <c r="H60" s="34"/>
      <c r="I60" s="33"/>
      <c r="J60" s="34"/>
      <c r="K60" s="34"/>
      <c r="L60" s="34"/>
      <c r="O60" s="34"/>
      <c r="P60" s="35"/>
    </row>
    <row r="61" spans="1:26">
      <c r="A61" s="31"/>
      <c r="B61" s="31"/>
      <c r="C61" s="31"/>
      <c r="D61" s="31"/>
      <c r="E61" s="39"/>
      <c r="F61" s="71"/>
      <c r="G61" s="34"/>
      <c r="H61" s="34"/>
      <c r="I61" s="33"/>
      <c r="J61" s="34"/>
      <c r="K61" s="34"/>
      <c r="L61" s="34"/>
      <c r="O61" s="34"/>
      <c r="P61" s="35"/>
    </row>
    <row r="62" spans="1:26">
      <c r="A62" s="31"/>
      <c r="B62" s="31"/>
      <c r="C62" s="31"/>
      <c r="D62" s="31"/>
      <c r="E62" s="39"/>
      <c r="F62" s="71"/>
      <c r="G62" s="34"/>
      <c r="H62" s="34"/>
      <c r="I62" s="33"/>
      <c r="J62" s="34"/>
      <c r="K62" s="34"/>
      <c r="L62" s="34"/>
      <c r="O62" s="34"/>
      <c r="P62" s="35"/>
    </row>
    <row r="63" spans="1:26">
      <c r="A63" s="31"/>
      <c r="B63" s="31"/>
      <c r="C63" s="31"/>
      <c r="D63" s="31"/>
      <c r="E63" s="39"/>
      <c r="F63" s="71"/>
      <c r="G63" s="34"/>
      <c r="H63" s="34"/>
      <c r="I63" s="33"/>
      <c r="J63" s="34"/>
      <c r="K63" s="34"/>
      <c r="L63" s="34"/>
      <c r="O63" s="34"/>
      <c r="P63" s="35"/>
    </row>
    <row r="64" spans="1:26">
      <c r="A64" s="31"/>
      <c r="B64" s="31"/>
      <c r="C64" s="31"/>
      <c r="D64" s="31"/>
      <c r="E64" s="39"/>
      <c r="F64" s="71"/>
      <c r="G64" s="34"/>
      <c r="H64" s="34"/>
      <c r="I64" s="33"/>
      <c r="J64" s="34"/>
      <c r="K64" s="34"/>
      <c r="L64" s="34"/>
      <c r="O64" s="34"/>
      <c r="P64" s="35"/>
    </row>
    <row r="65" spans="1:22">
      <c r="A65" s="31"/>
      <c r="B65" s="31"/>
      <c r="C65" s="31"/>
      <c r="D65" s="31"/>
      <c r="E65" s="39"/>
      <c r="F65" s="71"/>
      <c r="G65" s="34"/>
      <c r="H65" s="34"/>
      <c r="I65" s="33"/>
      <c r="J65" s="34"/>
      <c r="K65" s="34"/>
      <c r="L65" s="34"/>
      <c r="O65" s="34"/>
      <c r="P65" s="35"/>
    </row>
    <row r="66" spans="1:22">
      <c r="A66" s="31"/>
      <c r="B66" s="31"/>
      <c r="C66" s="31"/>
      <c r="D66" s="31"/>
      <c r="E66" s="39"/>
      <c r="F66" s="71"/>
      <c r="G66" s="34"/>
      <c r="H66" s="34"/>
      <c r="I66" s="33"/>
      <c r="J66" s="34"/>
      <c r="K66" s="34"/>
      <c r="L66" s="34"/>
      <c r="O66" s="34"/>
      <c r="P66" s="35"/>
    </row>
    <row r="67" spans="1:22">
      <c r="A67" s="31"/>
      <c r="B67" s="31"/>
      <c r="C67" s="31"/>
      <c r="D67" s="31"/>
      <c r="E67" s="39"/>
      <c r="F67" s="71"/>
      <c r="G67" s="34"/>
      <c r="H67" s="34"/>
      <c r="I67" s="33"/>
      <c r="J67" s="34"/>
      <c r="K67" s="34"/>
      <c r="L67" s="34"/>
      <c r="O67" s="34"/>
      <c r="P67" s="35"/>
    </row>
    <row r="68" spans="1:22">
      <c r="A68" s="31"/>
      <c r="B68" s="31"/>
      <c r="C68" s="31"/>
      <c r="D68" s="31"/>
      <c r="E68" s="39"/>
      <c r="F68" s="71"/>
      <c r="G68" s="35"/>
      <c r="H68" s="34"/>
      <c r="I68" s="33"/>
      <c r="J68" s="34"/>
      <c r="K68" s="34"/>
      <c r="L68" s="34"/>
      <c r="O68" s="34"/>
      <c r="P68" s="35"/>
    </row>
    <row r="69" spans="1:22">
      <c r="A69" s="31"/>
      <c r="B69" s="31"/>
      <c r="C69" s="31"/>
      <c r="D69" s="31"/>
      <c r="E69" s="39"/>
      <c r="F69" s="71"/>
      <c r="G69" s="35"/>
      <c r="H69" s="34"/>
      <c r="I69" s="33"/>
      <c r="J69" s="34"/>
      <c r="K69" s="34"/>
      <c r="L69" s="34"/>
      <c r="O69" s="34"/>
      <c r="P69" s="35"/>
    </row>
    <row r="70" spans="1:22">
      <c r="A70" s="31"/>
      <c r="B70" s="31"/>
      <c r="C70" s="31"/>
      <c r="D70" s="31"/>
      <c r="E70" s="39"/>
      <c r="F70" s="71"/>
      <c r="G70" s="35"/>
      <c r="H70" s="34"/>
      <c r="I70" s="33"/>
      <c r="J70" s="34"/>
      <c r="K70" s="34"/>
      <c r="L70" s="34"/>
      <c r="O70" s="34"/>
      <c r="P70" s="35"/>
    </row>
    <row r="71" spans="1:22">
      <c r="A71" s="31"/>
      <c r="B71" s="31"/>
      <c r="C71" s="31"/>
      <c r="D71" s="31"/>
      <c r="E71" s="39"/>
      <c r="F71" s="71"/>
      <c r="G71" s="35"/>
      <c r="H71" s="34"/>
      <c r="I71" s="33"/>
      <c r="J71" s="34"/>
      <c r="K71" s="34"/>
      <c r="L71" s="34"/>
      <c r="O71" s="34"/>
      <c r="P71" s="35"/>
    </row>
    <row r="72" spans="1:22">
      <c r="A72" s="31"/>
      <c r="B72" s="31"/>
      <c r="C72" s="31"/>
      <c r="D72" s="31"/>
      <c r="E72" s="39"/>
      <c r="F72" s="71"/>
      <c r="G72" s="34"/>
      <c r="H72" s="34"/>
      <c r="I72" s="33"/>
      <c r="J72" s="34"/>
      <c r="K72" s="34"/>
      <c r="L72" s="34"/>
      <c r="O72" s="34"/>
      <c r="P72" s="35"/>
    </row>
    <row r="73" spans="1:22">
      <c r="A73" s="31"/>
      <c r="B73" s="31"/>
      <c r="C73" s="31"/>
      <c r="D73" s="31"/>
      <c r="E73" s="39"/>
      <c r="F73" s="71"/>
      <c r="G73" s="34"/>
      <c r="H73" s="34"/>
      <c r="I73" s="33"/>
      <c r="J73" s="34"/>
      <c r="K73" s="34"/>
      <c r="L73" s="34"/>
      <c r="O73" s="34"/>
      <c r="P73" s="35"/>
    </row>
    <row r="74" spans="1:22">
      <c r="A74" s="31"/>
      <c r="B74" s="31"/>
      <c r="C74" s="31"/>
      <c r="D74" s="31"/>
      <c r="E74" s="39"/>
      <c r="F74" s="71"/>
      <c r="G74" s="34"/>
      <c r="H74" s="34"/>
      <c r="I74" s="33"/>
      <c r="J74" s="34"/>
      <c r="K74" s="34"/>
      <c r="L74" s="34"/>
      <c r="O74" s="34"/>
      <c r="P74" s="35"/>
      <c r="R74" s="69"/>
      <c r="S74" s="69"/>
      <c r="T74" s="31"/>
      <c r="U74" s="31"/>
      <c r="V74" s="31"/>
    </row>
    <row r="75" spans="1:22">
      <c r="A75" s="31"/>
      <c r="B75" s="31"/>
      <c r="C75" s="31"/>
      <c r="D75" s="31"/>
      <c r="E75" s="39"/>
      <c r="F75" s="71"/>
      <c r="G75" s="34"/>
      <c r="H75" s="34"/>
      <c r="I75" s="33"/>
      <c r="J75" s="34"/>
      <c r="K75" s="34"/>
      <c r="L75" s="34"/>
      <c r="O75" s="34"/>
      <c r="P75" s="35"/>
      <c r="R75" s="69"/>
      <c r="S75" s="69"/>
      <c r="T75" s="31"/>
      <c r="U75" s="31"/>
      <c r="V75" s="31"/>
    </row>
    <row r="76" spans="1:22">
      <c r="A76" s="31"/>
      <c r="B76" s="31"/>
      <c r="C76" s="31"/>
      <c r="D76" s="31"/>
      <c r="E76" s="39"/>
      <c r="F76" s="71"/>
      <c r="G76" s="34"/>
      <c r="H76" s="34"/>
      <c r="I76" s="33"/>
      <c r="J76" s="34"/>
      <c r="K76" s="34"/>
      <c r="L76" s="34"/>
      <c r="O76" s="34"/>
      <c r="P76" s="35"/>
      <c r="R76" s="69"/>
      <c r="S76" s="69"/>
      <c r="T76" s="31"/>
      <c r="U76" s="31"/>
      <c r="V76" s="31"/>
    </row>
    <row r="77" spans="1:22">
      <c r="A77" s="31"/>
      <c r="B77" s="31"/>
      <c r="C77" s="31"/>
      <c r="D77" s="31"/>
      <c r="E77" s="39"/>
      <c r="F77" s="71"/>
      <c r="G77" s="34"/>
      <c r="H77" s="34"/>
      <c r="I77" s="33"/>
      <c r="J77" s="34"/>
      <c r="K77" s="34"/>
      <c r="L77" s="34"/>
      <c r="O77" s="34"/>
      <c r="P77" s="35"/>
      <c r="R77" s="69"/>
      <c r="S77" s="69"/>
      <c r="T77" s="31"/>
      <c r="U77" s="31"/>
      <c r="V77" s="31"/>
    </row>
    <row r="78" spans="1:22">
      <c r="A78" s="31"/>
      <c r="B78" s="31"/>
      <c r="C78" s="31"/>
      <c r="D78" s="31"/>
      <c r="E78" s="39"/>
      <c r="F78" s="71"/>
      <c r="G78" s="34"/>
      <c r="H78" s="34"/>
      <c r="I78" s="33"/>
      <c r="J78" s="34"/>
      <c r="K78" s="34"/>
      <c r="L78" s="34"/>
      <c r="O78" s="34"/>
      <c r="P78" s="35"/>
      <c r="R78" s="69"/>
      <c r="S78" s="69"/>
      <c r="T78" s="31"/>
      <c r="U78" s="31"/>
      <c r="V78" s="31"/>
    </row>
    <row r="79" spans="1:22">
      <c r="A79" s="31"/>
      <c r="B79" s="31"/>
      <c r="C79" s="31"/>
      <c r="D79" s="31"/>
      <c r="E79" s="39"/>
      <c r="F79" s="71"/>
      <c r="G79" s="34"/>
      <c r="H79" s="34"/>
      <c r="I79" s="33"/>
      <c r="J79" s="34"/>
      <c r="K79" s="34"/>
      <c r="L79" s="34"/>
      <c r="N79" s="31"/>
      <c r="O79" s="31"/>
      <c r="P79" s="69"/>
      <c r="Q79" s="69"/>
      <c r="R79" s="69"/>
      <c r="S79" s="69"/>
      <c r="T79" s="31"/>
      <c r="U79" s="31"/>
      <c r="V79" s="31"/>
    </row>
    <row r="80" spans="1:22">
      <c r="A80" s="31"/>
      <c r="B80" s="31"/>
      <c r="C80" s="31"/>
      <c r="D80" s="31"/>
      <c r="E80" s="39"/>
      <c r="F80" s="71"/>
      <c r="G80" s="34"/>
      <c r="H80" s="34"/>
      <c r="I80" s="33"/>
      <c r="J80" s="34"/>
      <c r="K80" s="34"/>
      <c r="L80" s="34"/>
      <c r="N80" s="31"/>
      <c r="O80" s="31"/>
      <c r="P80" s="69"/>
      <c r="Q80" s="69"/>
      <c r="R80" s="69"/>
      <c r="S80" s="69"/>
      <c r="T80" s="31"/>
      <c r="U80" s="31"/>
      <c r="V80" s="31"/>
    </row>
    <row r="81" spans="1:22">
      <c r="A81" s="31"/>
      <c r="B81" s="31"/>
      <c r="C81" s="31"/>
      <c r="D81" s="31"/>
      <c r="E81" s="39"/>
      <c r="F81" s="71"/>
      <c r="G81" s="34"/>
      <c r="H81" s="34"/>
      <c r="I81" s="33"/>
      <c r="J81" s="34"/>
      <c r="K81" s="34"/>
      <c r="L81" s="34"/>
      <c r="N81" s="31"/>
      <c r="O81" s="31"/>
      <c r="P81" s="69"/>
      <c r="Q81" s="69"/>
      <c r="R81" s="69"/>
      <c r="S81" s="69"/>
      <c r="T81" s="31"/>
      <c r="U81" s="31"/>
      <c r="V81" s="31"/>
    </row>
    <row r="82" spans="1:22">
      <c r="A82" s="31"/>
      <c r="B82" s="31"/>
      <c r="C82" s="31"/>
      <c r="D82" s="31"/>
      <c r="E82" s="39"/>
      <c r="F82" s="71"/>
      <c r="G82" s="34"/>
      <c r="H82" s="34"/>
      <c r="I82" s="33"/>
      <c r="J82" s="34"/>
      <c r="K82" s="34"/>
      <c r="L82" s="34"/>
      <c r="N82" s="31"/>
      <c r="O82" s="31"/>
      <c r="P82" s="69"/>
      <c r="Q82" s="69"/>
      <c r="R82" s="69"/>
      <c r="S82" s="69"/>
      <c r="T82" s="31"/>
      <c r="U82" s="31"/>
      <c r="V82" s="31"/>
    </row>
    <row r="83" spans="1:22">
      <c r="A83" s="31"/>
      <c r="B83" s="31"/>
      <c r="C83" s="31"/>
      <c r="D83" s="31"/>
      <c r="E83" s="39"/>
      <c r="F83" s="71"/>
      <c r="G83" s="34"/>
      <c r="H83" s="34"/>
      <c r="I83" s="33"/>
      <c r="J83" s="34"/>
      <c r="K83" s="34"/>
      <c r="L83" s="34"/>
      <c r="N83" s="31"/>
      <c r="O83" s="31"/>
      <c r="P83" s="69"/>
      <c r="Q83" s="69"/>
      <c r="R83" s="69"/>
      <c r="S83" s="69"/>
      <c r="T83" s="31"/>
      <c r="U83" s="31"/>
      <c r="V83" s="31"/>
    </row>
    <row r="84" spans="1:22">
      <c r="A84" s="31"/>
      <c r="B84" s="31"/>
      <c r="C84" s="31"/>
      <c r="D84" s="31"/>
      <c r="E84" s="39"/>
      <c r="F84" s="71"/>
      <c r="G84" s="34"/>
      <c r="H84" s="34"/>
      <c r="I84" s="33"/>
      <c r="J84" s="34"/>
      <c r="K84" s="34"/>
      <c r="L84" s="34"/>
      <c r="N84" s="31"/>
      <c r="O84" s="31"/>
      <c r="P84" s="69"/>
      <c r="Q84" s="69"/>
      <c r="R84" s="69"/>
      <c r="S84" s="69"/>
      <c r="T84" s="31"/>
      <c r="U84" s="31"/>
      <c r="V84" s="31"/>
    </row>
    <row r="85" spans="1:22">
      <c r="A85" s="31"/>
      <c r="B85" s="31"/>
      <c r="C85" s="31"/>
      <c r="D85" s="31"/>
      <c r="E85" s="39"/>
      <c r="F85" s="71"/>
      <c r="G85" s="34"/>
      <c r="H85" s="34"/>
      <c r="I85" s="33"/>
      <c r="J85" s="34"/>
      <c r="K85" s="34"/>
      <c r="L85" s="34"/>
      <c r="N85" s="31"/>
      <c r="O85" s="31"/>
      <c r="P85" s="69"/>
      <c r="Q85" s="69"/>
      <c r="R85" s="69"/>
      <c r="S85" s="69"/>
      <c r="T85" s="31"/>
      <c r="U85" s="31"/>
      <c r="V85" s="31"/>
    </row>
    <row r="86" spans="1:22">
      <c r="A86" s="31"/>
      <c r="B86" s="31"/>
      <c r="C86" s="31"/>
      <c r="D86" s="31"/>
      <c r="E86" s="39"/>
      <c r="F86" s="71"/>
      <c r="G86" s="34"/>
      <c r="H86" s="34"/>
      <c r="I86" s="33"/>
      <c r="J86" s="34"/>
      <c r="K86" s="34"/>
      <c r="L86" s="34"/>
      <c r="N86" s="31"/>
      <c r="O86" s="31"/>
      <c r="P86" s="69"/>
      <c r="Q86" s="69"/>
      <c r="R86" s="69"/>
      <c r="S86" s="69"/>
      <c r="T86" s="31"/>
      <c r="U86" s="31"/>
      <c r="V86" s="31"/>
    </row>
    <row r="87" spans="1:22">
      <c r="A87" s="31"/>
      <c r="B87" s="31"/>
      <c r="C87" s="31"/>
      <c r="D87" s="31"/>
      <c r="E87" s="39"/>
      <c r="F87" s="71"/>
      <c r="G87" s="34"/>
      <c r="H87" s="34"/>
      <c r="I87" s="33"/>
      <c r="J87" s="34"/>
      <c r="K87" s="34"/>
      <c r="L87" s="34"/>
      <c r="N87" s="31"/>
      <c r="O87" s="31"/>
      <c r="P87" s="69"/>
      <c r="Q87" s="69"/>
      <c r="R87" s="69"/>
      <c r="S87" s="69"/>
      <c r="T87" s="31"/>
      <c r="U87" s="31"/>
      <c r="V87" s="31"/>
    </row>
    <row r="88" spans="1:22">
      <c r="A88" s="31"/>
      <c r="B88" s="31"/>
      <c r="C88" s="31"/>
      <c r="D88" s="31"/>
      <c r="E88" s="39"/>
      <c r="F88" s="71"/>
      <c r="G88" s="34"/>
      <c r="H88" s="34"/>
      <c r="I88" s="33"/>
      <c r="J88" s="34"/>
      <c r="K88" s="34"/>
      <c r="L88" s="34"/>
      <c r="N88" s="31"/>
      <c r="O88" s="31"/>
      <c r="P88" s="69"/>
      <c r="Q88" s="69"/>
      <c r="R88" s="69"/>
      <c r="S88" s="69"/>
      <c r="T88" s="31"/>
      <c r="U88" s="31"/>
      <c r="V88" s="31"/>
    </row>
    <row r="89" spans="1:22">
      <c r="A89" s="31"/>
      <c r="B89" s="31"/>
      <c r="C89" s="31"/>
      <c r="D89" s="31"/>
      <c r="E89" s="39"/>
      <c r="F89" s="71"/>
      <c r="G89" s="34"/>
      <c r="H89" s="34"/>
      <c r="I89" s="33"/>
      <c r="J89" s="34"/>
      <c r="K89" s="34"/>
      <c r="L89" s="34"/>
      <c r="N89" s="31"/>
      <c r="O89" s="31"/>
      <c r="P89" s="69"/>
      <c r="Q89" s="69"/>
      <c r="R89" s="69"/>
      <c r="S89" s="69"/>
      <c r="T89" s="31"/>
      <c r="U89" s="31"/>
      <c r="V89" s="31"/>
    </row>
    <row r="90" spans="1:22">
      <c r="A90" s="31"/>
      <c r="B90" s="31"/>
      <c r="C90" s="31"/>
      <c r="D90" s="31"/>
      <c r="E90" s="39"/>
      <c r="F90" s="71"/>
      <c r="G90" s="34"/>
      <c r="H90" s="34"/>
      <c r="I90" s="33"/>
      <c r="J90" s="34"/>
      <c r="K90" s="34"/>
      <c r="L90" s="34"/>
      <c r="N90" s="31"/>
      <c r="O90" s="31"/>
      <c r="P90" s="69"/>
      <c r="Q90" s="69"/>
      <c r="R90" s="69"/>
      <c r="S90" s="69"/>
      <c r="T90" s="31"/>
      <c r="U90" s="31"/>
      <c r="V90" s="31"/>
    </row>
    <row r="91" spans="1:22" s="31" customFormat="1">
      <c r="E91" s="39"/>
      <c r="F91" s="71"/>
      <c r="G91" s="34"/>
      <c r="H91" s="34"/>
      <c r="I91" s="33"/>
      <c r="J91" s="34"/>
      <c r="K91" s="34"/>
      <c r="L91" s="34"/>
      <c r="M91" s="34"/>
      <c r="P91" s="69"/>
      <c r="Q91" s="69"/>
      <c r="R91" s="69"/>
      <c r="S91" s="69"/>
    </row>
    <row r="92" spans="1:22" s="31" customFormat="1">
      <c r="E92" s="39"/>
      <c r="F92" s="71"/>
      <c r="G92" s="34"/>
      <c r="H92" s="34"/>
      <c r="I92" s="33"/>
      <c r="J92" s="34"/>
      <c r="K92" s="34"/>
      <c r="L92" s="34"/>
      <c r="M92" s="34"/>
      <c r="P92" s="69"/>
      <c r="Q92" s="69"/>
      <c r="R92" s="69"/>
      <c r="S92" s="69"/>
    </row>
    <row r="93" spans="1:22" s="31" customFormat="1">
      <c r="E93" s="39"/>
      <c r="F93" s="71"/>
      <c r="G93" s="34"/>
      <c r="H93" s="34"/>
      <c r="I93" s="33"/>
      <c r="J93" s="34"/>
      <c r="K93" s="34"/>
      <c r="L93" s="34"/>
      <c r="M93" s="34"/>
      <c r="P93" s="69"/>
      <c r="Q93" s="69"/>
      <c r="R93" s="69"/>
      <c r="S93" s="69"/>
    </row>
    <row r="94" spans="1:22" s="31" customFormat="1">
      <c r="E94" s="39"/>
      <c r="F94" s="71"/>
      <c r="G94" s="34"/>
      <c r="H94" s="34"/>
      <c r="I94" s="33"/>
      <c r="J94" s="34"/>
      <c r="K94" s="34"/>
      <c r="L94" s="34"/>
      <c r="P94" s="69"/>
      <c r="Q94" s="69"/>
      <c r="R94" s="69"/>
      <c r="S94" s="69"/>
    </row>
    <row r="95" spans="1:22" s="31" customFormat="1">
      <c r="E95" s="39"/>
      <c r="F95" s="71"/>
      <c r="G95" s="34"/>
      <c r="H95" s="34"/>
      <c r="I95" s="33"/>
      <c r="J95" s="34"/>
      <c r="K95" s="34"/>
      <c r="L95" s="34"/>
      <c r="P95" s="69"/>
      <c r="Q95" s="69"/>
      <c r="R95" s="69"/>
      <c r="S95" s="69"/>
    </row>
    <row r="96" spans="1:22" s="31" customFormat="1">
      <c r="E96" s="39"/>
      <c r="F96" s="71"/>
      <c r="G96" s="34"/>
      <c r="H96" s="34"/>
      <c r="I96" s="33"/>
      <c r="J96" s="34"/>
      <c r="K96" s="34"/>
      <c r="L96" s="34"/>
      <c r="P96" s="69"/>
      <c r="Q96" s="69"/>
      <c r="R96" s="69"/>
      <c r="S96" s="69"/>
    </row>
    <row r="97" spans="5:19" s="31" customFormat="1">
      <c r="E97" s="39"/>
      <c r="F97" s="71"/>
      <c r="G97" s="34"/>
      <c r="H97" s="34"/>
      <c r="I97" s="33"/>
      <c r="J97" s="34"/>
      <c r="K97" s="34"/>
      <c r="L97" s="34"/>
      <c r="P97" s="69"/>
      <c r="Q97" s="69"/>
      <c r="R97" s="69"/>
      <c r="S97" s="69"/>
    </row>
    <row r="98" spans="5:19" s="31" customFormat="1">
      <c r="E98" s="39"/>
      <c r="F98" s="71"/>
      <c r="G98" s="34"/>
      <c r="H98" s="34"/>
      <c r="I98" s="33"/>
      <c r="J98" s="34"/>
      <c r="K98" s="34"/>
      <c r="L98" s="34"/>
      <c r="P98" s="69"/>
      <c r="Q98" s="69"/>
      <c r="R98" s="69"/>
      <c r="S98" s="69"/>
    </row>
    <row r="99" spans="5:19" s="31" customFormat="1">
      <c r="E99" s="39"/>
      <c r="F99" s="71"/>
      <c r="G99" s="34"/>
      <c r="H99" s="34"/>
      <c r="I99" s="33"/>
      <c r="J99" s="34"/>
      <c r="K99" s="34"/>
      <c r="L99" s="34"/>
      <c r="P99" s="69"/>
      <c r="Q99" s="69"/>
      <c r="R99" s="69"/>
      <c r="S99" s="69"/>
    </row>
    <row r="100" spans="5:19" s="31" customFormat="1">
      <c r="E100" s="39"/>
      <c r="F100" s="71"/>
      <c r="G100" s="34"/>
      <c r="H100" s="34"/>
      <c r="I100" s="33"/>
      <c r="J100" s="34"/>
      <c r="K100" s="34"/>
      <c r="L100" s="34"/>
      <c r="P100" s="69"/>
      <c r="Q100" s="69"/>
      <c r="R100" s="69"/>
      <c r="S100" s="69"/>
    </row>
    <row r="101" spans="5:19" s="31" customFormat="1">
      <c r="E101" s="39"/>
      <c r="F101" s="71"/>
      <c r="G101" s="34"/>
      <c r="H101" s="34"/>
      <c r="I101" s="33"/>
      <c r="J101" s="34"/>
      <c r="K101" s="34"/>
      <c r="L101" s="34"/>
      <c r="P101" s="69"/>
      <c r="Q101" s="69"/>
      <c r="R101" s="69"/>
      <c r="S101" s="69"/>
    </row>
    <row r="102" spans="5:19" s="31" customFormat="1">
      <c r="E102" s="39"/>
      <c r="F102" s="71"/>
      <c r="G102" s="34"/>
      <c r="H102" s="34"/>
      <c r="I102" s="33"/>
      <c r="J102" s="34"/>
      <c r="K102" s="34"/>
      <c r="L102" s="34"/>
      <c r="P102" s="69"/>
      <c r="Q102" s="69"/>
      <c r="R102" s="69"/>
      <c r="S102" s="69"/>
    </row>
    <row r="103" spans="5:19" s="31" customFormat="1">
      <c r="E103" s="39"/>
      <c r="F103" s="71"/>
      <c r="G103" s="34"/>
      <c r="H103" s="34"/>
      <c r="I103" s="33"/>
      <c r="J103" s="34"/>
      <c r="K103" s="34"/>
      <c r="L103" s="34"/>
      <c r="P103" s="69"/>
      <c r="Q103" s="69"/>
      <c r="R103" s="69"/>
      <c r="S103" s="69"/>
    </row>
    <row r="104" spans="5:19" s="31" customFormat="1">
      <c r="E104" s="39"/>
      <c r="F104" s="71"/>
      <c r="G104" s="34"/>
      <c r="H104" s="34"/>
      <c r="I104" s="33"/>
      <c r="J104" s="34"/>
      <c r="K104" s="34"/>
      <c r="L104" s="34"/>
      <c r="P104" s="69"/>
      <c r="Q104" s="69"/>
      <c r="R104" s="69"/>
      <c r="S104" s="69"/>
    </row>
    <row r="105" spans="5:19" s="31" customFormat="1">
      <c r="E105" s="39"/>
      <c r="F105" s="71"/>
      <c r="G105" s="34"/>
      <c r="H105" s="34"/>
      <c r="I105" s="33"/>
      <c r="J105" s="34"/>
      <c r="K105" s="34"/>
      <c r="L105" s="34"/>
      <c r="P105" s="69"/>
      <c r="Q105" s="69"/>
      <c r="R105" s="69"/>
      <c r="S105" s="69"/>
    </row>
    <row r="106" spans="5:19" s="31" customFormat="1">
      <c r="E106" s="39"/>
      <c r="F106" s="71"/>
      <c r="G106" s="34"/>
      <c r="H106" s="34"/>
      <c r="I106" s="33"/>
      <c r="J106" s="34"/>
      <c r="K106" s="34"/>
      <c r="L106" s="34"/>
      <c r="P106" s="69"/>
      <c r="Q106" s="69"/>
      <c r="R106" s="69"/>
      <c r="S106" s="69"/>
    </row>
    <row r="107" spans="5:19" s="31" customFormat="1">
      <c r="E107" s="39"/>
      <c r="F107" s="71"/>
      <c r="G107" s="34"/>
      <c r="H107" s="34"/>
      <c r="I107" s="33"/>
      <c r="J107" s="34"/>
      <c r="K107" s="34"/>
      <c r="L107" s="34"/>
      <c r="P107" s="69"/>
      <c r="Q107" s="69"/>
      <c r="R107" s="69"/>
      <c r="S107" s="69"/>
    </row>
    <row r="108" spans="5:19" s="31" customFormat="1">
      <c r="E108" s="39"/>
      <c r="F108" s="71"/>
      <c r="G108" s="34"/>
      <c r="H108" s="34"/>
      <c r="I108" s="33"/>
      <c r="J108" s="34"/>
      <c r="K108" s="34"/>
      <c r="L108" s="34"/>
      <c r="P108" s="69"/>
      <c r="Q108" s="69"/>
      <c r="R108" s="69"/>
      <c r="S108" s="69"/>
    </row>
    <row r="109" spans="5:19" s="31" customFormat="1">
      <c r="E109" s="39"/>
      <c r="F109" s="71"/>
      <c r="G109" s="34"/>
      <c r="H109" s="34"/>
      <c r="I109" s="33"/>
      <c r="J109" s="34"/>
      <c r="K109" s="34"/>
      <c r="L109" s="34"/>
      <c r="P109" s="69"/>
      <c r="Q109" s="69"/>
      <c r="R109" s="69"/>
      <c r="S109" s="69"/>
    </row>
    <row r="110" spans="5:19" s="31" customFormat="1">
      <c r="E110" s="39"/>
      <c r="F110" s="71"/>
      <c r="G110" s="34"/>
      <c r="H110" s="34"/>
      <c r="I110" s="33"/>
      <c r="J110" s="34"/>
      <c r="K110" s="34"/>
      <c r="L110" s="34"/>
      <c r="P110" s="69"/>
      <c r="Q110" s="69"/>
      <c r="R110" s="69"/>
      <c r="S110" s="69"/>
    </row>
    <row r="111" spans="5:19" s="31" customFormat="1">
      <c r="E111" s="39"/>
      <c r="F111" s="71"/>
      <c r="G111" s="34"/>
      <c r="H111" s="34"/>
      <c r="I111" s="33"/>
      <c r="J111" s="34"/>
      <c r="K111" s="34"/>
      <c r="L111" s="34"/>
      <c r="P111" s="69"/>
      <c r="Q111" s="69"/>
      <c r="R111" s="69"/>
      <c r="S111" s="69"/>
    </row>
    <row r="112" spans="5:19" s="31" customFormat="1">
      <c r="E112" s="39"/>
      <c r="F112" s="71"/>
      <c r="G112" s="34"/>
      <c r="H112" s="34"/>
      <c r="I112" s="33"/>
      <c r="J112" s="34"/>
      <c r="K112" s="34"/>
      <c r="L112" s="34"/>
      <c r="P112" s="69"/>
      <c r="Q112" s="69"/>
      <c r="R112" s="69"/>
      <c r="S112" s="69"/>
    </row>
    <row r="113" spans="5:19" s="31" customFormat="1">
      <c r="E113" s="39"/>
      <c r="F113" s="71"/>
      <c r="G113" s="34"/>
      <c r="H113" s="34"/>
      <c r="I113" s="33"/>
      <c r="J113" s="34"/>
      <c r="K113" s="34"/>
      <c r="L113" s="34"/>
      <c r="P113" s="69"/>
      <c r="Q113" s="69"/>
      <c r="R113" s="69"/>
      <c r="S113" s="69"/>
    </row>
    <row r="114" spans="5:19" s="31" customFormat="1">
      <c r="E114" s="39"/>
      <c r="F114" s="71"/>
      <c r="G114" s="34"/>
      <c r="H114" s="34"/>
      <c r="I114" s="33"/>
      <c r="J114" s="34"/>
      <c r="K114" s="34"/>
      <c r="L114" s="34"/>
      <c r="P114" s="69"/>
      <c r="Q114" s="69"/>
      <c r="R114" s="69"/>
      <c r="S114" s="69"/>
    </row>
    <row r="115" spans="5:19" s="31" customFormat="1">
      <c r="E115" s="39"/>
      <c r="F115" s="71"/>
      <c r="G115" s="34"/>
      <c r="H115" s="34"/>
      <c r="I115" s="33"/>
      <c r="J115" s="34"/>
      <c r="K115" s="34"/>
      <c r="L115" s="34"/>
      <c r="P115" s="69"/>
      <c r="Q115" s="69"/>
      <c r="R115" s="69"/>
      <c r="S115" s="69"/>
    </row>
    <row r="116" spans="5:19" s="31" customFormat="1">
      <c r="E116" s="39"/>
      <c r="F116" s="71"/>
      <c r="G116" s="34"/>
      <c r="H116" s="34"/>
      <c r="I116" s="33"/>
      <c r="J116" s="34"/>
      <c r="K116" s="34"/>
      <c r="L116" s="34"/>
      <c r="P116" s="69"/>
      <c r="Q116" s="69"/>
      <c r="R116" s="69"/>
      <c r="S116" s="69"/>
    </row>
    <row r="117" spans="5:19" s="31" customFormat="1">
      <c r="E117" s="39"/>
      <c r="F117" s="71"/>
      <c r="G117" s="34"/>
      <c r="H117" s="34"/>
      <c r="I117" s="33"/>
      <c r="J117" s="34"/>
      <c r="K117" s="34"/>
      <c r="L117" s="34"/>
      <c r="P117" s="69"/>
      <c r="Q117" s="69"/>
      <c r="R117" s="69"/>
      <c r="S117" s="69"/>
    </row>
    <row r="118" spans="5:19" s="31" customFormat="1">
      <c r="E118" s="39"/>
      <c r="F118" s="71"/>
      <c r="G118" s="34"/>
      <c r="H118" s="34"/>
      <c r="I118" s="33"/>
      <c r="J118" s="34"/>
      <c r="K118" s="34"/>
      <c r="L118" s="34"/>
      <c r="P118" s="69"/>
      <c r="Q118" s="69"/>
      <c r="R118" s="69"/>
      <c r="S118" s="69"/>
    </row>
    <row r="119" spans="5:19" s="31" customFormat="1">
      <c r="E119" s="39"/>
      <c r="F119" s="71"/>
      <c r="G119" s="34"/>
      <c r="H119" s="34"/>
      <c r="I119" s="33"/>
      <c r="J119" s="34"/>
      <c r="K119" s="34"/>
      <c r="L119" s="34"/>
      <c r="P119" s="69"/>
      <c r="Q119" s="69"/>
      <c r="R119" s="69"/>
      <c r="S119" s="69"/>
    </row>
    <row r="120" spans="5:19" s="31" customFormat="1">
      <c r="E120" s="39"/>
      <c r="F120" s="71"/>
      <c r="G120" s="34"/>
      <c r="H120" s="34"/>
      <c r="I120" s="33"/>
      <c r="J120" s="34"/>
      <c r="K120" s="34"/>
      <c r="L120" s="34"/>
      <c r="P120" s="69"/>
      <c r="Q120" s="69"/>
      <c r="R120" s="69"/>
      <c r="S120" s="69"/>
    </row>
    <row r="121" spans="5:19" s="31" customFormat="1">
      <c r="E121" s="39"/>
      <c r="F121" s="71"/>
      <c r="G121" s="34"/>
      <c r="H121" s="34"/>
      <c r="I121" s="33"/>
      <c r="J121" s="34"/>
      <c r="K121" s="34"/>
      <c r="L121" s="34"/>
      <c r="P121" s="69"/>
      <c r="Q121" s="69"/>
      <c r="R121" s="69"/>
      <c r="S121" s="69"/>
    </row>
    <row r="122" spans="5:19" s="31" customFormat="1">
      <c r="E122" s="39"/>
      <c r="F122" s="71"/>
      <c r="G122" s="34"/>
      <c r="H122" s="34"/>
      <c r="I122" s="33"/>
      <c r="J122" s="34"/>
      <c r="K122" s="34"/>
      <c r="L122" s="34"/>
      <c r="P122" s="69"/>
      <c r="Q122" s="69"/>
      <c r="R122" s="69"/>
      <c r="S122" s="69"/>
    </row>
    <row r="123" spans="5:19" s="31" customFormat="1">
      <c r="E123" s="39"/>
      <c r="F123" s="71"/>
      <c r="G123" s="34"/>
      <c r="H123" s="34"/>
      <c r="I123" s="33"/>
      <c r="J123" s="34"/>
      <c r="K123" s="34"/>
      <c r="L123" s="34"/>
      <c r="P123" s="69"/>
      <c r="Q123" s="69"/>
      <c r="R123" s="69"/>
      <c r="S123" s="69"/>
    </row>
    <row r="124" spans="5:19" s="31" customFormat="1">
      <c r="E124" s="39"/>
      <c r="F124" s="71"/>
      <c r="G124" s="34"/>
      <c r="H124" s="34"/>
      <c r="I124" s="33"/>
      <c r="J124" s="34"/>
      <c r="K124" s="34"/>
      <c r="L124" s="34"/>
      <c r="P124" s="69"/>
      <c r="Q124" s="69"/>
      <c r="R124" s="69"/>
      <c r="S124" s="69"/>
    </row>
    <row r="125" spans="5:19" s="31" customFormat="1">
      <c r="E125" s="39"/>
      <c r="F125" s="71"/>
      <c r="G125" s="34"/>
      <c r="H125" s="34"/>
      <c r="I125" s="33"/>
      <c r="J125" s="34"/>
      <c r="K125" s="34"/>
      <c r="L125" s="34"/>
      <c r="P125" s="69"/>
      <c r="Q125" s="69"/>
      <c r="R125" s="69"/>
      <c r="S125" s="69"/>
    </row>
    <row r="126" spans="5:19" s="31" customFormat="1">
      <c r="E126" s="39"/>
      <c r="F126" s="71"/>
      <c r="G126" s="34"/>
      <c r="H126" s="34"/>
      <c r="I126" s="33"/>
      <c r="J126" s="34"/>
      <c r="K126" s="34"/>
      <c r="L126" s="34"/>
      <c r="P126" s="69"/>
      <c r="Q126" s="69"/>
      <c r="R126" s="69"/>
      <c r="S126" s="69"/>
    </row>
    <row r="127" spans="5:19" s="31" customFormat="1">
      <c r="E127" s="39"/>
      <c r="F127" s="71"/>
      <c r="G127" s="34"/>
      <c r="H127" s="34"/>
      <c r="I127" s="33"/>
      <c r="J127" s="34"/>
      <c r="K127" s="34"/>
      <c r="L127" s="34"/>
      <c r="P127" s="69"/>
      <c r="Q127" s="69"/>
      <c r="R127" s="69"/>
      <c r="S127" s="69"/>
    </row>
    <row r="128" spans="5:19" s="31" customFormat="1">
      <c r="E128" s="39"/>
      <c r="F128" s="71"/>
      <c r="G128" s="34"/>
      <c r="H128" s="34"/>
      <c r="I128" s="33"/>
      <c r="J128" s="34"/>
      <c r="K128" s="34"/>
      <c r="L128" s="34"/>
      <c r="P128" s="69"/>
      <c r="Q128" s="69"/>
      <c r="R128" s="69"/>
      <c r="S128" s="69"/>
    </row>
    <row r="129" spans="1:22" s="31" customFormat="1">
      <c r="E129" s="39"/>
      <c r="F129" s="71"/>
      <c r="G129" s="34"/>
      <c r="H129" s="34"/>
      <c r="I129" s="33"/>
      <c r="J129" s="34"/>
      <c r="K129" s="34"/>
      <c r="L129" s="34"/>
      <c r="P129" s="69"/>
      <c r="Q129" s="69"/>
      <c r="R129" s="69"/>
      <c r="S129" s="69"/>
    </row>
    <row r="130" spans="1:22" s="31" customFormat="1">
      <c r="E130" s="39"/>
      <c r="F130" s="71"/>
      <c r="G130" s="34"/>
      <c r="H130" s="34"/>
      <c r="I130" s="33"/>
      <c r="J130" s="34"/>
      <c r="K130" s="34"/>
      <c r="L130" s="34"/>
      <c r="P130" s="69"/>
      <c r="Q130" s="69"/>
      <c r="R130" s="69"/>
      <c r="S130" s="69"/>
    </row>
    <row r="131" spans="1:22" s="31" customFormat="1">
      <c r="E131" s="39"/>
      <c r="F131" s="71"/>
      <c r="G131" s="34"/>
      <c r="H131" s="34"/>
      <c r="I131" s="33"/>
      <c r="J131" s="34"/>
      <c r="K131" s="34"/>
      <c r="L131" s="34"/>
      <c r="P131" s="69"/>
      <c r="Q131" s="69"/>
      <c r="R131" s="35"/>
      <c r="S131" s="35"/>
      <c r="T131" s="34"/>
      <c r="U131" s="34"/>
      <c r="V131" s="34"/>
    </row>
    <row r="132" spans="1:22" s="31" customFormat="1">
      <c r="E132" s="39"/>
      <c r="F132" s="71"/>
      <c r="G132" s="34"/>
      <c r="H132" s="34"/>
      <c r="I132" s="33"/>
      <c r="J132" s="34"/>
      <c r="K132" s="34"/>
      <c r="L132" s="34"/>
      <c r="P132" s="69"/>
      <c r="Q132" s="69"/>
      <c r="R132" s="35"/>
      <c r="S132" s="35"/>
      <c r="T132" s="34"/>
      <c r="U132" s="34"/>
      <c r="V132" s="34"/>
    </row>
    <row r="133" spans="1:22" s="31" customFormat="1">
      <c r="E133" s="39"/>
      <c r="F133" s="71"/>
      <c r="G133" s="34"/>
      <c r="H133" s="34"/>
      <c r="I133" s="33"/>
      <c r="J133" s="34"/>
      <c r="K133" s="34"/>
      <c r="L133" s="34"/>
      <c r="P133" s="69"/>
      <c r="Q133" s="69"/>
      <c r="R133" s="35"/>
      <c r="S133" s="35"/>
      <c r="T133" s="34"/>
      <c r="U133" s="34"/>
      <c r="V133" s="34"/>
    </row>
    <row r="134" spans="1:22" s="31" customFormat="1">
      <c r="E134" s="39"/>
      <c r="F134" s="71"/>
      <c r="G134" s="34"/>
      <c r="H134" s="34"/>
      <c r="I134" s="33"/>
      <c r="J134" s="34"/>
      <c r="K134" s="34"/>
      <c r="L134" s="34"/>
      <c r="P134" s="69"/>
      <c r="Q134" s="69"/>
      <c r="R134" s="35"/>
      <c r="S134" s="35"/>
      <c r="T134" s="34"/>
      <c r="U134" s="34"/>
      <c r="V134" s="34"/>
    </row>
    <row r="135" spans="1:22" s="31" customFormat="1">
      <c r="E135" s="39"/>
      <c r="F135" s="71"/>
      <c r="G135" s="34"/>
      <c r="H135" s="34"/>
      <c r="I135" s="33"/>
      <c r="J135" s="34"/>
      <c r="K135" s="34"/>
      <c r="L135" s="34"/>
      <c r="P135" s="69"/>
      <c r="Q135" s="69"/>
      <c r="R135" s="35"/>
      <c r="S135" s="35"/>
      <c r="T135" s="34"/>
      <c r="U135" s="34"/>
      <c r="V135" s="34"/>
    </row>
    <row r="136" spans="1:22" s="31" customFormat="1">
      <c r="E136" s="39"/>
      <c r="F136" s="71"/>
      <c r="G136" s="34"/>
      <c r="H136" s="34"/>
      <c r="I136" s="33"/>
      <c r="J136" s="34"/>
      <c r="K136" s="34"/>
      <c r="L136" s="34"/>
      <c r="N136" s="34"/>
      <c r="O136" s="33"/>
      <c r="P136" s="78"/>
      <c r="Q136" s="35"/>
      <c r="R136" s="35"/>
      <c r="S136" s="35"/>
      <c r="T136" s="34"/>
      <c r="U136" s="34"/>
      <c r="V136" s="34"/>
    </row>
    <row r="137" spans="1:22" s="31" customFormat="1">
      <c r="E137" s="39"/>
      <c r="F137" s="71"/>
      <c r="G137" s="34"/>
      <c r="H137" s="34"/>
      <c r="I137" s="33"/>
      <c r="J137" s="34"/>
      <c r="K137" s="34"/>
      <c r="L137" s="34"/>
      <c r="N137" s="34"/>
      <c r="O137" s="33"/>
      <c r="P137" s="78"/>
      <c r="Q137" s="35"/>
      <c r="R137" s="35"/>
      <c r="S137" s="35"/>
      <c r="T137" s="34"/>
      <c r="U137" s="34"/>
      <c r="V137" s="34"/>
    </row>
    <row r="138" spans="1:22" s="31" customFormat="1">
      <c r="E138" s="39"/>
      <c r="F138" s="71"/>
      <c r="G138" s="34"/>
      <c r="H138" s="34"/>
      <c r="I138" s="33"/>
      <c r="J138" s="34"/>
      <c r="K138" s="34"/>
      <c r="L138" s="34"/>
      <c r="N138" s="34"/>
      <c r="O138" s="33"/>
      <c r="P138" s="78"/>
      <c r="Q138" s="35"/>
      <c r="R138" s="35"/>
      <c r="S138" s="35"/>
      <c r="T138" s="34"/>
      <c r="U138" s="34"/>
      <c r="V138" s="34"/>
    </row>
    <row r="139" spans="1:22" s="31" customFormat="1">
      <c r="E139" s="39"/>
      <c r="F139" s="71"/>
      <c r="G139" s="34"/>
      <c r="H139" s="34"/>
      <c r="I139" s="33"/>
      <c r="J139" s="34"/>
      <c r="K139" s="34"/>
      <c r="L139" s="34"/>
      <c r="N139" s="34"/>
      <c r="O139" s="33"/>
      <c r="P139" s="78"/>
      <c r="Q139" s="35"/>
      <c r="R139" s="35"/>
      <c r="S139" s="35"/>
      <c r="T139" s="34"/>
      <c r="U139" s="34"/>
      <c r="V139" s="34"/>
    </row>
    <row r="140" spans="1:22" s="31" customFormat="1">
      <c r="A140" s="34"/>
      <c r="B140" s="34"/>
      <c r="C140" s="79"/>
      <c r="D140" s="79"/>
      <c r="E140" s="79"/>
      <c r="F140" s="79"/>
      <c r="H140" s="69"/>
      <c r="J140" s="34"/>
      <c r="K140" s="34"/>
      <c r="L140" s="34"/>
      <c r="N140" s="34"/>
      <c r="O140" s="33"/>
      <c r="P140" s="78"/>
      <c r="Q140" s="35"/>
      <c r="R140" s="35"/>
      <c r="S140" s="35"/>
      <c r="T140" s="34"/>
      <c r="U140" s="34"/>
      <c r="V140" s="34"/>
    </row>
    <row r="141" spans="1:22" s="31" customFormat="1">
      <c r="A141" s="34"/>
      <c r="B141" s="34"/>
      <c r="C141" s="79"/>
      <c r="D141" s="79"/>
      <c r="E141" s="79"/>
      <c r="F141" s="79"/>
      <c r="H141" s="69"/>
      <c r="J141" s="34"/>
      <c r="K141" s="34"/>
      <c r="L141" s="34"/>
      <c r="N141" s="34"/>
      <c r="O141" s="33"/>
      <c r="P141" s="78"/>
      <c r="Q141" s="35"/>
      <c r="R141" s="35"/>
      <c r="S141" s="35"/>
      <c r="T141" s="34"/>
      <c r="U141" s="34"/>
      <c r="V141" s="34"/>
    </row>
    <row r="142" spans="1:22" s="31" customFormat="1">
      <c r="A142" s="34"/>
      <c r="B142" s="34"/>
      <c r="C142" s="79"/>
      <c r="D142" s="79"/>
      <c r="E142" s="79"/>
      <c r="F142" s="79"/>
      <c r="H142" s="69"/>
      <c r="J142" s="34"/>
      <c r="K142" s="34"/>
      <c r="L142" s="34"/>
      <c r="N142" s="34"/>
      <c r="O142" s="33"/>
      <c r="P142" s="78"/>
      <c r="Q142" s="35"/>
      <c r="R142" s="35"/>
      <c r="S142" s="35"/>
      <c r="T142" s="34"/>
      <c r="U142" s="34"/>
      <c r="V142" s="34"/>
    </row>
    <row r="143" spans="1:22" s="31" customFormat="1">
      <c r="A143" s="34"/>
      <c r="B143" s="34"/>
      <c r="C143" s="79"/>
      <c r="D143" s="79"/>
      <c r="E143" s="79"/>
      <c r="F143" s="79"/>
      <c r="H143" s="69"/>
      <c r="J143" s="34"/>
      <c r="K143" s="34"/>
      <c r="L143" s="34"/>
      <c r="N143" s="34"/>
      <c r="O143" s="33"/>
      <c r="P143" s="78"/>
      <c r="Q143" s="35"/>
      <c r="R143" s="35"/>
      <c r="S143" s="35"/>
      <c r="T143" s="34"/>
      <c r="U143" s="34"/>
      <c r="V143" s="34"/>
    </row>
    <row r="144" spans="1:22" s="31" customFormat="1">
      <c r="A144" s="34"/>
      <c r="B144" s="34"/>
      <c r="C144" s="79"/>
      <c r="D144" s="79"/>
      <c r="E144" s="79"/>
      <c r="F144" s="79"/>
      <c r="H144" s="69"/>
      <c r="J144" s="34"/>
      <c r="K144" s="34"/>
      <c r="L144" s="34"/>
      <c r="N144" s="34"/>
      <c r="O144" s="33"/>
      <c r="P144" s="78"/>
      <c r="Q144" s="35"/>
      <c r="R144" s="35"/>
      <c r="S144" s="35"/>
      <c r="T144" s="34"/>
      <c r="U144" s="34"/>
      <c r="V144" s="34"/>
    </row>
    <row r="145" spans="1:22" s="31" customFormat="1">
      <c r="A145" s="34"/>
      <c r="B145" s="34"/>
      <c r="C145" s="79"/>
      <c r="D145" s="79"/>
      <c r="E145" s="79"/>
      <c r="F145" s="79"/>
      <c r="H145" s="69"/>
      <c r="J145" s="34"/>
      <c r="K145" s="34"/>
      <c r="L145" s="34"/>
      <c r="N145" s="34"/>
      <c r="O145" s="33"/>
      <c r="P145" s="78"/>
      <c r="Q145" s="35"/>
      <c r="R145" s="35"/>
      <c r="S145" s="35"/>
      <c r="T145" s="34"/>
      <c r="U145" s="34"/>
      <c r="V145" s="34"/>
    </row>
    <row r="146" spans="1:22" s="31" customFormat="1">
      <c r="A146" s="34"/>
      <c r="B146" s="34"/>
      <c r="C146" s="79"/>
      <c r="D146" s="79"/>
      <c r="E146" s="79"/>
      <c r="F146" s="79"/>
      <c r="H146" s="69"/>
      <c r="K146" s="34"/>
      <c r="L146" s="34"/>
      <c r="N146" s="34"/>
      <c r="O146" s="33"/>
      <c r="P146" s="78"/>
      <c r="Q146" s="35"/>
      <c r="R146" s="35"/>
      <c r="S146" s="35"/>
      <c r="T146" s="34"/>
      <c r="U146" s="34"/>
      <c r="V146" s="34"/>
    </row>
    <row r="147" spans="1:22" s="31" customFormat="1">
      <c r="A147" s="34"/>
      <c r="B147" s="34"/>
      <c r="C147" s="79"/>
      <c r="D147" s="79"/>
      <c r="E147" s="79"/>
      <c r="F147" s="79"/>
      <c r="H147" s="69"/>
      <c r="K147" s="34"/>
      <c r="L147" s="34"/>
      <c r="N147" s="34"/>
      <c r="O147" s="33"/>
      <c r="P147" s="78"/>
      <c r="Q147" s="35"/>
      <c r="R147" s="35"/>
      <c r="S147" s="35"/>
      <c r="T147" s="34"/>
      <c r="U147" s="34"/>
      <c r="V147" s="34"/>
    </row>
    <row r="148" spans="1:22">
      <c r="K148" s="34"/>
      <c r="L148" s="34"/>
      <c r="M148" s="31"/>
    </row>
    <row r="149" spans="1:22">
      <c r="L149" s="34"/>
      <c r="M149" s="31"/>
    </row>
    <row r="150" spans="1:22">
      <c r="L150" s="34"/>
      <c r="M150" s="31"/>
    </row>
    <row r="151" spans="1:22">
      <c r="L151" s="34"/>
    </row>
    <row r="152" spans="1:22">
      <c r="L152" s="34"/>
    </row>
    <row r="153" spans="1:22">
      <c r="L153" s="34"/>
    </row>
  </sheetData>
  <conditionalFormatting sqref="P6:P11 Z6:Z11">
    <cfRule type="aboveAverage" dxfId="17" priority="3" aboveAverage="0" stdDev="1"/>
    <cfRule type="aboveAverage" dxfId="16" priority="4" stdDev="1"/>
  </conditionalFormatting>
  <conditionalFormatting sqref="P45:P58 Z45:Z58 B21:B44">
    <cfRule type="aboveAverage" dxfId="15" priority="5" aboveAverage="0" stdDev="1"/>
    <cfRule type="aboveAverage" dxfId="14" priority="6" stdDev="1"/>
  </conditionalFormatting>
  <conditionalFormatting sqref="C36">
    <cfRule type="aboveAverage" dxfId="13" priority="1" aboveAverage="0" stdDev="1"/>
    <cfRule type="aboveAverage" dxfId="12" priority="2" stdDev="1"/>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67099-C4AD-4851-9674-E57E84F5751C}">
  <dimension ref="A1:Z153"/>
  <sheetViews>
    <sheetView workbookViewId="0">
      <selection activeCell="F29" sqref="F29"/>
    </sheetView>
  </sheetViews>
  <sheetFormatPr defaultColWidth="7.85546875" defaultRowHeight="11.25"/>
  <cols>
    <col min="1" max="1" width="22.7109375" style="34" customWidth="1"/>
    <col min="2" max="2" width="22" style="34" customWidth="1"/>
    <col min="3" max="3" width="15.42578125" style="79" customWidth="1"/>
    <col min="4" max="4" width="14.28515625" style="79" customWidth="1"/>
    <col min="5" max="5" width="11.85546875" style="79" customWidth="1"/>
    <col min="6" max="6" width="18.28515625" style="79"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8"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c r="A1" s="1" t="s">
        <v>0</v>
      </c>
      <c r="B1" s="2" t="s">
        <v>1</v>
      </c>
      <c r="C1" s="3"/>
      <c r="D1" s="2"/>
      <c r="E1" s="4"/>
      <c r="F1" s="4"/>
      <c r="G1" s="5"/>
      <c r="H1" s="6" t="s">
        <v>125</v>
      </c>
      <c r="I1" s="127">
        <f>MAX(A12:A14)*2.54/100</f>
        <v>1.3462000000000001</v>
      </c>
      <c r="J1" s="7" t="s">
        <v>2</v>
      </c>
      <c r="K1" s="2"/>
      <c r="L1" s="2"/>
      <c r="N1" s="9"/>
      <c r="P1" s="10"/>
      <c r="Q1" s="10"/>
      <c r="R1" s="10"/>
      <c r="S1" s="10"/>
    </row>
    <row r="2" spans="1:24" s="8" customFormat="1" ht="12.75">
      <c r="A2" s="11" t="s">
        <v>3</v>
      </c>
      <c r="B2" s="2" t="s">
        <v>4</v>
      </c>
      <c r="C2" s="12"/>
      <c r="D2" s="2"/>
      <c r="E2" s="13"/>
      <c r="F2" s="13"/>
      <c r="G2" s="14"/>
      <c r="H2" s="15" t="s">
        <v>120</v>
      </c>
      <c r="I2" s="24">
        <v>2.1</v>
      </c>
      <c r="J2" s="16" t="s">
        <v>5</v>
      </c>
      <c r="K2" s="2"/>
      <c r="L2" s="2"/>
      <c r="N2" s="17"/>
      <c r="P2" s="10"/>
      <c r="Q2" s="10"/>
      <c r="R2" s="10"/>
      <c r="S2" s="10"/>
    </row>
    <row r="3" spans="1:24" s="20" customFormat="1" ht="11.25" customHeight="1">
      <c r="A3" s="18" t="s">
        <v>6</v>
      </c>
      <c r="B3" s="19" t="s">
        <v>7</v>
      </c>
      <c r="C3" s="12"/>
      <c r="D3" s="13"/>
      <c r="E3" s="13"/>
      <c r="F3" s="13"/>
      <c r="G3" s="14"/>
      <c r="H3" s="18" t="s">
        <v>8</v>
      </c>
      <c r="I3" s="24">
        <f>AVERAGE(I12:I19)/100</f>
        <v>2.2937500000000002</v>
      </c>
      <c r="J3" s="16"/>
      <c r="K3" s="2"/>
      <c r="L3" s="2"/>
      <c r="N3" s="21"/>
      <c r="P3" s="22"/>
      <c r="Q3" s="22"/>
      <c r="R3" s="22"/>
      <c r="S3" s="22"/>
    </row>
    <row r="4" spans="1:24" s="8" customFormat="1" ht="12.75">
      <c r="A4" s="18" t="s">
        <v>9</v>
      </c>
      <c r="B4" s="23" t="s">
        <v>10</v>
      </c>
      <c r="C4" s="12"/>
      <c r="D4" s="13"/>
      <c r="E4" s="13"/>
      <c r="F4" s="13"/>
      <c r="G4" s="14"/>
      <c r="H4" s="18" t="s">
        <v>11</v>
      </c>
      <c r="I4" s="24">
        <f>AVERAGE(E12:E14)</f>
        <v>0.45210358299980946</v>
      </c>
      <c r="J4" s="16"/>
      <c r="K4" s="2"/>
      <c r="L4" s="2"/>
      <c r="M4" s="9"/>
      <c r="N4" s="9"/>
      <c r="P4" s="10"/>
      <c r="Q4" s="10"/>
      <c r="R4" s="10"/>
      <c r="S4" s="10"/>
    </row>
    <row r="5" spans="1:24" s="29" customFormat="1" ht="12.75">
      <c r="A5" s="11" t="s">
        <v>12</v>
      </c>
      <c r="B5" s="25" t="s">
        <v>13</v>
      </c>
      <c r="C5" s="12"/>
      <c r="D5" s="13"/>
      <c r="E5" s="13"/>
      <c r="F5" s="26"/>
      <c r="G5" s="26"/>
      <c r="H5" s="18"/>
      <c r="I5" s="27"/>
      <c r="J5" s="16"/>
      <c r="K5" s="2"/>
      <c r="L5" s="2"/>
      <c r="M5" s="28"/>
      <c r="N5" s="28"/>
      <c r="P5" s="30"/>
      <c r="Q5" s="30"/>
      <c r="R5" s="30"/>
      <c r="S5" s="30"/>
    </row>
    <row r="6" spans="1:24">
      <c r="A6" s="31"/>
      <c r="B6" s="31"/>
      <c r="C6" s="31"/>
      <c r="D6" s="31"/>
      <c r="E6" s="32"/>
      <c r="F6" s="28"/>
      <c r="G6" s="28"/>
      <c r="H6" s="33"/>
      <c r="I6" s="33"/>
      <c r="J6" s="34"/>
      <c r="K6" s="34"/>
      <c r="L6" s="33"/>
      <c r="M6" s="33"/>
      <c r="O6" s="34"/>
      <c r="P6" s="35"/>
    </row>
    <row r="7" spans="1:24">
      <c r="A7" s="31"/>
      <c r="B7" s="31"/>
      <c r="C7" s="31"/>
      <c r="D7" s="31"/>
      <c r="E7" s="32"/>
      <c r="F7" s="36"/>
      <c r="G7" s="37"/>
      <c r="H7" s="33"/>
      <c r="I7" s="33"/>
      <c r="J7" s="34"/>
      <c r="K7" s="34"/>
      <c r="L7" s="33"/>
      <c r="M7" s="33"/>
      <c r="O7" s="34"/>
      <c r="P7" s="35"/>
    </row>
    <row r="8" spans="1:24" ht="12" thickBot="1">
      <c r="A8" s="31"/>
      <c r="B8" s="31"/>
      <c r="C8" s="38"/>
      <c r="D8" s="38"/>
      <c r="E8" s="39"/>
      <c r="F8" s="34"/>
      <c r="G8" s="34"/>
      <c r="H8" s="8" t="s">
        <v>14</v>
      </c>
      <c r="I8" s="33"/>
      <c r="J8" s="34"/>
      <c r="K8" s="8" t="s">
        <v>15</v>
      </c>
      <c r="L8" s="33"/>
      <c r="M8" s="33"/>
      <c r="O8" s="9" t="s">
        <v>16</v>
      </c>
      <c r="P8" s="35"/>
    </row>
    <row r="9" spans="1:24">
      <c r="A9" s="40"/>
      <c r="B9" s="41"/>
      <c r="C9" s="33"/>
      <c r="D9" s="33"/>
      <c r="E9" s="41"/>
      <c r="F9" s="41"/>
      <c r="G9" s="42"/>
      <c r="H9" s="40"/>
      <c r="I9" s="43"/>
      <c r="J9" s="42"/>
      <c r="K9" s="44"/>
      <c r="L9" s="45"/>
      <c r="M9" s="46"/>
      <c r="O9" s="216"/>
      <c r="P9" s="35"/>
      <c r="W9" s="33"/>
      <c r="X9" s="33"/>
    </row>
    <row r="10" spans="1:24">
      <c r="A10" s="47" t="s">
        <v>17</v>
      </c>
      <c r="B10" s="36" t="s">
        <v>18</v>
      </c>
      <c r="C10" s="48" t="s">
        <v>19</v>
      </c>
      <c r="D10" s="49" t="s">
        <v>20</v>
      </c>
      <c r="E10" s="36" t="s">
        <v>21</v>
      </c>
      <c r="F10" s="50" t="s">
        <v>22</v>
      </c>
      <c r="G10" s="42"/>
      <c r="H10" s="36" t="s">
        <v>23</v>
      </c>
      <c r="I10" s="51" t="s">
        <v>24</v>
      </c>
      <c r="J10" s="34"/>
      <c r="K10" s="52" t="s">
        <v>25</v>
      </c>
      <c r="L10" s="17" t="s">
        <v>26</v>
      </c>
      <c r="M10" s="53" t="s">
        <v>27</v>
      </c>
      <c r="O10" s="217" t="s">
        <v>28</v>
      </c>
      <c r="P10" s="35"/>
      <c r="W10" s="54"/>
    </row>
    <row r="11" spans="1:24" ht="12" thickBot="1">
      <c r="A11" s="55" t="s">
        <v>29</v>
      </c>
      <c r="B11" s="56" t="s">
        <v>29</v>
      </c>
      <c r="C11" s="57" t="s">
        <v>30</v>
      </c>
      <c r="D11" s="58" t="s">
        <v>30</v>
      </c>
      <c r="E11" s="59" t="s">
        <v>31</v>
      </c>
      <c r="F11" s="60"/>
      <c r="G11" s="42"/>
      <c r="H11" s="61"/>
      <c r="I11" s="62" t="s">
        <v>32</v>
      </c>
      <c r="J11" s="34"/>
      <c r="K11" s="63"/>
      <c r="L11" s="64"/>
      <c r="M11" s="65" t="s">
        <v>33</v>
      </c>
      <c r="O11" s="218" t="s">
        <v>34</v>
      </c>
      <c r="P11" s="35"/>
      <c r="W11" s="33"/>
    </row>
    <row r="12" spans="1:24">
      <c r="A12" s="31">
        <v>48</v>
      </c>
      <c r="B12" s="31">
        <v>47</v>
      </c>
      <c r="C12" s="41">
        <v>35</v>
      </c>
      <c r="D12" s="66">
        <v>14</v>
      </c>
      <c r="E12" s="67">
        <f>(C12-D12)/A12</f>
        <v>0.4375</v>
      </c>
      <c r="F12" s="34" t="s">
        <v>35</v>
      </c>
      <c r="G12" s="34"/>
      <c r="H12" s="34" t="s">
        <v>36</v>
      </c>
      <c r="I12" s="34">
        <v>210</v>
      </c>
      <c r="J12" s="34"/>
      <c r="K12" s="34" t="s">
        <v>38</v>
      </c>
      <c r="L12" s="34"/>
      <c r="M12" s="68"/>
      <c r="O12" s="35">
        <f>I1/I3</f>
        <v>0.58689918256130791</v>
      </c>
      <c r="P12" s="35"/>
    </row>
    <row r="13" spans="1:24">
      <c r="A13" s="31">
        <v>33</v>
      </c>
      <c r="B13" s="31">
        <v>30</v>
      </c>
      <c r="C13" s="34">
        <v>30</v>
      </c>
      <c r="D13" s="69">
        <v>14</v>
      </c>
      <c r="E13" s="70">
        <f>(C13-D13)/A13</f>
        <v>0.48484848484848486</v>
      </c>
      <c r="F13" s="34"/>
      <c r="G13" s="34"/>
      <c r="H13" s="34" t="s">
        <v>37</v>
      </c>
      <c r="I13" s="34">
        <v>235</v>
      </c>
      <c r="J13" s="34"/>
      <c r="K13" s="34"/>
      <c r="L13" s="34"/>
      <c r="O13" s="34"/>
      <c r="P13" s="35"/>
    </row>
    <row r="14" spans="1:24">
      <c r="A14" s="31">
        <v>53</v>
      </c>
      <c r="B14" s="31">
        <v>50</v>
      </c>
      <c r="C14" s="34">
        <v>37</v>
      </c>
      <c r="D14" s="69">
        <v>14</v>
      </c>
      <c r="E14" s="70">
        <f>(C14-D14)/A14</f>
        <v>0.43396226415094341</v>
      </c>
      <c r="F14" s="71"/>
      <c r="G14" s="34"/>
      <c r="H14" s="34" t="s">
        <v>37</v>
      </c>
      <c r="I14" s="34">
        <v>215</v>
      </c>
      <c r="J14" s="34"/>
      <c r="K14" s="34"/>
      <c r="L14" s="34"/>
      <c r="O14" s="34"/>
      <c r="P14" s="35"/>
    </row>
    <row r="15" spans="1:24">
      <c r="A15" s="31"/>
      <c r="B15" s="31"/>
      <c r="C15" s="31"/>
      <c r="D15" s="31"/>
      <c r="E15" s="39"/>
      <c r="F15" s="71"/>
      <c r="G15" s="34"/>
      <c r="H15" s="34" t="s">
        <v>37</v>
      </c>
      <c r="I15" s="86">
        <v>250</v>
      </c>
      <c r="J15" s="34" t="s">
        <v>130</v>
      </c>
      <c r="K15" s="34"/>
      <c r="L15" s="34"/>
      <c r="O15" s="34"/>
      <c r="P15" s="35"/>
    </row>
    <row r="16" spans="1:24" ht="15">
      <c r="A16"/>
      <c r="B16"/>
      <c r="C16"/>
      <c r="D16"/>
      <c r="E16"/>
      <c r="F16" s="71"/>
      <c r="G16" s="34"/>
      <c r="H16" s="34" t="s">
        <v>37</v>
      </c>
      <c r="I16" s="34">
        <v>230</v>
      </c>
      <c r="J16" s="34"/>
      <c r="K16" s="34"/>
      <c r="L16" s="34"/>
      <c r="O16" s="34"/>
      <c r="P16" s="35"/>
    </row>
    <row r="17" spans="1:10" s="29" customFormat="1" ht="15">
      <c r="A17"/>
      <c r="B17"/>
      <c r="C17"/>
      <c r="D17"/>
      <c r="E17"/>
      <c r="H17" s="34" t="s">
        <v>37</v>
      </c>
      <c r="I17" s="72">
        <v>240</v>
      </c>
    </row>
    <row r="18" spans="1:10" s="28" customFormat="1" ht="15">
      <c r="A18"/>
      <c r="B18"/>
      <c r="C18"/>
      <c r="D18"/>
      <c r="E18"/>
      <c r="H18" s="34" t="s">
        <v>37</v>
      </c>
      <c r="I18" s="85">
        <v>250</v>
      </c>
      <c r="J18" s="34" t="s">
        <v>130</v>
      </c>
    </row>
    <row r="19" spans="1:10" s="29" customFormat="1" ht="13.35" customHeight="1">
      <c r="H19" s="34" t="s">
        <v>37</v>
      </c>
      <c r="I19" s="72">
        <v>205</v>
      </c>
    </row>
    <row r="20" spans="1:10" s="73" customFormat="1" ht="15">
      <c r="A20"/>
      <c r="B20"/>
      <c r="C20"/>
      <c r="D20"/>
      <c r="E20"/>
      <c r="F20"/>
    </row>
    <row r="21" spans="1:10" s="75" customFormat="1" ht="13.35" customHeight="1">
      <c r="A21" s="74"/>
      <c r="B21" s="74"/>
      <c r="C21" s="74"/>
      <c r="D21" s="74"/>
      <c r="E21" s="74"/>
      <c r="F21"/>
    </row>
    <row r="22" spans="1:10" s="75" customFormat="1" ht="15">
      <c r="A22"/>
      <c r="B22"/>
      <c r="C22"/>
      <c r="D22"/>
      <c r="E22"/>
      <c r="F22"/>
    </row>
    <row r="23" spans="1:10" s="75" customFormat="1" ht="15">
      <c r="A23"/>
      <c r="B23"/>
      <c r="C23"/>
      <c r="D23"/>
      <c r="E23"/>
      <c r="F23"/>
    </row>
    <row r="24" spans="1:10" s="75" customFormat="1" ht="15">
      <c r="A24"/>
      <c r="B24"/>
      <c r="C24"/>
      <c r="D24"/>
      <c r="E24"/>
      <c r="F24"/>
    </row>
    <row r="25" spans="1:10" s="75" customFormat="1"/>
    <row r="26" spans="1:10" s="76" customFormat="1"/>
    <row r="27" spans="1:10" s="76" customFormat="1"/>
    <row r="28" spans="1:10" s="76" customFormat="1"/>
    <row r="29" spans="1:10" s="76" customFormat="1"/>
    <row r="30" spans="1:10" s="76" customFormat="1"/>
    <row r="31" spans="1:10" s="76" customFormat="1"/>
    <row r="32" spans="1:10" s="76" customFormat="1"/>
    <row r="33" spans="1:19" s="76" customFormat="1"/>
    <row r="34" spans="1:19">
      <c r="A34" s="76"/>
      <c r="C34" s="34"/>
      <c r="D34" s="34"/>
      <c r="E34" s="34"/>
      <c r="F34" s="34"/>
      <c r="G34" s="34"/>
      <c r="H34" s="34"/>
      <c r="I34" s="34"/>
      <c r="J34" s="34"/>
      <c r="K34" s="34"/>
      <c r="L34" s="34"/>
      <c r="O34" s="34"/>
      <c r="P34" s="34"/>
      <c r="Q34" s="34"/>
      <c r="R34" s="34"/>
      <c r="S34" s="34"/>
    </row>
    <row r="35" spans="1:19">
      <c r="A35" s="76"/>
      <c r="C35" s="34"/>
      <c r="D35" s="34"/>
      <c r="E35" s="34"/>
      <c r="F35" s="34"/>
      <c r="G35" s="34"/>
      <c r="H35" s="34"/>
      <c r="I35" s="34"/>
      <c r="J35" s="34"/>
      <c r="K35" s="34"/>
      <c r="L35" s="34"/>
      <c r="O35" s="34"/>
      <c r="P35" s="34"/>
      <c r="Q35" s="34"/>
      <c r="R35" s="34"/>
      <c r="S35" s="34"/>
    </row>
    <row r="36" spans="1:19" ht="15">
      <c r="A36" s="76"/>
      <c r="C36"/>
      <c r="D36" s="34"/>
      <c r="E36" s="34"/>
      <c r="F36" s="34"/>
      <c r="G36" s="34"/>
      <c r="H36" s="34"/>
      <c r="I36" s="34"/>
      <c r="J36" s="34"/>
      <c r="K36" s="34"/>
      <c r="L36" s="34"/>
      <c r="O36" s="34"/>
      <c r="P36" s="34"/>
      <c r="Q36" s="34"/>
      <c r="R36" s="34"/>
      <c r="S36" s="34"/>
    </row>
    <row r="37" spans="1:19">
      <c r="A37" s="76"/>
      <c r="C37" s="34"/>
      <c r="D37" s="34"/>
      <c r="E37" s="34"/>
      <c r="F37" s="34"/>
      <c r="G37" s="34"/>
      <c r="H37" s="34"/>
      <c r="I37" s="34"/>
      <c r="J37" s="34"/>
      <c r="K37" s="34"/>
      <c r="L37" s="34"/>
      <c r="O37" s="34"/>
      <c r="P37" s="34"/>
      <c r="Q37" s="34"/>
      <c r="R37" s="34"/>
      <c r="S37" s="34"/>
    </row>
    <row r="38" spans="1:19">
      <c r="A38" s="76"/>
      <c r="C38" s="34"/>
      <c r="D38" s="34"/>
      <c r="E38" s="34"/>
      <c r="F38" s="34"/>
      <c r="G38" s="34"/>
      <c r="H38" s="34"/>
      <c r="I38" s="34"/>
      <c r="J38" s="34"/>
      <c r="K38" s="34"/>
      <c r="L38" s="34"/>
      <c r="O38" s="34"/>
      <c r="P38" s="34"/>
      <c r="Q38" s="34"/>
      <c r="R38" s="34"/>
      <c r="S38" s="34"/>
    </row>
    <row r="39" spans="1:19">
      <c r="C39" s="34"/>
      <c r="D39" s="34"/>
      <c r="E39" s="34"/>
      <c r="F39" s="34"/>
      <c r="G39" s="34"/>
      <c r="H39" s="34"/>
      <c r="I39" s="34"/>
      <c r="J39" s="34"/>
      <c r="K39" s="34"/>
      <c r="L39" s="34"/>
      <c r="O39" s="34"/>
      <c r="P39" s="34"/>
      <c r="Q39" s="34"/>
      <c r="R39" s="34"/>
      <c r="S39" s="34"/>
    </row>
    <row r="40" spans="1:19">
      <c r="C40" s="34"/>
      <c r="D40" s="34"/>
      <c r="E40" s="34"/>
      <c r="F40" s="34"/>
      <c r="G40" s="34"/>
      <c r="H40" s="34"/>
      <c r="I40" s="34"/>
      <c r="J40" s="34"/>
      <c r="K40" s="34"/>
      <c r="L40" s="34"/>
      <c r="O40" s="34"/>
      <c r="P40" s="34"/>
      <c r="Q40" s="34"/>
      <c r="R40" s="34"/>
      <c r="S40" s="34"/>
    </row>
    <row r="41" spans="1:19">
      <c r="C41" s="34"/>
      <c r="D41" s="34"/>
      <c r="E41" s="34"/>
      <c r="F41" s="34"/>
      <c r="G41" s="34"/>
      <c r="H41" s="34"/>
      <c r="I41" s="34"/>
      <c r="J41" s="34"/>
      <c r="K41" s="34"/>
      <c r="L41" s="34"/>
      <c r="O41" s="34"/>
      <c r="P41" s="34"/>
      <c r="Q41" s="34"/>
      <c r="R41" s="34"/>
      <c r="S41" s="34"/>
    </row>
    <row r="42" spans="1:19">
      <c r="C42" s="34"/>
      <c r="D42" s="34"/>
      <c r="E42" s="34"/>
      <c r="F42" s="34"/>
      <c r="G42" s="34"/>
      <c r="H42" s="34"/>
      <c r="I42" s="34"/>
      <c r="J42" s="34"/>
      <c r="K42" s="34"/>
      <c r="L42" s="34"/>
      <c r="O42" s="34"/>
      <c r="P42" s="34"/>
      <c r="Q42" s="34"/>
      <c r="R42" s="34"/>
      <c r="S42" s="34"/>
    </row>
    <row r="43" spans="1:19">
      <c r="C43" s="34"/>
      <c r="D43" s="34"/>
      <c r="E43" s="34"/>
      <c r="F43" s="34"/>
      <c r="G43" s="34"/>
      <c r="H43" s="34"/>
      <c r="I43" s="34"/>
      <c r="J43" s="34"/>
      <c r="K43" s="34"/>
      <c r="L43" s="34"/>
      <c r="O43" s="34"/>
      <c r="P43" s="34"/>
      <c r="Q43" s="34"/>
      <c r="R43" s="34"/>
      <c r="S43" s="34"/>
    </row>
    <row r="44" spans="1:19">
      <c r="C44" s="34"/>
      <c r="D44" s="34"/>
      <c r="E44" s="34"/>
      <c r="F44" s="34"/>
      <c r="G44" s="34"/>
      <c r="H44" s="34"/>
      <c r="I44" s="34"/>
      <c r="J44" s="34"/>
      <c r="K44" s="34"/>
      <c r="L44" s="34"/>
      <c r="O44" s="34"/>
      <c r="P44" s="34"/>
      <c r="Q44" s="34"/>
      <c r="R44" s="34"/>
      <c r="S44" s="34"/>
    </row>
    <row r="45" spans="1:19">
      <c r="C45" s="34"/>
      <c r="D45" s="34"/>
      <c r="E45" s="34"/>
      <c r="F45" s="34"/>
      <c r="G45" s="34"/>
      <c r="H45" s="34"/>
      <c r="I45" s="33"/>
      <c r="J45" s="34"/>
      <c r="K45" s="34"/>
      <c r="L45" s="33"/>
      <c r="M45" s="33"/>
      <c r="O45" s="34"/>
      <c r="P45" s="35"/>
    </row>
    <row r="46" spans="1:19">
      <c r="C46" s="34"/>
      <c r="D46" s="34"/>
      <c r="E46" s="34"/>
      <c r="F46" s="34"/>
      <c r="G46" s="34"/>
      <c r="H46" s="34"/>
      <c r="I46" s="33"/>
      <c r="J46" s="34"/>
      <c r="K46" s="34"/>
      <c r="L46" s="33"/>
      <c r="M46" s="33"/>
      <c r="O46" s="34"/>
      <c r="P46" s="35"/>
    </row>
    <row r="47" spans="1:19">
      <c r="C47" s="34"/>
      <c r="D47" s="34"/>
      <c r="E47" s="34"/>
      <c r="F47" s="34"/>
      <c r="G47" s="34"/>
      <c r="H47" s="34"/>
      <c r="I47" s="33"/>
      <c r="J47" s="34"/>
      <c r="K47" s="34"/>
      <c r="L47" s="33"/>
      <c r="M47" s="33"/>
      <c r="O47" s="34"/>
      <c r="P47" s="35"/>
    </row>
    <row r="48" spans="1:19">
      <c r="C48" s="34"/>
      <c r="D48" s="34"/>
      <c r="E48" s="34"/>
      <c r="F48" s="34"/>
      <c r="G48" s="34"/>
      <c r="H48" s="34"/>
      <c r="I48" s="34"/>
      <c r="J48" s="77"/>
      <c r="K48" s="34"/>
      <c r="L48" s="33"/>
      <c r="M48" s="33"/>
      <c r="O48" s="34"/>
      <c r="P48" s="35"/>
    </row>
    <row r="49" spans="1:26">
      <c r="C49" s="34"/>
      <c r="D49" s="34"/>
      <c r="E49" s="34"/>
      <c r="F49" s="34"/>
      <c r="G49" s="34"/>
      <c r="H49" s="34"/>
      <c r="I49" s="34"/>
      <c r="J49" s="77"/>
      <c r="K49" s="34"/>
      <c r="L49" s="33"/>
      <c r="M49" s="33"/>
      <c r="O49" s="34"/>
      <c r="P49" s="35"/>
    </row>
    <row r="50" spans="1:26">
      <c r="A50" s="31"/>
      <c r="B50" s="31"/>
      <c r="C50" s="31"/>
      <c r="D50" s="31"/>
      <c r="E50" s="39"/>
      <c r="F50" s="71"/>
      <c r="G50" s="34"/>
      <c r="H50" s="34"/>
      <c r="I50" s="33"/>
      <c r="J50" s="34"/>
      <c r="K50" s="34"/>
      <c r="L50" s="33"/>
      <c r="M50" s="33"/>
      <c r="O50" s="34"/>
      <c r="P50" s="35"/>
    </row>
    <row r="51" spans="1:26">
      <c r="A51" s="31"/>
      <c r="B51" s="31"/>
      <c r="C51" s="31"/>
      <c r="D51" s="31"/>
      <c r="E51" s="39"/>
      <c r="F51" s="71"/>
      <c r="G51" s="34"/>
      <c r="H51" s="34"/>
      <c r="I51" s="33"/>
      <c r="J51" s="34"/>
      <c r="K51" s="34"/>
      <c r="L51" s="33"/>
      <c r="M51" s="33"/>
      <c r="O51" s="34"/>
      <c r="P51" s="35"/>
    </row>
    <row r="52" spans="1:26">
      <c r="A52" s="31"/>
      <c r="B52" s="31"/>
      <c r="C52" s="31"/>
      <c r="D52" s="31"/>
      <c r="E52" s="39"/>
      <c r="F52" s="71"/>
      <c r="G52" s="34"/>
      <c r="H52" s="34"/>
      <c r="I52" s="33"/>
      <c r="J52" s="34"/>
      <c r="K52" s="34"/>
      <c r="L52" s="33"/>
      <c r="M52" s="33"/>
      <c r="O52" s="34"/>
      <c r="P52" s="35"/>
    </row>
    <row r="53" spans="1:26">
      <c r="A53" s="31"/>
      <c r="B53" s="31"/>
      <c r="C53" s="31"/>
      <c r="D53" s="31"/>
      <c r="E53" s="39"/>
      <c r="F53" s="71"/>
      <c r="G53" s="34"/>
      <c r="H53" s="34"/>
      <c r="I53" s="33"/>
      <c r="J53" s="34"/>
      <c r="K53" s="34"/>
      <c r="L53" s="33"/>
      <c r="M53" s="33"/>
      <c r="O53" s="34"/>
      <c r="P53" s="35"/>
    </row>
    <row r="54" spans="1:26">
      <c r="A54" s="31"/>
      <c r="B54" s="31"/>
      <c r="C54" s="31"/>
      <c r="D54" s="31"/>
      <c r="E54" s="39"/>
      <c r="F54" s="71"/>
      <c r="G54" s="34"/>
      <c r="H54" s="34"/>
      <c r="I54" s="33"/>
      <c r="J54" s="34"/>
      <c r="K54" s="34"/>
      <c r="L54" s="33"/>
      <c r="M54" s="33"/>
      <c r="O54" s="34"/>
      <c r="P54" s="35"/>
    </row>
    <row r="55" spans="1:26">
      <c r="A55" s="31"/>
      <c r="B55" s="31"/>
      <c r="C55" s="31"/>
      <c r="D55" s="31"/>
      <c r="E55" s="39"/>
      <c r="F55" s="71"/>
      <c r="G55" s="34"/>
      <c r="H55" s="34"/>
      <c r="I55" s="33"/>
      <c r="J55" s="34"/>
      <c r="K55" s="34"/>
      <c r="L55" s="33"/>
      <c r="O55" s="34"/>
      <c r="P55" s="35"/>
      <c r="W55" s="33"/>
      <c r="X55" s="33"/>
    </row>
    <row r="56" spans="1:26">
      <c r="A56" s="31"/>
      <c r="B56" s="31"/>
      <c r="C56" s="31"/>
      <c r="D56" s="31"/>
      <c r="E56" s="39"/>
      <c r="F56" s="71"/>
      <c r="G56" s="34"/>
      <c r="H56" s="34"/>
      <c r="I56" s="33"/>
      <c r="J56" s="34"/>
      <c r="K56" s="34"/>
      <c r="L56" s="33"/>
      <c r="O56" s="34"/>
      <c r="P56" s="35"/>
      <c r="W56" s="54"/>
      <c r="X56" s="33"/>
      <c r="Y56" s="33"/>
      <c r="Z56" s="33"/>
    </row>
    <row r="57" spans="1:26">
      <c r="A57" s="31"/>
      <c r="B57" s="31"/>
      <c r="C57" s="31"/>
      <c r="D57" s="31"/>
      <c r="E57" s="39"/>
      <c r="F57" s="71"/>
      <c r="G57" s="34"/>
      <c r="H57" s="34"/>
      <c r="I57" s="33"/>
      <c r="J57" s="34"/>
      <c r="K57" s="34"/>
      <c r="L57" s="34"/>
      <c r="O57" s="34"/>
      <c r="P57" s="35"/>
      <c r="W57" s="54"/>
    </row>
    <row r="58" spans="1:26">
      <c r="A58" s="31"/>
      <c r="B58" s="31"/>
      <c r="C58" s="31"/>
      <c r="D58" s="31"/>
      <c r="E58" s="39"/>
      <c r="F58" s="71"/>
      <c r="G58" s="34"/>
      <c r="H58" s="34"/>
      <c r="I58" s="33"/>
      <c r="J58" s="34"/>
      <c r="K58" s="34"/>
      <c r="L58" s="34"/>
      <c r="O58" s="34"/>
      <c r="P58" s="35"/>
      <c r="W58" s="33"/>
    </row>
    <row r="59" spans="1:26">
      <c r="A59" s="31"/>
      <c r="B59" s="31"/>
      <c r="C59" s="31"/>
      <c r="D59" s="31"/>
      <c r="E59" s="39"/>
      <c r="F59" s="71"/>
      <c r="G59" s="34"/>
      <c r="H59" s="34"/>
      <c r="I59" s="33"/>
      <c r="J59" s="34"/>
      <c r="K59" s="34"/>
      <c r="L59" s="34"/>
      <c r="O59" s="34"/>
      <c r="P59" s="35"/>
    </row>
    <row r="60" spans="1:26">
      <c r="A60" s="31"/>
      <c r="B60" s="31"/>
      <c r="C60" s="31"/>
      <c r="D60" s="31"/>
      <c r="E60" s="39"/>
      <c r="F60" s="71"/>
      <c r="G60" s="34"/>
      <c r="H60" s="34"/>
      <c r="I60" s="33"/>
      <c r="J60" s="34"/>
      <c r="K60" s="34"/>
      <c r="L60" s="34"/>
      <c r="O60" s="34"/>
      <c r="P60" s="35"/>
    </row>
    <row r="61" spans="1:26">
      <c r="A61" s="31"/>
      <c r="B61" s="31"/>
      <c r="C61" s="31"/>
      <c r="D61" s="31"/>
      <c r="E61" s="39"/>
      <c r="F61" s="71"/>
      <c r="G61" s="34"/>
      <c r="H61" s="34"/>
      <c r="I61" s="33"/>
      <c r="J61" s="34"/>
      <c r="K61" s="34"/>
      <c r="L61" s="34"/>
      <c r="O61" s="34"/>
      <c r="P61" s="35"/>
    </row>
    <row r="62" spans="1:26">
      <c r="A62" s="31"/>
      <c r="B62" s="31"/>
      <c r="C62" s="31"/>
      <c r="D62" s="31"/>
      <c r="E62" s="39"/>
      <c r="F62" s="71"/>
      <c r="G62" s="34"/>
      <c r="H62" s="34"/>
      <c r="I62" s="33"/>
      <c r="J62" s="34"/>
      <c r="K62" s="34"/>
      <c r="L62" s="34"/>
      <c r="O62" s="34"/>
      <c r="P62" s="35"/>
    </row>
    <row r="63" spans="1:26">
      <c r="A63" s="31"/>
      <c r="B63" s="31"/>
      <c r="C63" s="31"/>
      <c r="D63" s="31"/>
      <c r="E63" s="39"/>
      <c r="F63" s="71"/>
      <c r="G63" s="34"/>
      <c r="H63" s="34"/>
      <c r="I63" s="33"/>
      <c r="J63" s="34"/>
      <c r="K63" s="34"/>
      <c r="L63" s="34"/>
      <c r="O63" s="34"/>
      <c r="P63" s="35"/>
    </row>
    <row r="64" spans="1:26">
      <c r="A64" s="31"/>
      <c r="B64" s="31"/>
      <c r="C64" s="31"/>
      <c r="D64" s="31"/>
      <c r="E64" s="39"/>
      <c r="F64" s="71"/>
      <c r="G64" s="34"/>
      <c r="H64" s="34"/>
      <c r="I64" s="33"/>
      <c r="J64" s="34"/>
      <c r="K64" s="34"/>
      <c r="L64" s="34"/>
      <c r="O64" s="34"/>
      <c r="P64" s="35"/>
    </row>
    <row r="65" spans="1:22">
      <c r="A65" s="31"/>
      <c r="B65" s="31"/>
      <c r="C65" s="31"/>
      <c r="D65" s="31"/>
      <c r="E65" s="39"/>
      <c r="F65" s="71"/>
      <c r="G65" s="34"/>
      <c r="H65" s="34"/>
      <c r="I65" s="33"/>
      <c r="J65" s="34"/>
      <c r="K65" s="34"/>
      <c r="L65" s="34"/>
      <c r="O65" s="34"/>
      <c r="P65" s="35"/>
    </row>
    <row r="66" spans="1:22">
      <c r="A66" s="31"/>
      <c r="B66" s="31"/>
      <c r="C66" s="31"/>
      <c r="D66" s="31"/>
      <c r="E66" s="39"/>
      <c r="F66" s="71"/>
      <c r="G66" s="34"/>
      <c r="H66" s="34"/>
      <c r="I66" s="33"/>
      <c r="J66" s="34"/>
      <c r="K66" s="34"/>
      <c r="L66" s="34"/>
      <c r="O66" s="34"/>
      <c r="P66" s="35"/>
    </row>
    <row r="67" spans="1:22">
      <c r="A67" s="31"/>
      <c r="B67" s="31"/>
      <c r="C67" s="31"/>
      <c r="D67" s="31"/>
      <c r="E67" s="39"/>
      <c r="F67" s="71"/>
      <c r="G67" s="34"/>
      <c r="H67" s="34"/>
      <c r="I67" s="33"/>
      <c r="J67" s="34"/>
      <c r="K67" s="34"/>
      <c r="L67" s="34"/>
      <c r="O67" s="34"/>
      <c r="P67" s="35"/>
    </row>
    <row r="68" spans="1:22">
      <c r="A68" s="31"/>
      <c r="B68" s="31"/>
      <c r="C68" s="31"/>
      <c r="D68" s="31"/>
      <c r="E68" s="39"/>
      <c r="F68" s="71"/>
      <c r="G68" s="35"/>
      <c r="H68" s="34"/>
      <c r="I68" s="33"/>
      <c r="J68" s="34"/>
      <c r="K68" s="34"/>
      <c r="L68" s="34"/>
      <c r="O68" s="34"/>
      <c r="P68" s="35"/>
    </row>
    <row r="69" spans="1:22">
      <c r="A69" s="31"/>
      <c r="B69" s="31"/>
      <c r="C69" s="31"/>
      <c r="D69" s="31"/>
      <c r="E69" s="39"/>
      <c r="F69" s="71"/>
      <c r="G69" s="35"/>
      <c r="H69" s="34"/>
      <c r="I69" s="33"/>
      <c r="J69" s="34"/>
      <c r="K69" s="34"/>
      <c r="L69" s="34"/>
      <c r="O69" s="34"/>
      <c r="P69" s="35"/>
    </row>
    <row r="70" spans="1:22">
      <c r="A70" s="31"/>
      <c r="B70" s="31"/>
      <c r="C70" s="31"/>
      <c r="D70" s="31"/>
      <c r="E70" s="39"/>
      <c r="F70" s="71"/>
      <c r="G70" s="35"/>
      <c r="H70" s="34"/>
      <c r="I70" s="33"/>
      <c r="J70" s="34"/>
      <c r="K70" s="34"/>
      <c r="L70" s="34"/>
      <c r="O70" s="34"/>
      <c r="P70" s="35"/>
    </row>
    <row r="71" spans="1:22">
      <c r="A71" s="31"/>
      <c r="B71" s="31"/>
      <c r="C71" s="31"/>
      <c r="D71" s="31"/>
      <c r="E71" s="39"/>
      <c r="F71" s="71"/>
      <c r="G71" s="35"/>
      <c r="H71" s="34"/>
      <c r="I71" s="33"/>
      <c r="J71" s="34"/>
      <c r="K71" s="34"/>
      <c r="L71" s="34"/>
      <c r="O71" s="34"/>
      <c r="P71" s="35"/>
    </row>
    <row r="72" spans="1:22">
      <c r="A72" s="31"/>
      <c r="B72" s="31"/>
      <c r="C72" s="31"/>
      <c r="D72" s="31"/>
      <c r="E72" s="39"/>
      <c r="F72" s="71"/>
      <c r="G72" s="34"/>
      <c r="H72" s="34"/>
      <c r="I72" s="33"/>
      <c r="J72" s="34"/>
      <c r="K72" s="34"/>
      <c r="L72" s="34"/>
      <c r="O72" s="34"/>
      <c r="P72" s="35"/>
    </row>
    <row r="73" spans="1:22">
      <c r="A73" s="31"/>
      <c r="B73" s="31"/>
      <c r="C73" s="31"/>
      <c r="D73" s="31"/>
      <c r="E73" s="39"/>
      <c r="F73" s="71"/>
      <c r="G73" s="34"/>
      <c r="H73" s="34"/>
      <c r="I73" s="33"/>
      <c r="J73" s="34"/>
      <c r="K73" s="34"/>
      <c r="L73" s="34"/>
      <c r="O73" s="34"/>
      <c r="P73" s="35"/>
    </row>
    <row r="74" spans="1:22">
      <c r="A74" s="31"/>
      <c r="B74" s="31"/>
      <c r="C74" s="31"/>
      <c r="D74" s="31"/>
      <c r="E74" s="39"/>
      <c r="F74" s="71"/>
      <c r="G74" s="34"/>
      <c r="H74" s="34"/>
      <c r="I74" s="33"/>
      <c r="J74" s="34"/>
      <c r="K74" s="34"/>
      <c r="L74" s="34"/>
      <c r="O74" s="34"/>
      <c r="P74" s="35"/>
      <c r="R74" s="69"/>
      <c r="S74" s="69"/>
      <c r="T74" s="31"/>
      <c r="U74" s="31"/>
      <c r="V74" s="31"/>
    </row>
    <row r="75" spans="1:22">
      <c r="A75" s="31"/>
      <c r="B75" s="31"/>
      <c r="C75" s="31"/>
      <c r="D75" s="31"/>
      <c r="E75" s="39"/>
      <c r="F75" s="71"/>
      <c r="G75" s="34"/>
      <c r="H75" s="34"/>
      <c r="I75" s="33"/>
      <c r="J75" s="34"/>
      <c r="K75" s="34"/>
      <c r="L75" s="34"/>
      <c r="O75" s="34"/>
      <c r="P75" s="35"/>
      <c r="R75" s="69"/>
      <c r="S75" s="69"/>
      <c r="T75" s="31"/>
      <c r="U75" s="31"/>
      <c r="V75" s="31"/>
    </row>
    <row r="76" spans="1:22">
      <c r="A76" s="31"/>
      <c r="B76" s="31"/>
      <c r="C76" s="31"/>
      <c r="D76" s="31"/>
      <c r="E76" s="39"/>
      <c r="F76" s="71"/>
      <c r="G76" s="34"/>
      <c r="H76" s="34"/>
      <c r="I76" s="33"/>
      <c r="J76" s="34"/>
      <c r="K76" s="34"/>
      <c r="L76" s="34"/>
      <c r="O76" s="34"/>
      <c r="P76" s="35"/>
      <c r="R76" s="69"/>
      <c r="S76" s="69"/>
      <c r="T76" s="31"/>
      <c r="U76" s="31"/>
      <c r="V76" s="31"/>
    </row>
    <row r="77" spans="1:22">
      <c r="A77" s="31"/>
      <c r="B77" s="31"/>
      <c r="C77" s="31"/>
      <c r="D77" s="31"/>
      <c r="E77" s="39"/>
      <c r="F77" s="71"/>
      <c r="G77" s="34"/>
      <c r="H77" s="34"/>
      <c r="I77" s="33"/>
      <c r="J77" s="34"/>
      <c r="K77" s="34"/>
      <c r="L77" s="34"/>
      <c r="O77" s="34"/>
      <c r="P77" s="35"/>
      <c r="R77" s="69"/>
      <c r="S77" s="69"/>
      <c r="T77" s="31"/>
      <c r="U77" s="31"/>
      <c r="V77" s="31"/>
    </row>
    <row r="78" spans="1:22">
      <c r="A78" s="31"/>
      <c r="B78" s="31"/>
      <c r="C78" s="31"/>
      <c r="D78" s="31"/>
      <c r="E78" s="39"/>
      <c r="F78" s="71"/>
      <c r="G78" s="34"/>
      <c r="H78" s="34"/>
      <c r="I78" s="33"/>
      <c r="J78" s="34"/>
      <c r="K78" s="34"/>
      <c r="L78" s="34"/>
      <c r="O78" s="34"/>
      <c r="P78" s="35"/>
      <c r="R78" s="69"/>
      <c r="S78" s="69"/>
      <c r="T78" s="31"/>
      <c r="U78" s="31"/>
      <c r="V78" s="31"/>
    </row>
    <row r="79" spans="1:22">
      <c r="A79" s="31"/>
      <c r="B79" s="31"/>
      <c r="C79" s="31"/>
      <c r="D79" s="31"/>
      <c r="E79" s="39"/>
      <c r="F79" s="71"/>
      <c r="G79" s="34"/>
      <c r="H79" s="34"/>
      <c r="I79" s="33"/>
      <c r="J79" s="34"/>
      <c r="K79" s="34"/>
      <c r="L79" s="34"/>
      <c r="N79" s="31"/>
      <c r="O79" s="31"/>
      <c r="P79" s="69"/>
      <c r="Q79" s="69"/>
      <c r="R79" s="69"/>
      <c r="S79" s="69"/>
      <c r="T79" s="31"/>
      <c r="U79" s="31"/>
      <c r="V79" s="31"/>
    </row>
    <row r="80" spans="1:22">
      <c r="A80" s="31"/>
      <c r="B80" s="31"/>
      <c r="C80" s="31"/>
      <c r="D80" s="31"/>
      <c r="E80" s="39"/>
      <c r="F80" s="71"/>
      <c r="G80" s="34"/>
      <c r="H80" s="34"/>
      <c r="I80" s="33"/>
      <c r="J80" s="34"/>
      <c r="K80" s="34"/>
      <c r="L80" s="34"/>
      <c r="N80" s="31"/>
      <c r="O80" s="31"/>
      <c r="P80" s="69"/>
      <c r="Q80" s="69"/>
      <c r="R80" s="69"/>
      <c r="S80" s="69"/>
      <c r="T80" s="31"/>
      <c r="U80" s="31"/>
      <c r="V80" s="31"/>
    </row>
    <row r="81" spans="1:22">
      <c r="A81" s="31"/>
      <c r="B81" s="31"/>
      <c r="C81" s="31"/>
      <c r="D81" s="31"/>
      <c r="E81" s="39"/>
      <c r="F81" s="71"/>
      <c r="G81" s="34"/>
      <c r="H81" s="34"/>
      <c r="I81" s="33"/>
      <c r="J81" s="34"/>
      <c r="K81" s="34"/>
      <c r="L81" s="34"/>
      <c r="N81" s="31"/>
      <c r="O81" s="31"/>
      <c r="P81" s="69"/>
      <c r="Q81" s="69"/>
      <c r="R81" s="69"/>
      <c r="S81" s="69"/>
      <c r="T81" s="31"/>
      <c r="U81" s="31"/>
      <c r="V81" s="31"/>
    </row>
    <row r="82" spans="1:22">
      <c r="A82" s="31"/>
      <c r="B82" s="31"/>
      <c r="C82" s="31"/>
      <c r="D82" s="31"/>
      <c r="E82" s="39"/>
      <c r="F82" s="71"/>
      <c r="G82" s="34"/>
      <c r="H82" s="34"/>
      <c r="I82" s="33"/>
      <c r="J82" s="34"/>
      <c r="K82" s="34"/>
      <c r="L82" s="34"/>
      <c r="N82" s="31"/>
      <c r="O82" s="31"/>
      <c r="P82" s="69"/>
      <c r="Q82" s="69"/>
      <c r="R82" s="69"/>
      <c r="S82" s="69"/>
      <c r="T82" s="31"/>
      <c r="U82" s="31"/>
      <c r="V82" s="31"/>
    </row>
    <row r="83" spans="1:22">
      <c r="A83" s="31"/>
      <c r="B83" s="31"/>
      <c r="C83" s="31"/>
      <c r="D83" s="31"/>
      <c r="E83" s="39"/>
      <c r="F83" s="71"/>
      <c r="G83" s="34"/>
      <c r="H83" s="34"/>
      <c r="I83" s="33"/>
      <c r="J83" s="34"/>
      <c r="K83" s="34"/>
      <c r="L83" s="34"/>
      <c r="N83" s="31"/>
      <c r="O83" s="31"/>
      <c r="P83" s="69"/>
      <c r="Q83" s="69"/>
      <c r="R83" s="69"/>
      <c r="S83" s="69"/>
      <c r="T83" s="31"/>
      <c r="U83" s="31"/>
      <c r="V83" s="31"/>
    </row>
    <row r="84" spans="1:22">
      <c r="A84" s="31"/>
      <c r="B84" s="31"/>
      <c r="C84" s="31"/>
      <c r="D84" s="31"/>
      <c r="E84" s="39"/>
      <c r="F84" s="71"/>
      <c r="G84" s="34"/>
      <c r="H84" s="34"/>
      <c r="I84" s="33"/>
      <c r="J84" s="34"/>
      <c r="K84" s="34"/>
      <c r="L84" s="34"/>
      <c r="N84" s="31"/>
      <c r="O84" s="31"/>
      <c r="P84" s="69"/>
      <c r="Q84" s="69"/>
      <c r="R84" s="69"/>
      <c r="S84" s="69"/>
      <c r="T84" s="31"/>
      <c r="U84" s="31"/>
      <c r="V84" s="31"/>
    </row>
    <row r="85" spans="1:22">
      <c r="A85" s="31"/>
      <c r="B85" s="31"/>
      <c r="C85" s="31"/>
      <c r="D85" s="31"/>
      <c r="E85" s="39"/>
      <c r="F85" s="71"/>
      <c r="G85" s="34"/>
      <c r="H85" s="34"/>
      <c r="I85" s="33"/>
      <c r="J85" s="34"/>
      <c r="K85" s="34"/>
      <c r="L85" s="34"/>
      <c r="N85" s="31"/>
      <c r="O85" s="31"/>
      <c r="P85" s="69"/>
      <c r="Q85" s="69"/>
      <c r="R85" s="69"/>
      <c r="S85" s="69"/>
      <c r="T85" s="31"/>
      <c r="U85" s="31"/>
      <c r="V85" s="31"/>
    </row>
    <row r="86" spans="1:22">
      <c r="A86" s="31"/>
      <c r="B86" s="31"/>
      <c r="C86" s="31"/>
      <c r="D86" s="31"/>
      <c r="E86" s="39"/>
      <c r="F86" s="71"/>
      <c r="G86" s="34"/>
      <c r="H86" s="34"/>
      <c r="I86" s="33"/>
      <c r="J86" s="34"/>
      <c r="K86" s="34"/>
      <c r="L86" s="34"/>
      <c r="N86" s="31"/>
      <c r="O86" s="31"/>
      <c r="P86" s="69"/>
      <c r="Q86" s="69"/>
      <c r="R86" s="69"/>
      <c r="S86" s="69"/>
      <c r="T86" s="31"/>
      <c r="U86" s="31"/>
      <c r="V86" s="31"/>
    </row>
    <row r="87" spans="1:22">
      <c r="A87" s="31"/>
      <c r="B87" s="31"/>
      <c r="C87" s="31"/>
      <c r="D87" s="31"/>
      <c r="E87" s="39"/>
      <c r="F87" s="71"/>
      <c r="G87" s="34"/>
      <c r="H87" s="34"/>
      <c r="I87" s="33"/>
      <c r="J87" s="34"/>
      <c r="K87" s="34"/>
      <c r="L87" s="34"/>
      <c r="N87" s="31"/>
      <c r="O87" s="31"/>
      <c r="P87" s="69"/>
      <c r="Q87" s="69"/>
      <c r="R87" s="69"/>
      <c r="S87" s="69"/>
      <c r="T87" s="31"/>
      <c r="U87" s="31"/>
      <c r="V87" s="31"/>
    </row>
    <row r="88" spans="1:22">
      <c r="A88" s="31"/>
      <c r="B88" s="31"/>
      <c r="C88" s="31"/>
      <c r="D88" s="31"/>
      <c r="E88" s="39"/>
      <c r="F88" s="71"/>
      <c r="G88" s="34"/>
      <c r="H88" s="34"/>
      <c r="I88" s="33"/>
      <c r="J88" s="34"/>
      <c r="K88" s="34"/>
      <c r="L88" s="34"/>
      <c r="N88" s="31"/>
      <c r="O88" s="31"/>
      <c r="P88" s="69"/>
      <c r="Q88" s="69"/>
      <c r="R88" s="69"/>
      <c r="S88" s="69"/>
      <c r="T88" s="31"/>
      <c r="U88" s="31"/>
      <c r="V88" s="31"/>
    </row>
    <row r="89" spans="1:22">
      <c r="A89" s="31"/>
      <c r="B89" s="31"/>
      <c r="C89" s="31"/>
      <c r="D89" s="31"/>
      <c r="E89" s="39"/>
      <c r="F89" s="71"/>
      <c r="G89" s="34"/>
      <c r="H89" s="34"/>
      <c r="I89" s="33"/>
      <c r="J89" s="34"/>
      <c r="K89" s="34"/>
      <c r="L89" s="34"/>
      <c r="N89" s="31"/>
      <c r="O89" s="31"/>
      <c r="P89" s="69"/>
      <c r="Q89" s="69"/>
      <c r="R89" s="69"/>
      <c r="S89" s="69"/>
      <c r="T89" s="31"/>
      <c r="U89" s="31"/>
      <c r="V89" s="31"/>
    </row>
    <row r="90" spans="1:22">
      <c r="A90" s="31"/>
      <c r="B90" s="31"/>
      <c r="C90" s="31"/>
      <c r="D90" s="31"/>
      <c r="E90" s="39"/>
      <c r="F90" s="71"/>
      <c r="G90" s="34"/>
      <c r="H90" s="34"/>
      <c r="I90" s="33"/>
      <c r="J90" s="34"/>
      <c r="K90" s="34"/>
      <c r="L90" s="34"/>
      <c r="N90" s="31"/>
      <c r="O90" s="31"/>
      <c r="P90" s="69"/>
      <c r="Q90" s="69"/>
      <c r="R90" s="69"/>
      <c r="S90" s="69"/>
      <c r="T90" s="31"/>
      <c r="U90" s="31"/>
      <c r="V90" s="31"/>
    </row>
    <row r="91" spans="1:22" s="31" customFormat="1">
      <c r="E91" s="39"/>
      <c r="F91" s="71"/>
      <c r="G91" s="34"/>
      <c r="H91" s="34"/>
      <c r="I91" s="33"/>
      <c r="J91" s="34"/>
      <c r="K91" s="34"/>
      <c r="L91" s="34"/>
      <c r="M91" s="34"/>
      <c r="P91" s="69"/>
      <c r="Q91" s="69"/>
      <c r="R91" s="69"/>
      <c r="S91" s="69"/>
    </row>
    <row r="92" spans="1:22" s="31" customFormat="1">
      <c r="E92" s="39"/>
      <c r="F92" s="71"/>
      <c r="G92" s="34"/>
      <c r="H92" s="34"/>
      <c r="I92" s="33"/>
      <c r="J92" s="34"/>
      <c r="K92" s="34"/>
      <c r="L92" s="34"/>
      <c r="M92" s="34"/>
      <c r="P92" s="69"/>
      <c r="Q92" s="69"/>
      <c r="R92" s="69"/>
      <c r="S92" s="69"/>
    </row>
    <row r="93" spans="1:22" s="31" customFormat="1">
      <c r="E93" s="39"/>
      <c r="F93" s="71"/>
      <c r="G93" s="34"/>
      <c r="H93" s="34"/>
      <c r="I93" s="33"/>
      <c r="J93" s="34"/>
      <c r="K93" s="34"/>
      <c r="L93" s="34"/>
      <c r="M93" s="34"/>
      <c r="P93" s="69"/>
      <c r="Q93" s="69"/>
      <c r="R93" s="69"/>
      <c r="S93" s="69"/>
    </row>
    <row r="94" spans="1:22" s="31" customFormat="1">
      <c r="E94" s="39"/>
      <c r="F94" s="71"/>
      <c r="G94" s="34"/>
      <c r="H94" s="34"/>
      <c r="I94" s="33"/>
      <c r="J94" s="34"/>
      <c r="K94" s="34"/>
      <c r="L94" s="34"/>
      <c r="P94" s="69"/>
      <c r="Q94" s="69"/>
      <c r="R94" s="69"/>
      <c r="S94" s="69"/>
    </row>
    <row r="95" spans="1:22" s="31" customFormat="1">
      <c r="E95" s="39"/>
      <c r="F95" s="71"/>
      <c r="G95" s="34"/>
      <c r="H95" s="34"/>
      <c r="I95" s="33"/>
      <c r="J95" s="34"/>
      <c r="K95" s="34"/>
      <c r="L95" s="34"/>
      <c r="P95" s="69"/>
      <c r="Q95" s="69"/>
      <c r="R95" s="69"/>
      <c r="S95" s="69"/>
    </row>
    <row r="96" spans="1:22" s="31" customFormat="1">
      <c r="E96" s="39"/>
      <c r="F96" s="71"/>
      <c r="G96" s="34"/>
      <c r="H96" s="34"/>
      <c r="I96" s="33"/>
      <c r="J96" s="34"/>
      <c r="K96" s="34"/>
      <c r="L96" s="34"/>
      <c r="P96" s="69"/>
      <c r="Q96" s="69"/>
      <c r="R96" s="69"/>
      <c r="S96" s="69"/>
    </row>
    <row r="97" spans="5:19" s="31" customFormat="1">
      <c r="E97" s="39"/>
      <c r="F97" s="71"/>
      <c r="G97" s="34"/>
      <c r="H97" s="34"/>
      <c r="I97" s="33"/>
      <c r="J97" s="34"/>
      <c r="K97" s="34"/>
      <c r="L97" s="34"/>
      <c r="P97" s="69"/>
      <c r="Q97" s="69"/>
      <c r="R97" s="69"/>
      <c r="S97" s="69"/>
    </row>
    <row r="98" spans="5:19" s="31" customFormat="1">
      <c r="E98" s="39"/>
      <c r="F98" s="71"/>
      <c r="G98" s="34"/>
      <c r="H98" s="34"/>
      <c r="I98" s="33"/>
      <c r="J98" s="34"/>
      <c r="K98" s="34"/>
      <c r="L98" s="34"/>
      <c r="P98" s="69"/>
      <c r="Q98" s="69"/>
      <c r="R98" s="69"/>
      <c r="S98" s="69"/>
    </row>
    <row r="99" spans="5:19" s="31" customFormat="1">
      <c r="E99" s="39"/>
      <c r="F99" s="71"/>
      <c r="G99" s="34"/>
      <c r="H99" s="34"/>
      <c r="I99" s="33"/>
      <c r="J99" s="34"/>
      <c r="K99" s="34"/>
      <c r="L99" s="34"/>
      <c r="P99" s="69"/>
      <c r="Q99" s="69"/>
      <c r="R99" s="69"/>
      <c r="S99" s="69"/>
    </row>
    <row r="100" spans="5:19" s="31" customFormat="1">
      <c r="E100" s="39"/>
      <c r="F100" s="71"/>
      <c r="G100" s="34"/>
      <c r="H100" s="34"/>
      <c r="I100" s="33"/>
      <c r="J100" s="34"/>
      <c r="K100" s="34"/>
      <c r="L100" s="34"/>
      <c r="P100" s="69"/>
      <c r="Q100" s="69"/>
      <c r="R100" s="69"/>
      <c r="S100" s="69"/>
    </row>
    <row r="101" spans="5:19" s="31" customFormat="1">
      <c r="E101" s="39"/>
      <c r="F101" s="71"/>
      <c r="G101" s="34"/>
      <c r="H101" s="34"/>
      <c r="I101" s="33"/>
      <c r="J101" s="34"/>
      <c r="K101" s="34"/>
      <c r="L101" s="34"/>
      <c r="P101" s="69"/>
      <c r="Q101" s="69"/>
      <c r="R101" s="69"/>
      <c r="S101" s="69"/>
    </row>
    <row r="102" spans="5:19" s="31" customFormat="1">
      <c r="E102" s="39"/>
      <c r="F102" s="71"/>
      <c r="G102" s="34"/>
      <c r="H102" s="34"/>
      <c r="I102" s="33"/>
      <c r="J102" s="34"/>
      <c r="K102" s="34"/>
      <c r="L102" s="34"/>
      <c r="P102" s="69"/>
      <c r="Q102" s="69"/>
      <c r="R102" s="69"/>
      <c r="S102" s="69"/>
    </row>
    <row r="103" spans="5:19" s="31" customFormat="1">
      <c r="E103" s="39"/>
      <c r="F103" s="71"/>
      <c r="G103" s="34"/>
      <c r="H103" s="34"/>
      <c r="I103" s="33"/>
      <c r="J103" s="34"/>
      <c r="K103" s="34"/>
      <c r="L103" s="34"/>
      <c r="P103" s="69"/>
      <c r="Q103" s="69"/>
      <c r="R103" s="69"/>
      <c r="S103" s="69"/>
    </row>
    <row r="104" spans="5:19" s="31" customFormat="1">
      <c r="E104" s="39"/>
      <c r="F104" s="71"/>
      <c r="G104" s="34"/>
      <c r="H104" s="34"/>
      <c r="I104" s="33"/>
      <c r="J104" s="34"/>
      <c r="K104" s="34"/>
      <c r="L104" s="34"/>
      <c r="P104" s="69"/>
      <c r="Q104" s="69"/>
      <c r="R104" s="69"/>
      <c r="S104" s="69"/>
    </row>
    <row r="105" spans="5:19" s="31" customFormat="1">
      <c r="E105" s="39"/>
      <c r="F105" s="71"/>
      <c r="G105" s="34"/>
      <c r="H105" s="34"/>
      <c r="I105" s="33"/>
      <c r="J105" s="34"/>
      <c r="K105" s="34"/>
      <c r="L105" s="34"/>
      <c r="P105" s="69"/>
      <c r="Q105" s="69"/>
      <c r="R105" s="69"/>
      <c r="S105" s="69"/>
    </row>
    <row r="106" spans="5:19" s="31" customFormat="1">
      <c r="E106" s="39"/>
      <c r="F106" s="71"/>
      <c r="G106" s="34"/>
      <c r="H106" s="34"/>
      <c r="I106" s="33"/>
      <c r="J106" s="34"/>
      <c r="K106" s="34"/>
      <c r="L106" s="34"/>
      <c r="P106" s="69"/>
      <c r="Q106" s="69"/>
      <c r="R106" s="69"/>
      <c r="S106" s="69"/>
    </row>
    <row r="107" spans="5:19" s="31" customFormat="1">
      <c r="E107" s="39"/>
      <c r="F107" s="71"/>
      <c r="G107" s="34"/>
      <c r="H107" s="34"/>
      <c r="I107" s="33"/>
      <c r="J107" s="34"/>
      <c r="K107" s="34"/>
      <c r="L107" s="34"/>
      <c r="P107" s="69"/>
      <c r="Q107" s="69"/>
      <c r="R107" s="69"/>
      <c r="S107" s="69"/>
    </row>
    <row r="108" spans="5:19" s="31" customFormat="1">
      <c r="E108" s="39"/>
      <c r="F108" s="71"/>
      <c r="G108" s="34"/>
      <c r="H108" s="34"/>
      <c r="I108" s="33"/>
      <c r="J108" s="34"/>
      <c r="K108" s="34"/>
      <c r="L108" s="34"/>
      <c r="P108" s="69"/>
      <c r="Q108" s="69"/>
      <c r="R108" s="69"/>
      <c r="S108" s="69"/>
    </row>
    <row r="109" spans="5:19" s="31" customFormat="1">
      <c r="E109" s="39"/>
      <c r="F109" s="71"/>
      <c r="G109" s="34"/>
      <c r="H109" s="34"/>
      <c r="I109" s="33"/>
      <c r="J109" s="34"/>
      <c r="K109" s="34"/>
      <c r="L109" s="34"/>
      <c r="P109" s="69"/>
      <c r="Q109" s="69"/>
      <c r="R109" s="69"/>
      <c r="S109" s="69"/>
    </row>
    <row r="110" spans="5:19" s="31" customFormat="1">
      <c r="E110" s="39"/>
      <c r="F110" s="71"/>
      <c r="G110" s="34"/>
      <c r="H110" s="34"/>
      <c r="I110" s="33"/>
      <c r="J110" s="34"/>
      <c r="K110" s="34"/>
      <c r="L110" s="34"/>
      <c r="P110" s="69"/>
      <c r="Q110" s="69"/>
      <c r="R110" s="69"/>
      <c r="S110" s="69"/>
    </row>
    <row r="111" spans="5:19" s="31" customFormat="1">
      <c r="E111" s="39"/>
      <c r="F111" s="71"/>
      <c r="G111" s="34"/>
      <c r="H111" s="34"/>
      <c r="I111" s="33"/>
      <c r="J111" s="34"/>
      <c r="K111" s="34"/>
      <c r="L111" s="34"/>
      <c r="P111" s="69"/>
      <c r="Q111" s="69"/>
      <c r="R111" s="69"/>
      <c r="S111" s="69"/>
    </row>
    <row r="112" spans="5:19" s="31" customFormat="1">
      <c r="E112" s="39"/>
      <c r="F112" s="71"/>
      <c r="G112" s="34"/>
      <c r="H112" s="34"/>
      <c r="I112" s="33"/>
      <c r="J112" s="34"/>
      <c r="K112" s="34"/>
      <c r="L112" s="34"/>
      <c r="P112" s="69"/>
      <c r="Q112" s="69"/>
      <c r="R112" s="69"/>
      <c r="S112" s="69"/>
    </row>
    <row r="113" spans="5:19" s="31" customFormat="1">
      <c r="E113" s="39"/>
      <c r="F113" s="71"/>
      <c r="G113" s="34"/>
      <c r="H113" s="34"/>
      <c r="I113" s="33"/>
      <c r="J113" s="34"/>
      <c r="K113" s="34"/>
      <c r="L113" s="34"/>
      <c r="P113" s="69"/>
      <c r="Q113" s="69"/>
      <c r="R113" s="69"/>
      <c r="S113" s="69"/>
    </row>
    <row r="114" spans="5:19" s="31" customFormat="1">
      <c r="E114" s="39"/>
      <c r="F114" s="71"/>
      <c r="G114" s="34"/>
      <c r="H114" s="34"/>
      <c r="I114" s="33"/>
      <c r="J114" s="34"/>
      <c r="K114" s="34"/>
      <c r="L114" s="34"/>
      <c r="P114" s="69"/>
      <c r="Q114" s="69"/>
      <c r="R114" s="69"/>
      <c r="S114" s="69"/>
    </row>
    <row r="115" spans="5:19" s="31" customFormat="1">
      <c r="E115" s="39"/>
      <c r="F115" s="71"/>
      <c r="G115" s="34"/>
      <c r="H115" s="34"/>
      <c r="I115" s="33"/>
      <c r="J115" s="34"/>
      <c r="K115" s="34"/>
      <c r="L115" s="34"/>
      <c r="P115" s="69"/>
      <c r="Q115" s="69"/>
      <c r="R115" s="69"/>
      <c r="S115" s="69"/>
    </row>
    <row r="116" spans="5:19" s="31" customFormat="1">
      <c r="E116" s="39"/>
      <c r="F116" s="71"/>
      <c r="G116" s="34"/>
      <c r="H116" s="34"/>
      <c r="I116" s="33"/>
      <c r="J116" s="34"/>
      <c r="K116" s="34"/>
      <c r="L116" s="34"/>
      <c r="P116" s="69"/>
      <c r="Q116" s="69"/>
      <c r="R116" s="69"/>
      <c r="S116" s="69"/>
    </row>
    <row r="117" spans="5:19" s="31" customFormat="1">
      <c r="E117" s="39"/>
      <c r="F117" s="71"/>
      <c r="G117" s="34"/>
      <c r="H117" s="34"/>
      <c r="I117" s="33"/>
      <c r="J117" s="34"/>
      <c r="K117" s="34"/>
      <c r="L117" s="34"/>
      <c r="P117" s="69"/>
      <c r="Q117" s="69"/>
      <c r="R117" s="69"/>
      <c r="S117" s="69"/>
    </row>
    <row r="118" spans="5:19" s="31" customFormat="1">
      <c r="E118" s="39"/>
      <c r="F118" s="71"/>
      <c r="G118" s="34"/>
      <c r="H118" s="34"/>
      <c r="I118" s="33"/>
      <c r="J118" s="34"/>
      <c r="K118" s="34"/>
      <c r="L118" s="34"/>
      <c r="P118" s="69"/>
      <c r="Q118" s="69"/>
      <c r="R118" s="69"/>
      <c r="S118" s="69"/>
    </row>
    <row r="119" spans="5:19" s="31" customFormat="1">
      <c r="E119" s="39"/>
      <c r="F119" s="71"/>
      <c r="G119" s="34"/>
      <c r="H119" s="34"/>
      <c r="I119" s="33"/>
      <c r="J119" s="34"/>
      <c r="K119" s="34"/>
      <c r="L119" s="34"/>
      <c r="P119" s="69"/>
      <c r="Q119" s="69"/>
      <c r="R119" s="69"/>
      <c r="S119" s="69"/>
    </row>
    <row r="120" spans="5:19" s="31" customFormat="1">
      <c r="E120" s="39"/>
      <c r="F120" s="71"/>
      <c r="G120" s="34"/>
      <c r="H120" s="34"/>
      <c r="I120" s="33"/>
      <c r="J120" s="34"/>
      <c r="K120" s="34"/>
      <c r="L120" s="34"/>
      <c r="P120" s="69"/>
      <c r="Q120" s="69"/>
      <c r="R120" s="69"/>
      <c r="S120" s="69"/>
    </row>
    <row r="121" spans="5:19" s="31" customFormat="1">
      <c r="E121" s="39"/>
      <c r="F121" s="71"/>
      <c r="G121" s="34"/>
      <c r="H121" s="34"/>
      <c r="I121" s="33"/>
      <c r="J121" s="34"/>
      <c r="K121" s="34"/>
      <c r="L121" s="34"/>
      <c r="P121" s="69"/>
      <c r="Q121" s="69"/>
      <c r="R121" s="69"/>
      <c r="S121" s="69"/>
    </row>
    <row r="122" spans="5:19" s="31" customFormat="1">
      <c r="E122" s="39"/>
      <c r="F122" s="71"/>
      <c r="G122" s="34"/>
      <c r="H122" s="34"/>
      <c r="I122" s="33"/>
      <c r="J122" s="34"/>
      <c r="K122" s="34"/>
      <c r="L122" s="34"/>
      <c r="P122" s="69"/>
      <c r="Q122" s="69"/>
      <c r="R122" s="69"/>
      <c r="S122" s="69"/>
    </row>
    <row r="123" spans="5:19" s="31" customFormat="1">
      <c r="E123" s="39"/>
      <c r="F123" s="71"/>
      <c r="G123" s="34"/>
      <c r="H123" s="34"/>
      <c r="I123" s="33"/>
      <c r="J123" s="34"/>
      <c r="K123" s="34"/>
      <c r="L123" s="34"/>
      <c r="P123" s="69"/>
      <c r="Q123" s="69"/>
      <c r="R123" s="69"/>
      <c r="S123" s="69"/>
    </row>
    <row r="124" spans="5:19" s="31" customFormat="1">
      <c r="E124" s="39"/>
      <c r="F124" s="71"/>
      <c r="G124" s="34"/>
      <c r="H124" s="34"/>
      <c r="I124" s="33"/>
      <c r="J124" s="34"/>
      <c r="K124" s="34"/>
      <c r="L124" s="34"/>
      <c r="P124" s="69"/>
      <c r="Q124" s="69"/>
      <c r="R124" s="69"/>
      <c r="S124" s="69"/>
    </row>
    <row r="125" spans="5:19" s="31" customFormat="1">
      <c r="E125" s="39"/>
      <c r="F125" s="71"/>
      <c r="G125" s="34"/>
      <c r="H125" s="34"/>
      <c r="I125" s="33"/>
      <c r="J125" s="34"/>
      <c r="K125" s="34"/>
      <c r="L125" s="34"/>
      <c r="P125" s="69"/>
      <c r="Q125" s="69"/>
      <c r="R125" s="69"/>
      <c r="S125" s="69"/>
    </row>
    <row r="126" spans="5:19" s="31" customFormat="1">
      <c r="E126" s="39"/>
      <c r="F126" s="71"/>
      <c r="G126" s="34"/>
      <c r="H126" s="34"/>
      <c r="I126" s="33"/>
      <c r="J126" s="34"/>
      <c r="K126" s="34"/>
      <c r="L126" s="34"/>
      <c r="P126" s="69"/>
      <c r="Q126" s="69"/>
      <c r="R126" s="69"/>
      <c r="S126" s="69"/>
    </row>
    <row r="127" spans="5:19" s="31" customFormat="1">
      <c r="E127" s="39"/>
      <c r="F127" s="71"/>
      <c r="G127" s="34"/>
      <c r="H127" s="34"/>
      <c r="I127" s="33"/>
      <c r="J127" s="34"/>
      <c r="K127" s="34"/>
      <c r="L127" s="34"/>
      <c r="P127" s="69"/>
      <c r="Q127" s="69"/>
      <c r="R127" s="69"/>
      <c r="S127" s="69"/>
    </row>
    <row r="128" spans="5:19" s="31" customFormat="1">
      <c r="E128" s="39"/>
      <c r="F128" s="71"/>
      <c r="G128" s="34"/>
      <c r="H128" s="34"/>
      <c r="I128" s="33"/>
      <c r="J128" s="34"/>
      <c r="K128" s="34"/>
      <c r="L128" s="34"/>
      <c r="P128" s="69"/>
      <c r="Q128" s="69"/>
      <c r="R128" s="69"/>
      <c r="S128" s="69"/>
    </row>
    <row r="129" spans="1:22" s="31" customFormat="1">
      <c r="E129" s="39"/>
      <c r="F129" s="71"/>
      <c r="G129" s="34"/>
      <c r="H129" s="34"/>
      <c r="I129" s="33"/>
      <c r="J129" s="34"/>
      <c r="K129" s="34"/>
      <c r="L129" s="34"/>
      <c r="P129" s="69"/>
      <c r="Q129" s="69"/>
      <c r="R129" s="69"/>
      <c r="S129" s="69"/>
    </row>
    <row r="130" spans="1:22" s="31" customFormat="1">
      <c r="E130" s="39"/>
      <c r="F130" s="71"/>
      <c r="G130" s="34"/>
      <c r="H130" s="34"/>
      <c r="I130" s="33"/>
      <c r="J130" s="34"/>
      <c r="K130" s="34"/>
      <c r="L130" s="34"/>
      <c r="P130" s="69"/>
      <c r="Q130" s="69"/>
      <c r="R130" s="69"/>
      <c r="S130" s="69"/>
    </row>
    <row r="131" spans="1:22" s="31" customFormat="1">
      <c r="E131" s="39"/>
      <c r="F131" s="71"/>
      <c r="G131" s="34"/>
      <c r="H131" s="34"/>
      <c r="I131" s="33"/>
      <c r="J131" s="34"/>
      <c r="K131" s="34"/>
      <c r="L131" s="34"/>
      <c r="P131" s="69"/>
      <c r="Q131" s="69"/>
      <c r="R131" s="35"/>
      <c r="S131" s="35"/>
      <c r="T131" s="34"/>
      <c r="U131" s="34"/>
      <c r="V131" s="34"/>
    </row>
    <row r="132" spans="1:22" s="31" customFormat="1">
      <c r="E132" s="39"/>
      <c r="F132" s="71"/>
      <c r="G132" s="34"/>
      <c r="H132" s="34"/>
      <c r="I132" s="33"/>
      <c r="J132" s="34"/>
      <c r="K132" s="34"/>
      <c r="L132" s="34"/>
      <c r="P132" s="69"/>
      <c r="Q132" s="69"/>
      <c r="R132" s="35"/>
      <c r="S132" s="35"/>
      <c r="T132" s="34"/>
      <c r="U132" s="34"/>
      <c r="V132" s="34"/>
    </row>
    <row r="133" spans="1:22" s="31" customFormat="1">
      <c r="E133" s="39"/>
      <c r="F133" s="71"/>
      <c r="G133" s="34"/>
      <c r="H133" s="34"/>
      <c r="I133" s="33"/>
      <c r="J133" s="34"/>
      <c r="K133" s="34"/>
      <c r="L133" s="34"/>
      <c r="P133" s="69"/>
      <c r="Q133" s="69"/>
      <c r="R133" s="35"/>
      <c r="S133" s="35"/>
      <c r="T133" s="34"/>
      <c r="U133" s="34"/>
      <c r="V133" s="34"/>
    </row>
    <row r="134" spans="1:22" s="31" customFormat="1">
      <c r="E134" s="39"/>
      <c r="F134" s="71"/>
      <c r="G134" s="34"/>
      <c r="H134" s="34"/>
      <c r="I134" s="33"/>
      <c r="J134" s="34"/>
      <c r="K134" s="34"/>
      <c r="L134" s="34"/>
      <c r="P134" s="69"/>
      <c r="Q134" s="69"/>
      <c r="R134" s="35"/>
      <c r="S134" s="35"/>
      <c r="T134" s="34"/>
      <c r="U134" s="34"/>
      <c r="V134" s="34"/>
    </row>
    <row r="135" spans="1:22" s="31" customFormat="1">
      <c r="E135" s="39"/>
      <c r="F135" s="71"/>
      <c r="G135" s="34"/>
      <c r="H135" s="34"/>
      <c r="I135" s="33"/>
      <c r="J135" s="34"/>
      <c r="K135" s="34"/>
      <c r="L135" s="34"/>
      <c r="P135" s="69"/>
      <c r="Q135" s="69"/>
      <c r="R135" s="35"/>
      <c r="S135" s="35"/>
      <c r="T135" s="34"/>
      <c r="U135" s="34"/>
      <c r="V135" s="34"/>
    </row>
    <row r="136" spans="1:22" s="31" customFormat="1">
      <c r="E136" s="39"/>
      <c r="F136" s="71"/>
      <c r="G136" s="34"/>
      <c r="H136" s="34"/>
      <c r="I136" s="33"/>
      <c r="J136" s="34"/>
      <c r="K136" s="34"/>
      <c r="L136" s="34"/>
      <c r="N136" s="34"/>
      <c r="O136" s="33"/>
      <c r="P136" s="78"/>
      <c r="Q136" s="35"/>
      <c r="R136" s="35"/>
      <c r="S136" s="35"/>
      <c r="T136" s="34"/>
      <c r="U136" s="34"/>
      <c r="V136" s="34"/>
    </row>
    <row r="137" spans="1:22" s="31" customFormat="1">
      <c r="E137" s="39"/>
      <c r="F137" s="71"/>
      <c r="G137" s="34"/>
      <c r="H137" s="34"/>
      <c r="I137" s="33"/>
      <c r="J137" s="34"/>
      <c r="K137" s="34"/>
      <c r="L137" s="34"/>
      <c r="N137" s="34"/>
      <c r="O137" s="33"/>
      <c r="P137" s="78"/>
      <c r="Q137" s="35"/>
      <c r="R137" s="35"/>
      <c r="S137" s="35"/>
      <c r="T137" s="34"/>
      <c r="U137" s="34"/>
      <c r="V137" s="34"/>
    </row>
    <row r="138" spans="1:22" s="31" customFormat="1">
      <c r="E138" s="39"/>
      <c r="F138" s="71"/>
      <c r="G138" s="34"/>
      <c r="H138" s="34"/>
      <c r="I138" s="33"/>
      <c r="J138" s="34"/>
      <c r="K138" s="34"/>
      <c r="L138" s="34"/>
      <c r="N138" s="34"/>
      <c r="O138" s="33"/>
      <c r="P138" s="78"/>
      <c r="Q138" s="35"/>
      <c r="R138" s="35"/>
      <c r="S138" s="35"/>
      <c r="T138" s="34"/>
      <c r="U138" s="34"/>
      <c r="V138" s="34"/>
    </row>
    <row r="139" spans="1:22" s="31" customFormat="1">
      <c r="E139" s="39"/>
      <c r="F139" s="71"/>
      <c r="G139" s="34"/>
      <c r="H139" s="34"/>
      <c r="I139" s="33"/>
      <c r="J139" s="34"/>
      <c r="K139" s="34"/>
      <c r="L139" s="34"/>
      <c r="N139" s="34"/>
      <c r="O139" s="33"/>
      <c r="P139" s="78"/>
      <c r="Q139" s="35"/>
      <c r="R139" s="35"/>
      <c r="S139" s="35"/>
      <c r="T139" s="34"/>
      <c r="U139" s="34"/>
      <c r="V139" s="34"/>
    </row>
    <row r="140" spans="1:22" s="31" customFormat="1">
      <c r="A140" s="34"/>
      <c r="B140" s="34"/>
      <c r="C140" s="79"/>
      <c r="D140" s="79"/>
      <c r="E140" s="79"/>
      <c r="F140" s="79"/>
      <c r="H140" s="69"/>
      <c r="J140" s="34"/>
      <c r="K140" s="34"/>
      <c r="L140" s="34"/>
      <c r="N140" s="34"/>
      <c r="O140" s="33"/>
      <c r="P140" s="78"/>
      <c r="Q140" s="35"/>
      <c r="R140" s="35"/>
      <c r="S140" s="35"/>
      <c r="T140" s="34"/>
      <c r="U140" s="34"/>
      <c r="V140" s="34"/>
    </row>
    <row r="141" spans="1:22" s="31" customFormat="1">
      <c r="A141" s="34"/>
      <c r="B141" s="34"/>
      <c r="C141" s="79"/>
      <c r="D141" s="79"/>
      <c r="E141" s="79"/>
      <c r="F141" s="79"/>
      <c r="H141" s="69"/>
      <c r="J141" s="34"/>
      <c r="K141" s="34"/>
      <c r="L141" s="34"/>
      <c r="N141" s="34"/>
      <c r="O141" s="33"/>
      <c r="P141" s="78"/>
      <c r="Q141" s="35"/>
      <c r="R141" s="35"/>
      <c r="S141" s="35"/>
      <c r="T141" s="34"/>
      <c r="U141" s="34"/>
      <c r="V141" s="34"/>
    </row>
    <row r="142" spans="1:22" s="31" customFormat="1">
      <c r="A142" s="34"/>
      <c r="B142" s="34"/>
      <c r="C142" s="79"/>
      <c r="D142" s="79"/>
      <c r="E142" s="79"/>
      <c r="F142" s="79"/>
      <c r="H142" s="69"/>
      <c r="J142" s="34"/>
      <c r="K142" s="34"/>
      <c r="L142" s="34"/>
      <c r="N142" s="34"/>
      <c r="O142" s="33"/>
      <c r="P142" s="78"/>
      <c r="Q142" s="35"/>
      <c r="R142" s="35"/>
      <c r="S142" s="35"/>
      <c r="T142" s="34"/>
      <c r="U142" s="34"/>
      <c r="V142" s="34"/>
    </row>
    <row r="143" spans="1:22" s="31" customFormat="1">
      <c r="A143" s="34"/>
      <c r="B143" s="34"/>
      <c r="C143" s="79"/>
      <c r="D143" s="79"/>
      <c r="E143" s="79"/>
      <c r="F143" s="79"/>
      <c r="H143" s="69"/>
      <c r="J143" s="34"/>
      <c r="K143" s="34"/>
      <c r="L143" s="34"/>
      <c r="N143" s="34"/>
      <c r="O143" s="33"/>
      <c r="P143" s="78"/>
      <c r="Q143" s="35"/>
      <c r="R143" s="35"/>
      <c r="S143" s="35"/>
      <c r="T143" s="34"/>
      <c r="U143" s="34"/>
      <c r="V143" s="34"/>
    </row>
    <row r="144" spans="1:22" s="31" customFormat="1">
      <c r="A144" s="34"/>
      <c r="B144" s="34"/>
      <c r="C144" s="79"/>
      <c r="D144" s="79"/>
      <c r="E144" s="79"/>
      <c r="F144" s="79"/>
      <c r="H144" s="69"/>
      <c r="J144" s="34"/>
      <c r="K144" s="34"/>
      <c r="L144" s="34"/>
      <c r="N144" s="34"/>
      <c r="O144" s="33"/>
      <c r="P144" s="78"/>
      <c r="Q144" s="35"/>
      <c r="R144" s="35"/>
      <c r="S144" s="35"/>
      <c r="T144" s="34"/>
      <c r="U144" s="34"/>
      <c r="V144" s="34"/>
    </row>
    <row r="145" spans="1:22" s="31" customFormat="1">
      <c r="A145" s="34"/>
      <c r="B145" s="34"/>
      <c r="C145" s="79"/>
      <c r="D145" s="79"/>
      <c r="E145" s="79"/>
      <c r="F145" s="79"/>
      <c r="H145" s="69"/>
      <c r="J145" s="34"/>
      <c r="K145" s="34"/>
      <c r="L145" s="34"/>
      <c r="N145" s="34"/>
      <c r="O145" s="33"/>
      <c r="P145" s="78"/>
      <c r="Q145" s="35"/>
      <c r="R145" s="35"/>
      <c r="S145" s="35"/>
      <c r="T145" s="34"/>
      <c r="U145" s="34"/>
      <c r="V145" s="34"/>
    </row>
    <row r="146" spans="1:22" s="31" customFormat="1">
      <c r="A146" s="34"/>
      <c r="B146" s="34"/>
      <c r="C146" s="79"/>
      <c r="D146" s="79"/>
      <c r="E146" s="79"/>
      <c r="F146" s="79"/>
      <c r="H146" s="69"/>
      <c r="K146" s="34"/>
      <c r="L146" s="34"/>
      <c r="N146" s="34"/>
      <c r="O146" s="33"/>
      <c r="P146" s="78"/>
      <c r="Q146" s="35"/>
      <c r="R146" s="35"/>
      <c r="S146" s="35"/>
      <c r="T146" s="34"/>
      <c r="U146" s="34"/>
      <c r="V146" s="34"/>
    </row>
    <row r="147" spans="1:22" s="31" customFormat="1">
      <c r="A147" s="34"/>
      <c r="B147" s="34"/>
      <c r="C147" s="79"/>
      <c r="D147" s="79"/>
      <c r="E147" s="79"/>
      <c r="F147" s="79"/>
      <c r="H147" s="69"/>
      <c r="K147" s="34"/>
      <c r="L147" s="34"/>
      <c r="N147" s="34"/>
      <c r="O147" s="33"/>
      <c r="P147" s="78"/>
      <c r="Q147" s="35"/>
      <c r="R147" s="35"/>
      <c r="S147" s="35"/>
      <c r="T147" s="34"/>
      <c r="U147" s="34"/>
      <c r="V147" s="34"/>
    </row>
    <row r="148" spans="1:22">
      <c r="K148" s="34"/>
      <c r="L148" s="34"/>
      <c r="M148" s="31"/>
    </row>
    <row r="149" spans="1:22">
      <c r="L149" s="34"/>
      <c r="M149" s="31"/>
    </row>
    <row r="150" spans="1:22">
      <c r="L150" s="34"/>
      <c r="M150" s="31"/>
    </row>
    <row r="151" spans="1:22">
      <c r="L151" s="34"/>
    </row>
    <row r="152" spans="1:22">
      <c r="L152" s="34"/>
    </row>
    <row r="153" spans="1:22">
      <c r="L153" s="34"/>
    </row>
  </sheetData>
  <conditionalFormatting sqref="P6:P11 Z6:Z11">
    <cfRule type="aboveAverage" dxfId="11" priority="3" aboveAverage="0" stdDev="1"/>
    <cfRule type="aboveAverage" dxfId="10" priority="4" stdDev="1"/>
  </conditionalFormatting>
  <conditionalFormatting sqref="P45:P58 Z45:Z58 B21:B44">
    <cfRule type="aboveAverage" dxfId="9" priority="5" aboveAverage="0" stdDev="1"/>
    <cfRule type="aboveAverage" dxfId="8" priority="6" stdDev="1"/>
  </conditionalFormatting>
  <conditionalFormatting sqref="C36">
    <cfRule type="aboveAverage" dxfId="7" priority="1" aboveAverage="0" stdDev="1"/>
    <cfRule type="aboveAverage" dxfId="6" priority="2" stdDev="1"/>
  </conditionalFormatting>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77B3-0CDB-4262-BB55-BC30F875C975}">
  <dimension ref="A1:Z153"/>
  <sheetViews>
    <sheetView workbookViewId="0">
      <selection activeCell="H30" sqref="H30"/>
    </sheetView>
  </sheetViews>
  <sheetFormatPr defaultColWidth="7.85546875" defaultRowHeight="11.25"/>
  <cols>
    <col min="1" max="1" width="22.7109375" style="34" customWidth="1"/>
    <col min="2" max="2" width="22" style="34" customWidth="1"/>
    <col min="3" max="3" width="15.42578125" style="79" customWidth="1"/>
    <col min="4" max="4" width="14.28515625" style="79" customWidth="1"/>
    <col min="5" max="5" width="11.85546875" style="79" customWidth="1"/>
    <col min="6" max="6" width="18.28515625" style="79"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8"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c r="A1" s="1" t="s">
        <v>0</v>
      </c>
      <c r="B1" s="2" t="s">
        <v>1</v>
      </c>
      <c r="C1" s="3"/>
      <c r="D1" s="2"/>
      <c r="E1" s="4"/>
      <c r="F1" s="4"/>
      <c r="G1" s="5"/>
      <c r="H1" s="6" t="s">
        <v>125</v>
      </c>
      <c r="I1" s="127">
        <f>MAX(A12:A14)*2.54/100</f>
        <v>0.254</v>
      </c>
      <c r="J1" s="7" t="s">
        <v>2</v>
      </c>
      <c r="K1" s="2"/>
      <c r="L1" s="2"/>
      <c r="N1" s="9"/>
      <c r="P1" s="10"/>
      <c r="Q1" s="10"/>
      <c r="R1" s="10"/>
      <c r="S1" s="10"/>
    </row>
    <row r="2" spans="1:24" s="8" customFormat="1" ht="12.75">
      <c r="A2" s="11" t="s">
        <v>3</v>
      </c>
      <c r="B2" s="2" t="s">
        <v>4</v>
      </c>
      <c r="C2" s="12"/>
      <c r="D2" s="2"/>
      <c r="E2" s="13"/>
      <c r="F2" s="13"/>
      <c r="G2" s="14"/>
      <c r="H2" s="15" t="s">
        <v>120</v>
      </c>
      <c r="I2" s="24">
        <f>I12/100</f>
        <v>0.35</v>
      </c>
      <c r="J2" s="16" t="s">
        <v>5</v>
      </c>
      <c r="K2" s="2"/>
      <c r="L2" s="2"/>
      <c r="N2" s="17"/>
      <c r="P2" s="10"/>
      <c r="Q2" s="10"/>
      <c r="R2" s="10"/>
      <c r="S2" s="10"/>
    </row>
    <row r="3" spans="1:24" s="20" customFormat="1" ht="11.25" customHeight="1">
      <c r="A3" s="18" t="s">
        <v>6</v>
      </c>
      <c r="B3" s="19" t="s">
        <v>65</v>
      </c>
      <c r="C3" s="12"/>
      <c r="D3" s="13"/>
      <c r="E3" s="13"/>
      <c r="F3" s="13"/>
      <c r="G3" s="14"/>
      <c r="H3" s="18" t="s">
        <v>8</v>
      </c>
      <c r="I3" s="87">
        <f>AVERAGE(I13:I19)/100</f>
        <v>0.31666666666666665</v>
      </c>
      <c r="J3" s="16"/>
      <c r="K3" s="2"/>
      <c r="L3" s="2"/>
      <c r="N3" s="21"/>
      <c r="P3" s="22"/>
      <c r="Q3" s="22"/>
      <c r="R3" s="22"/>
      <c r="S3" s="22"/>
    </row>
    <row r="4" spans="1:24" s="8" customFormat="1" ht="12.75">
      <c r="A4" s="18" t="s">
        <v>9</v>
      </c>
      <c r="B4" s="23" t="s">
        <v>64</v>
      </c>
      <c r="C4" s="12"/>
      <c r="D4" s="13"/>
      <c r="E4" s="13"/>
      <c r="F4" s="13"/>
      <c r="G4" s="14"/>
      <c r="H4" s="18" t="s">
        <v>11</v>
      </c>
      <c r="I4" s="24">
        <f>AVERAGE(E12:E14)</f>
        <v>0.46666666666666662</v>
      </c>
      <c r="J4" s="16"/>
      <c r="K4" s="2"/>
      <c r="L4" s="2"/>
      <c r="M4" s="9"/>
      <c r="N4" s="9"/>
      <c r="P4" s="10"/>
      <c r="Q4" s="10"/>
      <c r="R4" s="10"/>
      <c r="S4" s="10"/>
    </row>
    <row r="5" spans="1:24" s="29" customFormat="1" ht="12.75">
      <c r="A5" s="11" t="s">
        <v>12</v>
      </c>
      <c r="B5" s="25" t="s">
        <v>13</v>
      </c>
      <c r="C5" s="12"/>
      <c r="D5" s="13"/>
      <c r="E5" s="13"/>
      <c r="F5" s="26"/>
      <c r="G5" s="26"/>
      <c r="H5" s="18"/>
      <c r="I5" s="27"/>
      <c r="J5" s="16"/>
      <c r="K5" s="2"/>
      <c r="L5" s="2"/>
      <c r="M5" s="28"/>
      <c r="N5" s="28"/>
      <c r="P5" s="30"/>
      <c r="Q5" s="30"/>
      <c r="R5" s="30"/>
      <c r="S5" s="30"/>
    </row>
    <row r="6" spans="1:24">
      <c r="A6" s="31"/>
      <c r="B6" s="31"/>
      <c r="C6" s="31"/>
      <c r="D6" s="31"/>
      <c r="E6" s="32"/>
      <c r="F6" s="28"/>
      <c r="G6" s="28"/>
      <c r="H6" s="33"/>
      <c r="I6" s="33"/>
      <c r="J6" s="34"/>
      <c r="K6" s="34"/>
      <c r="L6" s="33"/>
      <c r="M6" s="33"/>
      <c r="O6" s="34"/>
      <c r="P6" s="35"/>
    </row>
    <row r="7" spans="1:24">
      <c r="A7" s="31"/>
      <c r="B7" s="31"/>
      <c r="C7" s="31"/>
      <c r="D7" s="31"/>
      <c r="E7" s="32"/>
      <c r="F7" s="36"/>
      <c r="G7" s="37"/>
      <c r="H7" s="33"/>
      <c r="I7" s="33"/>
      <c r="J7" s="34"/>
      <c r="K7" s="34"/>
      <c r="L7" s="33"/>
      <c r="M7" s="33"/>
      <c r="O7" s="34"/>
      <c r="P7" s="35"/>
    </row>
    <row r="8" spans="1:24" ht="12" thickBot="1">
      <c r="A8" s="31"/>
      <c r="B8" s="31"/>
      <c r="C8" s="38"/>
      <c r="D8" s="38"/>
      <c r="E8" s="39"/>
      <c r="F8" s="34"/>
      <c r="G8" s="34"/>
      <c r="H8" s="8" t="s">
        <v>14</v>
      </c>
      <c r="I8" s="33"/>
      <c r="J8" s="34"/>
      <c r="K8" s="8" t="s">
        <v>15</v>
      </c>
      <c r="L8" s="33"/>
      <c r="M8" s="33"/>
      <c r="O8" s="9" t="s">
        <v>16</v>
      </c>
      <c r="P8" s="35"/>
    </row>
    <row r="9" spans="1:24">
      <c r="A9" s="40"/>
      <c r="B9" s="41"/>
      <c r="C9" s="33"/>
      <c r="D9" s="33"/>
      <c r="E9" s="41"/>
      <c r="F9" s="41"/>
      <c r="G9" s="42"/>
      <c r="H9" s="40"/>
      <c r="I9" s="43"/>
      <c r="J9" s="42"/>
      <c r="K9" s="44"/>
      <c r="L9" s="45"/>
      <c r="M9" s="46"/>
      <c r="P9" s="35"/>
      <c r="W9" s="33"/>
      <c r="X9" s="33"/>
    </row>
    <row r="10" spans="1:24">
      <c r="A10" s="47" t="s">
        <v>17</v>
      </c>
      <c r="B10" s="36" t="s">
        <v>18</v>
      </c>
      <c r="C10" s="48" t="s">
        <v>19</v>
      </c>
      <c r="D10" s="49" t="s">
        <v>20</v>
      </c>
      <c r="E10" s="36" t="s">
        <v>21</v>
      </c>
      <c r="F10" s="50" t="s">
        <v>22</v>
      </c>
      <c r="G10" s="42"/>
      <c r="H10" s="36" t="s">
        <v>23</v>
      </c>
      <c r="I10" s="51" t="s">
        <v>24</v>
      </c>
      <c r="J10" s="34"/>
      <c r="K10" s="52" t="s">
        <v>25</v>
      </c>
      <c r="L10" s="17" t="s">
        <v>26</v>
      </c>
      <c r="M10" s="53" t="s">
        <v>27</v>
      </c>
      <c r="O10" s="8" t="s">
        <v>28</v>
      </c>
      <c r="P10" s="35"/>
      <c r="W10" s="54"/>
    </row>
    <row r="11" spans="1:24" ht="12" thickBot="1">
      <c r="A11" s="55" t="s">
        <v>29</v>
      </c>
      <c r="B11" s="56" t="s">
        <v>29</v>
      </c>
      <c r="C11" s="57" t="s">
        <v>30</v>
      </c>
      <c r="D11" s="58" t="s">
        <v>30</v>
      </c>
      <c r="E11" s="59" t="s">
        <v>31</v>
      </c>
      <c r="F11" s="60"/>
      <c r="G11" s="42"/>
      <c r="H11" s="61"/>
      <c r="I11" s="62" t="s">
        <v>32</v>
      </c>
      <c r="J11" s="34"/>
      <c r="K11" s="63"/>
      <c r="L11" s="64"/>
      <c r="M11" s="65" t="s">
        <v>33</v>
      </c>
      <c r="O11" s="34" t="s">
        <v>34</v>
      </c>
      <c r="P11" s="35"/>
      <c r="W11" s="33"/>
    </row>
    <row r="12" spans="1:24">
      <c r="A12" s="31">
        <v>9</v>
      </c>
      <c r="B12" s="31">
        <v>8</v>
      </c>
      <c r="C12" s="41">
        <v>16</v>
      </c>
      <c r="D12" s="66">
        <v>12</v>
      </c>
      <c r="E12" s="67">
        <f>(C12-D12)/A12</f>
        <v>0.44444444444444442</v>
      </c>
      <c r="F12" s="34" t="s">
        <v>66</v>
      </c>
      <c r="G12" s="34"/>
      <c r="H12" s="34" t="s">
        <v>73</v>
      </c>
      <c r="I12" s="34">
        <v>35</v>
      </c>
      <c r="J12" s="34"/>
      <c r="K12" s="34" t="s">
        <v>38</v>
      </c>
      <c r="L12" s="34"/>
      <c r="M12" s="68"/>
      <c r="O12" s="35">
        <f>I1/I3</f>
        <v>0.80210526315789477</v>
      </c>
      <c r="P12" s="35"/>
    </row>
    <row r="13" spans="1:24">
      <c r="A13" s="31">
        <v>10</v>
      </c>
      <c r="B13" s="31">
        <v>9</v>
      </c>
      <c r="C13" s="34">
        <v>16</v>
      </c>
      <c r="D13" s="69">
        <v>12</v>
      </c>
      <c r="E13" s="70">
        <f>(C13-D13)/A13</f>
        <v>0.4</v>
      </c>
      <c r="F13" s="34"/>
      <c r="G13" s="34"/>
      <c r="H13" s="34" t="s">
        <v>67</v>
      </c>
      <c r="I13" s="34">
        <v>30</v>
      </c>
      <c r="J13" s="34"/>
      <c r="K13" s="34"/>
      <c r="L13" s="34"/>
      <c r="O13" s="34"/>
      <c r="P13" s="35"/>
    </row>
    <row r="14" spans="1:24">
      <c r="A14" s="31">
        <v>9</v>
      </c>
      <c r="B14" s="31">
        <v>8</v>
      </c>
      <c r="C14" s="34">
        <v>17</v>
      </c>
      <c r="D14" s="69">
        <v>12</v>
      </c>
      <c r="E14" s="70">
        <f>(C14-D14)/A14</f>
        <v>0.55555555555555558</v>
      </c>
      <c r="F14" s="71"/>
      <c r="G14" s="34"/>
      <c r="H14" s="34" t="s">
        <v>67</v>
      </c>
      <c r="I14" s="34">
        <v>30</v>
      </c>
      <c r="J14" s="34"/>
      <c r="K14" s="34"/>
      <c r="L14" s="34"/>
      <c r="O14" s="34"/>
      <c r="P14" s="35"/>
    </row>
    <row r="15" spans="1:24">
      <c r="A15" s="31"/>
      <c r="B15" s="31"/>
      <c r="C15" s="31"/>
      <c r="D15" s="31"/>
      <c r="E15" s="39"/>
      <c r="F15" s="71"/>
      <c r="G15" s="34"/>
      <c r="H15" s="34" t="s">
        <v>67</v>
      </c>
      <c r="I15" s="34">
        <v>30</v>
      </c>
      <c r="J15" s="34"/>
      <c r="K15" s="34" t="s">
        <v>5</v>
      </c>
      <c r="L15" s="34"/>
      <c r="O15" s="34"/>
      <c r="P15" s="35"/>
    </row>
    <row r="16" spans="1:24" ht="15">
      <c r="A16"/>
      <c r="B16"/>
      <c r="C16"/>
      <c r="D16"/>
      <c r="E16"/>
      <c r="F16" s="71"/>
      <c r="G16" s="34"/>
      <c r="H16" s="34" t="s">
        <v>67</v>
      </c>
      <c r="I16" s="34">
        <v>35</v>
      </c>
      <c r="J16" s="34"/>
      <c r="K16" s="34"/>
      <c r="L16" s="34"/>
      <c r="O16" s="34"/>
      <c r="P16" s="35"/>
    </row>
    <row r="17" spans="1:9" s="29" customFormat="1" ht="15">
      <c r="A17"/>
      <c r="B17"/>
      <c r="C17"/>
      <c r="D17"/>
      <c r="E17"/>
      <c r="H17" s="34" t="s">
        <v>67</v>
      </c>
      <c r="I17" s="34">
        <v>40</v>
      </c>
    </row>
    <row r="18" spans="1:9" s="28" customFormat="1" ht="15">
      <c r="A18"/>
      <c r="B18"/>
      <c r="C18"/>
      <c r="D18"/>
      <c r="E18"/>
      <c r="H18" s="34" t="s">
        <v>67</v>
      </c>
      <c r="I18" s="72">
        <v>25</v>
      </c>
    </row>
    <row r="19" spans="1:9" s="29" customFormat="1" ht="13.35" customHeight="1">
      <c r="H19" s="34"/>
      <c r="I19" s="72" t="s">
        <v>136</v>
      </c>
    </row>
    <row r="20" spans="1:9" s="73" customFormat="1" ht="15">
      <c r="A20"/>
      <c r="B20"/>
      <c r="C20"/>
      <c r="D20"/>
      <c r="E20"/>
      <c r="F20"/>
    </row>
    <row r="21" spans="1:9" s="75" customFormat="1" ht="13.35" customHeight="1">
      <c r="A21" s="74"/>
      <c r="B21" s="74"/>
      <c r="C21" s="74"/>
      <c r="D21" s="74"/>
      <c r="E21" s="74"/>
      <c r="F21"/>
    </row>
    <row r="22" spans="1:9" s="75" customFormat="1" ht="15">
      <c r="A22"/>
      <c r="B22"/>
      <c r="C22"/>
      <c r="D22"/>
      <c r="E22"/>
      <c r="F22"/>
    </row>
    <row r="23" spans="1:9" s="75" customFormat="1" ht="15">
      <c r="A23"/>
      <c r="B23"/>
      <c r="C23"/>
      <c r="D23"/>
      <c r="E23"/>
      <c r="F23"/>
    </row>
    <row r="24" spans="1:9" s="75" customFormat="1" ht="15">
      <c r="A24"/>
      <c r="B24"/>
      <c r="C24"/>
      <c r="D24"/>
      <c r="E24"/>
      <c r="F24"/>
    </row>
    <row r="25" spans="1:9" s="75" customFormat="1"/>
    <row r="26" spans="1:9" s="76" customFormat="1"/>
    <row r="27" spans="1:9" s="76" customFormat="1"/>
    <row r="28" spans="1:9" s="76" customFormat="1"/>
    <row r="29" spans="1:9" s="76" customFormat="1"/>
    <row r="30" spans="1:9" s="76" customFormat="1"/>
    <row r="31" spans="1:9" s="76" customFormat="1"/>
    <row r="32" spans="1:9" s="76" customFormat="1"/>
    <row r="33" spans="1:19" s="76" customFormat="1"/>
    <row r="34" spans="1:19">
      <c r="A34" s="76"/>
      <c r="C34" s="34"/>
      <c r="D34" s="34"/>
      <c r="E34" s="34"/>
      <c r="F34" s="34"/>
      <c r="G34" s="34"/>
      <c r="H34" s="34"/>
      <c r="I34" s="34"/>
      <c r="J34" s="34"/>
      <c r="K34" s="34"/>
      <c r="L34" s="34"/>
      <c r="O34" s="34"/>
      <c r="P34" s="34"/>
      <c r="Q34" s="34"/>
      <c r="R34" s="34"/>
      <c r="S34" s="34"/>
    </row>
    <row r="35" spans="1:19">
      <c r="A35" s="76"/>
      <c r="C35" s="34"/>
      <c r="D35" s="34"/>
      <c r="E35" s="34"/>
      <c r="F35" s="34"/>
      <c r="G35" s="34"/>
      <c r="H35" s="34"/>
      <c r="I35" s="34"/>
      <c r="J35" s="34"/>
      <c r="K35" s="34"/>
      <c r="L35" s="34"/>
      <c r="O35" s="34"/>
      <c r="P35" s="34"/>
      <c r="Q35" s="34"/>
      <c r="R35" s="34"/>
      <c r="S35" s="34"/>
    </row>
    <row r="36" spans="1:19" ht="15">
      <c r="A36" s="76"/>
      <c r="C36"/>
      <c r="D36" s="34"/>
      <c r="E36" s="34"/>
      <c r="F36" s="34"/>
      <c r="G36" s="34"/>
      <c r="H36" s="34"/>
      <c r="I36" s="34"/>
      <c r="J36" s="34"/>
      <c r="K36" s="34"/>
      <c r="L36" s="34"/>
      <c r="O36" s="34"/>
      <c r="P36" s="34"/>
      <c r="Q36" s="34"/>
      <c r="R36" s="34"/>
      <c r="S36" s="34"/>
    </row>
    <row r="37" spans="1:19">
      <c r="A37" s="76"/>
      <c r="C37" s="34"/>
      <c r="D37" s="34"/>
      <c r="E37" s="34"/>
      <c r="F37" s="34"/>
      <c r="G37" s="34"/>
      <c r="H37" s="34"/>
      <c r="I37" s="34"/>
      <c r="J37" s="34"/>
      <c r="K37" s="34"/>
      <c r="L37" s="34"/>
      <c r="O37" s="34"/>
      <c r="P37" s="34"/>
      <c r="Q37" s="34"/>
      <c r="R37" s="34"/>
      <c r="S37" s="34"/>
    </row>
    <row r="38" spans="1:19">
      <c r="A38" s="76"/>
      <c r="C38" s="34"/>
      <c r="D38" s="34"/>
      <c r="E38" s="34"/>
      <c r="F38" s="34"/>
      <c r="G38" s="34"/>
      <c r="H38" s="34"/>
      <c r="I38" s="34"/>
      <c r="J38" s="34"/>
      <c r="K38" s="34"/>
      <c r="L38" s="34"/>
      <c r="O38" s="34"/>
      <c r="P38" s="34"/>
      <c r="Q38" s="34"/>
      <c r="R38" s="34"/>
      <c r="S38" s="34"/>
    </row>
    <row r="39" spans="1:19">
      <c r="C39" s="34"/>
      <c r="D39" s="34"/>
      <c r="E39" s="34"/>
      <c r="F39" s="34"/>
      <c r="G39" s="34"/>
      <c r="H39" s="34"/>
      <c r="I39" s="34"/>
      <c r="J39" s="34"/>
      <c r="K39" s="34"/>
      <c r="L39" s="34"/>
      <c r="O39" s="34"/>
      <c r="P39" s="34"/>
      <c r="Q39" s="34"/>
      <c r="R39" s="34"/>
      <c r="S39" s="34"/>
    </row>
    <row r="40" spans="1:19">
      <c r="C40" s="34"/>
      <c r="D40" s="34"/>
      <c r="E40" s="34"/>
      <c r="F40" s="34"/>
      <c r="G40" s="34"/>
      <c r="H40" s="34"/>
      <c r="I40" s="34"/>
      <c r="J40" s="34"/>
      <c r="K40" s="34"/>
      <c r="L40" s="34"/>
      <c r="O40" s="34"/>
      <c r="P40" s="34"/>
      <c r="Q40" s="34"/>
      <c r="R40" s="34"/>
      <c r="S40" s="34"/>
    </row>
    <row r="41" spans="1:19">
      <c r="C41" s="34"/>
      <c r="D41" s="34"/>
      <c r="E41" s="34"/>
      <c r="F41" s="34"/>
      <c r="G41" s="34"/>
      <c r="H41" s="34"/>
      <c r="I41" s="34"/>
      <c r="J41" s="34"/>
      <c r="K41" s="34"/>
      <c r="L41" s="34"/>
      <c r="O41" s="34"/>
      <c r="P41" s="34"/>
      <c r="Q41" s="34"/>
      <c r="R41" s="34"/>
      <c r="S41" s="34"/>
    </row>
    <row r="42" spans="1:19">
      <c r="C42" s="34"/>
      <c r="D42" s="34"/>
      <c r="E42" s="34"/>
      <c r="F42" s="34"/>
      <c r="G42" s="34"/>
      <c r="H42" s="34"/>
      <c r="I42" s="34"/>
      <c r="J42" s="34"/>
      <c r="K42" s="34"/>
      <c r="L42" s="34"/>
      <c r="O42" s="34"/>
      <c r="P42" s="34"/>
      <c r="Q42" s="34"/>
      <c r="R42" s="34"/>
      <c r="S42" s="34"/>
    </row>
    <row r="43" spans="1:19">
      <c r="C43" s="34"/>
      <c r="D43" s="34"/>
      <c r="E43" s="34"/>
      <c r="F43" s="34"/>
      <c r="G43" s="34"/>
      <c r="H43" s="34"/>
      <c r="I43" s="34"/>
      <c r="J43" s="34"/>
      <c r="K43" s="34"/>
      <c r="L43" s="34"/>
      <c r="O43" s="34"/>
      <c r="P43" s="34"/>
      <c r="Q43" s="34"/>
      <c r="R43" s="34"/>
      <c r="S43" s="34"/>
    </row>
    <row r="44" spans="1:19">
      <c r="C44" s="34"/>
      <c r="D44" s="34"/>
      <c r="E44" s="34"/>
      <c r="F44" s="34"/>
      <c r="G44" s="34"/>
      <c r="H44" s="34"/>
      <c r="I44" s="34"/>
      <c r="J44" s="34"/>
      <c r="K44" s="34"/>
      <c r="L44" s="34"/>
      <c r="O44" s="34"/>
      <c r="P44" s="34"/>
      <c r="Q44" s="34"/>
      <c r="R44" s="34"/>
      <c r="S44" s="34"/>
    </row>
    <row r="45" spans="1:19">
      <c r="C45" s="34"/>
      <c r="D45" s="34"/>
      <c r="E45" s="34"/>
      <c r="F45" s="34"/>
      <c r="G45" s="34"/>
      <c r="H45" s="34"/>
      <c r="I45" s="33"/>
      <c r="J45" s="34"/>
      <c r="K45" s="34"/>
      <c r="L45" s="33"/>
      <c r="M45" s="33"/>
      <c r="O45" s="34"/>
      <c r="P45" s="35"/>
    </row>
    <row r="46" spans="1:19">
      <c r="C46" s="34"/>
      <c r="D46" s="34"/>
      <c r="E46" s="34"/>
      <c r="F46" s="34"/>
      <c r="G46" s="34"/>
      <c r="H46" s="34"/>
      <c r="I46" s="33"/>
      <c r="J46" s="34"/>
      <c r="K46" s="34"/>
      <c r="L46" s="33"/>
      <c r="M46" s="33"/>
      <c r="O46" s="34"/>
      <c r="P46" s="35"/>
    </row>
    <row r="47" spans="1:19">
      <c r="C47" s="34"/>
      <c r="D47" s="34"/>
      <c r="E47" s="34"/>
      <c r="F47" s="34"/>
      <c r="G47" s="34"/>
      <c r="H47" s="34"/>
      <c r="I47" s="33"/>
      <c r="J47" s="34"/>
      <c r="K47" s="34"/>
      <c r="L47" s="33"/>
      <c r="M47" s="33"/>
      <c r="O47" s="34"/>
      <c r="P47" s="35"/>
    </row>
    <row r="48" spans="1:19">
      <c r="C48" s="34"/>
      <c r="D48" s="34"/>
      <c r="E48" s="34"/>
      <c r="F48" s="34"/>
      <c r="G48" s="34"/>
      <c r="H48" s="34"/>
      <c r="I48" s="34"/>
      <c r="J48" s="77"/>
      <c r="K48" s="34"/>
      <c r="L48" s="33"/>
      <c r="M48" s="33"/>
      <c r="O48" s="34"/>
      <c r="P48" s="35"/>
    </row>
    <row r="49" spans="1:26">
      <c r="C49" s="34"/>
      <c r="D49" s="34"/>
      <c r="E49" s="34"/>
      <c r="F49" s="34"/>
      <c r="G49" s="34"/>
      <c r="H49" s="34"/>
      <c r="I49" s="34"/>
      <c r="J49" s="77"/>
      <c r="K49" s="34"/>
      <c r="L49" s="33"/>
      <c r="M49" s="33"/>
      <c r="O49" s="34"/>
      <c r="P49" s="35"/>
    </row>
    <row r="50" spans="1:26">
      <c r="A50" s="31"/>
      <c r="B50" s="31"/>
      <c r="C50" s="31"/>
      <c r="D50" s="31"/>
      <c r="E50" s="39"/>
      <c r="F50" s="71"/>
      <c r="G50" s="34"/>
      <c r="H50" s="34"/>
      <c r="I50" s="33"/>
      <c r="J50" s="34"/>
      <c r="K50" s="34"/>
      <c r="L50" s="33"/>
      <c r="M50" s="33"/>
      <c r="O50" s="34"/>
      <c r="P50" s="35"/>
    </row>
    <row r="51" spans="1:26">
      <c r="A51" s="31"/>
      <c r="B51" s="31"/>
      <c r="C51" s="31"/>
      <c r="D51" s="31"/>
      <c r="E51" s="39"/>
      <c r="F51" s="71"/>
      <c r="G51" s="34"/>
      <c r="H51" s="34"/>
      <c r="I51" s="33"/>
      <c r="J51" s="34"/>
      <c r="K51" s="34"/>
      <c r="L51" s="33"/>
      <c r="M51" s="33"/>
      <c r="O51" s="34"/>
      <c r="P51" s="35"/>
    </row>
    <row r="52" spans="1:26">
      <c r="A52" s="31"/>
      <c r="B52" s="31"/>
      <c r="C52" s="31"/>
      <c r="D52" s="31"/>
      <c r="E52" s="39"/>
      <c r="F52" s="71"/>
      <c r="G52" s="34"/>
      <c r="H52" s="34"/>
      <c r="I52" s="33"/>
      <c r="J52" s="34"/>
      <c r="K52" s="34"/>
      <c r="L52" s="33"/>
      <c r="M52" s="33"/>
      <c r="O52" s="34"/>
      <c r="P52" s="35"/>
    </row>
    <row r="53" spans="1:26">
      <c r="A53" s="31"/>
      <c r="B53" s="31"/>
      <c r="C53" s="31"/>
      <c r="D53" s="31"/>
      <c r="E53" s="39"/>
      <c r="F53" s="71"/>
      <c r="G53" s="34"/>
      <c r="H53" s="34"/>
      <c r="I53" s="33"/>
      <c r="J53" s="34"/>
      <c r="K53" s="34"/>
      <c r="L53" s="33"/>
      <c r="M53" s="33"/>
      <c r="O53" s="34"/>
      <c r="P53" s="35"/>
    </row>
    <row r="54" spans="1:26">
      <c r="A54" s="31"/>
      <c r="B54" s="31"/>
      <c r="C54" s="31"/>
      <c r="D54" s="31"/>
      <c r="E54" s="39"/>
      <c r="F54" s="71"/>
      <c r="G54" s="34"/>
      <c r="H54" s="34"/>
      <c r="I54" s="33"/>
      <c r="J54" s="34"/>
      <c r="K54" s="34"/>
      <c r="L54" s="33"/>
      <c r="M54" s="33"/>
      <c r="O54" s="34"/>
      <c r="P54" s="35"/>
    </row>
    <row r="55" spans="1:26">
      <c r="A55" s="31"/>
      <c r="B55" s="31"/>
      <c r="C55" s="31"/>
      <c r="D55" s="31"/>
      <c r="E55" s="39"/>
      <c r="F55" s="71"/>
      <c r="G55" s="34"/>
      <c r="H55" s="34"/>
      <c r="I55" s="33"/>
      <c r="J55" s="34"/>
      <c r="K55" s="34"/>
      <c r="L55" s="33"/>
      <c r="O55" s="34"/>
      <c r="P55" s="35"/>
      <c r="W55" s="33"/>
      <c r="X55" s="33"/>
    </row>
    <row r="56" spans="1:26">
      <c r="A56" s="31"/>
      <c r="B56" s="31"/>
      <c r="C56" s="31"/>
      <c r="D56" s="31"/>
      <c r="E56" s="39"/>
      <c r="F56" s="71"/>
      <c r="G56" s="34"/>
      <c r="H56" s="34"/>
      <c r="I56" s="33"/>
      <c r="J56" s="34"/>
      <c r="K56" s="34"/>
      <c r="L56" s="33"/>
      <c r="O56" s="34"/>
      <c r="P56" s="35"/>
      <c r="W56" s="54"/>
      <c r="X56" s="33"/>
      <c r="Y56" s="33"/>
      <c r="Z56" s="33"/>
    </row>
    <row r="57" spans="1:26">
      <c r="A57" s="31"/>
      <c r="B57" s="31"/>
      <c r="C57" s="31"/>
      <c r="D57" s="31"/>
      <c r="E57" s="39"/>
      <c r="F57" s="71"/>
      <c r="G57" s="34"/>
      <c r="H57" s="34"/>
      <c r="I57" s="33"/>
      <c r="J57" s="34"/>
      <c r="K57" s="34"/>
      <c r="L57" s="34"/>
      <c r="O57" s="34"/>
      <c r="P57" s="35"/>
      <c r="W57" s="54"/>
    </row>
    <row r="58" spans="1:26">
      <c r="A58" s="31"/>
      <c r="B58" s="31"/>
      <c r="C58" s="31"/>
      <c r="D58" s="31"/>
      <c r="E58" s="39"/>
      <c r="F58" s="71"/>
      <c r="G58" s="34"/>
      <c r="H58" s="34"/>
      <c r="I58" s="33"/>
      <c r="J58" s="34"/>
      <c r="K58" s="34"/>
      <c r="L58" s="34"/>
      <c r="O58" s="34"/>
      <c r="P58" s="35"/>
      <c r="W58" s="33"/>
    </row>
    <row r="59" spans="1:26">
      <c r="A59" s="31"/>
      <c r="B59" s="31"/>
      <c r="C59" s="31"/>
      <c r="D59" s="31"/>
      <c r="E59" s="39"/>
      <c r="F59" s="71"/>
      <c r="G59" s="34"/>
      <c r="H59" s="34"/>
      <c r="I59" s="33"/>
      <c r="J59" s="34"/>
      <c r="K59" s="34"/>
      <c r="L59" s="34"/>
      <c r="O59" s="34"/>
      <c r="P59" s="35"/>
    </row>
    <row r="60" spans="1:26">
      <c r="A60" s="31"/>
      <c r="B60" s="31"/>
      <c r="C60" s="31"/>
      <c r="D60" s="31"/>
      <c r="E60" s="39"/>
      <c r="F60" s="71"/>
      <c r="G60" s="34"/>
      <c r="H60" s="34"/>
      <c r="I60" s="33"/>
      <c r="J60" s="34"/>
      <c r="K60" s="34"/>
      <c r="L60" s="34"/>
      <c r="O60" s="34"/>
      <c r="P60" s="35"/>
    </row>
    <row r="61" spans="1:26">
      <c r="A61" s="31"/>
      <c r="B61" s="31"/>
      <c r="C61" s="31"/>
      <c r="D61" s="31"/>
      <c r="E61" s="39"/>
      <c r="F61" s="71"/>
      <c r="G61" s="34"/>
      <c r="H61" s="34"/>
      <c r="I61" s="33"/>
      <c r="J61" s="34"/>
      <c r="K61" s="34"/>
      <c r="L61" s="34"/>
      <c r="O61" s="34"/>
      <c r="P61" s="35"/>
    </row>
    <row r="62" spans="1:26">
      <c r="A62" s="31"/>
      <c r="B62" s="31"/>
      <c r="C62" s="31"/>
      <c r="D62" s="31"/>
      <c r="E62" s="39"/>
      <c r="F62" s="71"/>
      <c r="G62" s="34"/>
      <c r="H62" s="34"/>
      <c r="I62" s="33"/>
      <c r="J62" s="34"/>
      <c r="K62" s="34"/>
      <c r="L62" s="34"/>
      <c r="O62" s="34"/>
      <c r="P62" s="35"/>
    </row>
    <row r="63" spans="1:26">
      <c r="A63" s="31"/>
      <c r="B63" s="31"/>
      <c r="C63" s="31"/>
      <c r="D63" s="31"/>
      <c r="E63" s="39"/>
      <c r="F63" s="71"/>
      <c r="G63" s="34"/>
      <c r="H63" s="34"/>
      <c r="I63" s="33"/>
      <c r="J63" s="34"/>
      <c r="K63" s="34"/>
      <c r="L63" s="34"/>
      <c r="O63" s="34"/>
      <c r="P63" s="35"/>
    </row>
    <row r="64" spans="1:26">
      <c r="A64" s="31"/>
      <c r="B64" s="31"/>
      <c r="C64" s="31"/>
      <c r="D64" s="31"/>
      <c r="E64" s="39"/>
      <c r="F64" s="71"/>
      <c r="G64" s="34"/>
      <c r="H64" s="34"/>
      <c r="I64" s="33"/>
      <c r="J64" s="34"/>
      <c r="K64" s="34"/>
      <c r="L64" s="34"/>
      <c r="O64" s="34"/>
      <c r="P64" s="35"/>
    </row>
    <row r="65" spans="1:22">
      <c r="A65" s="31"/>
      <c r="B65" s="31"/>
      <c r="C65" s="31"/>
      <c r="D65" s="31"/>
      <c r="E65" s="39"/>
      <c r="F65" s="71"/>
      <c r="G65" s="34"/>
      <c r="H65" s="34"/>
      <c r="I65" s="33"/>
      <c r="J65" s="34"/>
      <c r="K65" s="34"/>
      <c r="L65" s="34"/>
      <c r="O65" s="34"/>
      <c r="P65" s="35"/>
    </row>
    <row r="66" spans="1:22">
      <c r="A66" s="31"/>
      <c r="B66" s="31"/>
      <c r="C66" s="31"/>
      <c r="D66" s="31"/>
      <c r="E66" s="39"/>
      <c r="F66" s="71"/>
      <c r="G66" s="34"/>
      <c r="H66" s="34"/>
      <c r="I66" s="33"/>
      <c r="J66" s="34"/>
      <c r="K66" s="34"/>
      <c r="L66" s="34"/>
      <c r="O66" s="34"/>
      <c r="P66" s="35"/>
    </row>
    <row r="67" spans="1:22">
      <c r="A67" s="31"/>
      <c r="B67" s="31"/>
      <c r="C67" s="31"/>
      <c r="D67" s="31"/>
      <c r="E67" s="39"/>
      <c r="F67" s="71"/>
      <c r="G67" s="34"/>
      <c r="H67" s="34"/>
      <c r="I67" s="33"/>
      <c r="J67" s="34"/>
      <c r="K67" s="34"/>
      <c r="L67" s="34"/>
      <c r="O67" s="34"/>
      <c r="P67" s="35"/>
    </row>
    <row r="68" spans="1:22">
      <c r="A68" s="31"/>
      <c r="B68" s="31"/>
      <c r="C68" s="31"/>
      <c r="D68" s="31"/>
      <c r="E68" s="39"/>
      <c r="F68" s="71"/>
      <c r="G68" s="35"/>
      <c r="H68" s="34"/>
      <c r="I68" s="33"/>
      <c r="J68" s="34"/>
      <c r="K68" s="34"/>
      <c r="L68" s="34"/>
      <c r="O68" s="34"/>
      <c r="P68" s="35"/>
    </row>
    <row r="69" spans="1:22">
      <c r="A69" s="31"/>
      <c r="B69" s="31"/>
      <c r="C69" s="31"/>
      <c r="D69" s="31"/>
      <c r="E69" s="39"/>
      <c r="F69" s="71"/>
      <c r="G69" s="35"/>
      <c r="H69" s="34"/>
      <c r="I69" s="33"/>
      <c r="J69" s="34"/>
      <c r="K69" s="34"/>
      <c r="L69" s="34"/>
      <c r="O69" s="34"/>
      <c r="P69" s="35"/>
    </row>
    <row r="70" spans="1:22">
      <c r="A70" s="31"/>
      <c r="B70" s="31"/>
      <c r="C70" s="31"/>
      <c r="D70" s="31"/>
      <c r="E70" s="39"/>
      <c r="F70" s="71"/>
      <c r="G70" s="35"/>
      <c r="H70" s="34"/>
      <c r="I70" s="33"/>
      <c r="J70" s="34"/>
      <c r="K70" s="34"/>
      <c r="L70" s="34"/>
      <c r="O70" s="34"/>
      <c r="P70" s="35"/>
    </row>
    <row r="71" spans="1:22">
      <c r="A71" s="31"/>
      <c r="B71" s="31"/>
      <c r="C71" s="31"/>
      <c r="D71" s="31"/>
      <c r="E71" s="39"/>
      <c r="F71" s="71"/>
      <c r="G71" s="35"/>
      <c r="H71" s="34"/>
      <c r="I71" s="33"/>
      <c r="J71" s="34"/>
      <c r="K71" s="34"/>
      <c r="L71" s="34"/>
      <c r="O71" s="34"/>
      <c r="P71" s="35"/>
    </row>
    <row r="72" spans="1:22">
      <c r="A72" s="31"/>
      <c r="B72" s="31"/>
      <c r="C72" s="31"/>
      <c r="D72" s="31"/>
      <c r="E72" s="39"/>
      <c r="F72" s="71"/>
      <c r="G72" s="34"/>
      <c r="H72" s="34"/>
      <c r="I72" s="33"/>
      <c r="J72" s="34"/>
      <c r="K72" s="34"/>
      <c r="L72" s="34"/>
      <c r="O72" s="34"/>
      <c r="P72" s="35"/>
    </row>
    <row r="73" spans="1:22">
      <c r="A73" s="31"/>
      <c r="B73" s="31"/>
      <c r="C73" s="31"/>
      <c r="D73" s="31"/>
      <c r="E73" s="39"/>
      <c r="F73" s="71"/>
      <c r="G73" s="34"/>
      <c r="H73" s="34"/>
      <c r="I73" s="33"/>
      <c r="J73" s="34"/>
      <c r="K73" s="34"/>
      <c r="L73" s="34"/>
      <c r="O73" s="34"/>
      <c r="P73" s="35"/>
    </row>
    <row r="74" spans="1:22">
      <c r="A74" s="31"/>
      <c r="B74" s="31"/>
      <c r="C74" s="31"/>
      <c r="D74" s="31"/>
      <c r="E74" s="39"/>
      <c r="F74" s="71"/>
      <c r="G74" s="34"/>
      <c r="H74" s="34"/>
      <c r="I74" s="33"/>
      <c r="J74" s="34"/>
      <c r="K74" s="34"/>
      <c r="L74" s="34"/>
      <c r="O74" s="34"/>
      <c r="P74" s="35"/>
      <c r="R74" s="69"/>
      <c r="S74" s="69"/>
      <c r="T74" s="31"/>
      <c r="U74" s="31"/>
      <c r="V74" s="31"/>
    </row>
    <row r="75" spans="1:22">
      <c r="A75" s="31"/>
      <c r="B75" s="31"/>
      <c r="C75" s="31"/>
      <c r="D75" s="31"/>
      <c r="E75" s="39"/>
      <c r="F75" s="71"/>
      <c r="G75" s="34"/>
      <c r="H75" s="34"/>
      <c r="I75" s="33"/>
      <c r="J75" s="34"/>
      <c r="K75" s="34"/>
      <c r="L75" s="34"/>
      <c r="O75" s="34"/>
      <c r="P75" s="35"/>
      <c r="R75" s="69"/>
      <c r="S75" s="69"/>
      <c r="T75" s="31"/>
      <c r="U75" s="31"/>
      <c r="V75" s="31"/>
    </row>
    <row r="76" spans="1:22">
      <c r="A76" s="31"/>
      <c r="B76" s="31"/>
      <c r="C76" s="31"/>
      <c r="D76" s="31"/>
      <c r="E76" s="39"/>
      <c r="F76" s="71"/>
      <c r="G76" s="34"/>
      <c r="H76" s="34"/>
      <c r="I76" s="33"/>
      <c r="J76" s="34"/>
      <c r="K76" s="34"/>
      <c r="L76" s="34"/>
      <c r="O76" s="34"/>
      <c r="P76" s="35"/>
      <c r="R76" s="69"/>
      <c r="S76" s="69"/>
      <c r="T76" s="31"/>
      <c r="U76" s="31"/>
      <c r="V76" s="31"/>
    </row>
    <row r="77" spans="1:22">
      <c r="A77" s="31"/>
      <c r="B77" s="31"/>
      <c r="C77" s="31"/>
      <c r="D77" s="31"/>
      <c r="E77" s="39"/>
      <c r="F77" s="71"/>
      <c r="G77" s="34"/>
      <c r="H77" s="34"/>
      <c r="I77" s="33"/>
      <c r="J77" s="34"/>
      <c r="K77" s="34"/>
      <c r="L77" s="34"/>
      <c r="O77" s="34"/>
      <c r="P77" s="35"/>
      <c r="R77" s="69"/>
      <c r="S77" s="69"/>
      <c r="T77" s="31"/>
      <c r="U77" s="31"/>
      <c r="V77" s="31"/>
    </row>
    <row r="78" spans="1:22">
      <c r="A78" s="31"/>
      <c r="B78" s="31"/>
      <c r="C78" s="31"/>
      <c r="D78" s="31"/>
      <c r="E78" s="39"/>
      <c r="F78" s="71"/>
      <c r="G78" s="34"/>
      <c r="H78" s="34"/>
      <c r="I78" s="33"/>
      <c r="J78" s="34"/>
      <c r="K78" s="34"/>
      <c r="L78" s="34"/>
      <c r="O78" s="34"/>
      <c r="P78" s="35"/>
      <c r="R78" s="69"/>
      <c r="S78" s="69"/>
      <c r="T78" s="31"/>
      <c r="U78" s="31"/>
      <c r="V78" s="31"/>
    </row>
    <row r="79" spans="1:22">
      <c r="A79" s="31"/>
      <c r="B79" s="31"/>
      <c r="C79" s="31"/>
      <c r="D79" s="31"/>
      <c r="E79" s="39"/>
      <c r="F79" s="71"/>
      <c r="G79" s="34"/>
      <c r="H79" s="34"/>
      <c r="I79" s="33"/>
      <c r="J79" s="34"/>
      <c r="K79" s="34"/>
      <c r="L79" s="34"/>
      <c r="N79" s="31"/>
      <c r="O79" s="31"/>
      <c r="P79" s="69"/>
      <c r="Q79" s="69"/>
      <c r="R79" s="69"/>
      <c r="S79" s="69"/>
      <c r="T79" s="31"/>
      <c r="U79" s="31"/>
      <c r="V79" s="31"/>
    </row>
    <row r="80" spans="1:22">
      <c r="A80" s="31"/>
      <c r="B80" s="31"/>
      <c r="C80" s="31"/>
      <c r="D80" s="31"/>
      <c r="E80" s="39"/>
      <c r="F80" s="71"/>
      <c r="G80" s="34"/>
      <c r="H80" s="34"/>
      <c r="I80" s="33"/>
      <c r="J80" s="34"/>
      <c r="K80" s="34"/>
      <c r="L80" s="34"/>
      <c r="N80" s="31"/>
      <c r="O80" s="31"/>
      <c r="P80" s="69"/>
      <c r="Q80" s="69"/>
      <c r="R80" s="69"/>
      <c r="S80" s="69"/>
      <c r="T80" s="31"/>
      <c r="U80" s="31"/>
      <c r="V80" s="31"/>
    </row>
    <row r="81" spans="1:22">
      <c r="A81" s="31"/>
      <c r="B81" s="31"/>
      <c r="C81" s="31"/>
      <c r="D81" s="31"/>
      <c r="E81" s="39"/>
      <c r="F81" s="71"/>
      <c r="G81" s="34"/>
      <c r="H81" s="34"/>
      <c r="I81" s="33"/>
      <c r="J81" s="34"/>
      <c r="K81" s="34"/>
      <c r="L81" s="34"/>
      <c r="N81" s="31"/>
      <c r="O81" s="31"/>
      <c r="P81" s="69"/>
      <c r="Q81" s="69"/>
      <c r="R81" s="69"/>
      <c r="S81" s="69"/>
      <c r="T81" s="31"/>
      <c r="U81" s="31"/>
      <c r="V81" s="31"/>
    </row>
    <row r="82" spans="1:22">
      <c r="A82" s="31"/>
      <c r="B82" s="31"/>
      <c r="C82" s="31"/>
      <c r="D82" s="31"/>
      <c r="E82" s="39"/>
      <c r="F82" s="71"/>
      <c r="G82" s="34"/>
      <c r="H82" s="34"/>
      <c r="I82" s="33"/>
      <c r="J82" s="34"/>
      <c r="K82" s="34"/>
      <c r="L82" s="34"/>
      <c r="N82" s="31"/>
      <c r="O82" s="31"/>
      <c r="P82" s="69"/>
      <c r="Q82" s="69"/>
      <c r="R82" s="69"/>
      <c r="S82" s="69"/>
      <c r="T82" s="31"/>
      <c r="U82" s="31"/>
      <c r="V82" s="31"/>
    </row>
    <row r="83" spans="1:22">
      <c r="A83" s="31"/>
      <c r="B83" s="31"/>
      <c r="C83" s="31"/>
      <c r="D83" s="31"/>
      <c r="E83" s="39"/>
      <c r="F83" s="71"/>
      <c r="G83" s="34"/>
      <c r="H83" s="34"/>
      <c r="I83" s="33"/>
      <c r="J83" s="34"/>
      <c r="K83" s="34"/>
      <c r="L83" s="34"/>
      <c r="N83" s="31"/>
      <c r="O83" s="31"/>
      <c r="P83" s="69"/>
      <c r="Q83" s="69"/>
      <c r="R83" s="69"/>
      <c r="S83" s="69"/>
      <c r="T83" s="31"/>
      <c r="U83" s="31"/>
      <c r="V83" s="31"/>
    </row>
    <row r="84" spans="1:22">
      <c r="A84" s="31"/>
      <c r="B84" s="31"/>
      <c r="C84" s="31"/>
      <c r="D84" s="31"/>
      <c r="E84" s="39"/>
      <c r="F84" s="71"/>
      <c r="G84" s="34"/>
      <c r="H84" s="34"/>
      <c r="I84" s="33"/>
      <c r="J84" s="34"/>
      <c r="K84" s="34"/>
      <c r="L84" s="34"/>
      <c r="N84" s="31"/>
      <c r="O84" s="31"/>
      <c r="P84" s="69"/>
      <c r="Q84" s="69"/>
      <c r="R84" s="69"/>
      <c r="S84" s="69"/>
      <c r="T84" s="31"/>
      <c r="U84" s="31"/>
      <c r="V84" s="31"/>
    </row>
    <row r="85" spans="1:22">
      <c r="A85" s="31"/>
      <c r="B85" s="31"/>
      <c r="C85" s="31"/>
      <c r="D85" s="31"/>
      <c r="E85" s="39"/>
      <c r="F85" s="71"/>
      <c r="G85" s="34"/>
      <c r="H85" s="34"/>
      <c r="I85" s="33"/>
      <c r="J85" s="34"/>
      <c r="K85" s="34"/>
      <c r="L85" s="34"/>
      <c r="N85" s="31"/>
      <c r="O85" s="31"/>
      <c r="P85" s="69"/>
      <c r="Q85" s="69"/>
      <c r="R85" s="69"/>
      <c r="S85" s="69"/>
      <c r="T85" s="31"/>
      <c r="U85" s="31"/>
      <c r="V85" s="31"/>
    </row>
    <row r="86" spans="1:22">
      <c r="A86" s="31"/>
      <c r="B86" s="31"/>
      <c r="C86" s="31"/>
      <c r="D86" s="31"/>
      <c r="E86" s="39"/>
      <c r="F86" s="71"/>
      <c r="G86" s="34"/>
      <c r="H86" s="34"/>
      <c r="I86" s="33"/>
      <c r="J86" s="34"/>
      <c r="K86" s="34"/>
      <c r="L86" s="34"/>
      <c r="N86" s="31"/>
      <c r="O86" s="31"/>
      <c r="P86" s="69"/>
      <c r="Q86" s="69"/>
      <c r="R86" s="69"/>
      <c r="S86" s="69"/>
      <c r="T86" s="31"/>
      <c r="U86" s="31"/>
      <c r="V86" s="31"/>
    </row>
    <row r="87" spans="1:22">
      <c r="A87" s="31"/>
      <c r="B87" s="31"/>
      <c r="C87" s="31"/>
      <c r="D87" s="31"/>
      <c r="E87" s="39"/>
      <c r="F87" s="71"/>
      <c r="G87" s="34"/>
      <c r="H87" s="34"/>
      <c r="I87" s="33"/>
      <c r="J87" s="34"/>
      <c r="K87" s="34"/>
      <c r="L87" s="34"/>
      <c r="N87" s="31"/>
      <c r="O87" s="31"/>
      <c r="P87" s="69"/>
      <c r="Q87" s="69"/>
      <c r="R87" s="69"/>
      <c r="S87" s="69"/>
      <c r="T87" s="31"/>
      <c r="U87" s="31"/>
      <c r="V87" s="31"/>
    </row>
    <row r="88" spans="1:22">
      <c r="A88" s="31"/>
      <c r="B88" s="31"/>
      <c r="C88" s="31"/>
      <c r="D88" s="31"/>
      <c r="E88" s="39"/>
      <c r="F88" s="71"/>
      <c r="G88" s="34"/>
      <c r="H88" s="34"/>
      <c r="I88" s="33"/>
      <c r="J88" s="34"/>
      <c r="K88" s="34"/>
      <c r="L88" s="34"/>
      <c r="N88" s="31"/>
      <c r="O88" s="31"/>
      <c r="P88" s="69"/>
      <c r="Q88" s="69"/>
      <c r="R88" s="69"/>
      <c r="S88" s="69"/>
      <c r="T88" s="31"/>
      <c r="U88" s="31"/>
      <c r="V88" s="31"/>
    </row>
    <row r="89" spans="1:22">
      <c r="A89" s="31"/>
      <c r="B89" s="31"/>
      <c r="C89" s="31"/>
      <c r="D89" s="31"/>
      <c r="E89" s="39"/>
      <c r="F89" s="71"/>
      <c r="G89" s="34"/>
      <c r="H89" s="34"/>
      <c r="I89" s="33"/>
      <c r="J89" s="34"/>
      <c r="K89" s="34"/>
      <c r="L89" s="34"/>
      <c r="N89" s="31"/>
      <c r="O89" s="31"/>
      <c r="P89" s="69"/>
      <c r="Q89" s="69"/>
      <c r="R89" s="69"/>
      <c r="S89" s="69"/>
      <c r="T89" s="31"/>
      <c r="U89" s="31"/>
      <c r="V89" s="31"/>
    </row>
    <row r="90" spans="1:22">
      <c r="A90" s="31"/>
      <c r="B90" s="31"/>
      <c r="C90" s="31"/>
      <c r="D90" s="31"/>
      <c r="E90" s="39"/>
      <c r="F90" s="71"/>
      <c r="G90" s="34"/>
      <c r="H90" s="34"/>
      <c r="I90" s="33"/>
      <c r="J90" s="34"/>
      <c r="K90" s="34"/>
      <c r="L90" s="34"/>
      <c r="N90" s="31"/>
      <c r="O90" s="31"/>
      <c r="P90" s="69"/>
      <c r="Q90" s="69"/>
      <c r="R90" s="69"/>
      <c r="S90" s="69"/>
      <c r="T90" s="31"/>
      <c r="U90" s="31"/>
      <c r="V90" s="31"/>
    </row>
    <row r="91" spans="1:22" s="31" customFormat="1">
      <c r="E91" s="39"/>
      <c r="F91" s="71"/>
      <c r="G91" s="34"/>
      <c r="H91" s="34"/>
      <c r="I91" s="33"/>
      <c r="J91" s="34"/>
      <c r="K91" s="34"/>
      <c r="L91" s="34"/>
      <c r="M91" s="34"/>
      <c r="P91" s="69"/>
      <c r="Q91" s="69"/>
      <c r="R91" s="69"/>
      <c r="S91" s="69"/>
    </row>
    <row r="92" spans="1:22" s="31" customFormat="1">
      <c r="E92" s="39"/>
      <c r="F92" s="71"/>
      <c r="G92" s="34"/>
      <c r="H92" s="34"/>
      <c r="I92" s="33"/>
      <c r="J92" s="34"/>
      <c r="K92" s="34"/>
      <c r="L92" s="34"/>
      <c r="M92" s="34"/>
      <c r="P92" s="69"/>
      <c r="Q92" s="69"/>
      <c r="R92" s="69"/>
      <c r="S92" s="69"/>
    </row>
    <row r="93" spans="1:22" s="31" customFormat="1">
      <c r="E93" s="39"/>
      <c r="F93" s="71"/>
      <c r="G93" s="34"/>
      <c r="H93" s="34"/>
      <c r="I93" s="33"/>
      <c r="J93" s="34"/>
      <c r="K93" s="34"/>
      <c r="L93" s="34"/>
      <c r="M93" s="34"/>
      <c r="P93" s="69"/>
      <c r="Q93" s="69"/>
      <c r="R93" s="69"/>
      <c r="S93" s="69"/>
    </row>
    <row r="94" spans="1:22" s="31" customFormat="1">
      <c r="E94" s="39"/>
      <c r="F94" s="71"/>
      <c r="G94" s="34"/>
      <c r="H94" s="34"/>
      <c r="I94" s="33"/>
      <c r="J94" s="34"/>
      <c r="K94" s="34"/>
      <c r="L94" s="34"/>
      <c r="P94" s="69"/>
      <c r="Q94" s="69"/>
      <c r="R94" s="69"/>
      <c r="S94" s="69"/>
    </row>
    <row r="95" spans="1:22" s="31" customFormat="1">
      <c r="E95" s="39"/>
      <c r="F95" s="71"/>
      <c r="G95" s="34"/>
      <c r="H95" s="34"/>
      <c r="I95" s="33"/>
      <c r="J95" s="34"/>
      <c r="K95" s="34"/>
      <c r="L95" s="34"/>
      <c r="P95" s="69"/>
      <c r="Q95" s="69"/>
      <c r="R95" s="69"/>
      <c r="S95" s="69"/>
    </row>
    <row r="96" spans="1:22" s="31" customFormat="1">
      <c r="E96" s="39"/>
      <c r="F96" s="71"/>
      <c r="G96" s="34"/>
      <c r="H96" s="34"/>
      <c r="I96" s="33"/>
      <c r="J96" s="34"/>
      <c r="K96" s="34"/>
      <c r="L96" s="34"/>
      <c r="P96" s="69"/>
      <c r="Q96" s="69"/>
      <c r="R96" s="69"/>
      <c r="S96" s="69"/>
    </row>
    <row r="97" spans="5:19" s="31" customFormat="1">
      <c r="E97" s="39"/>
      <c r="F97" s="71"/>
      <c r="G97" s="34"/>
      <c r="H97" s="34"/>
      <c r="I97" s="33"/>
      <c r="J97" s="34"/>
      <c r="K97" s="34"/>
      <c r="L97" s="34"/>
      <c r="P97" s="69"/>
      <c r="Q97" s="69"/>
      <c r="R97" s="69"/>
      <c r="S97" s="69"/>
    </row>
    <row r="98" spans="5:19" s="31" customFormat="1">
      <c r="E98" s="39"/>
      <c r="F98" s="71"/>
      <c r="G98" s="34"/>
      <c r="H98" s="34"/>
      <c r="I98" s="33"/>
      <c r="J98" s="34"/>
      <c r="K98" s="34"/>
      <c r="L98" s="34"/>
      <c r="P98" s="69"/>
      <c r="Q98" s="69"/>
      <c r="R98" s="69"/>
      <c r="S98" s="69"/>
    </row>
    <row r="99" spans="5:19" s="31" customFormat="1">
      <c r="E99" s="39"/>
      <c r="F99" s="71"/>
      <c r="G99" s="34"/>
      <c r="H99" s="34"/>
      <c r="I99" s="33"/>
      <c r="J99" s="34"/>
      <c r="K99" s="34"/>
      <c r="L99" s="34"/>
      <c r="P99" s="69"/>
      <c r="Q99" s="69"/>
      <c r="R99" s="69"/>
      <c r="S99" s="69"/>
    </row>
    <row r="100" spans="5:19" s="31" customFormat="1">
      <c r="E100" s="39"/>
      <c r="F100" s="71"/>
      <c r="G100" s="34"/>
      <c r="H100" s="34"/>
      <c r="I100" s="33"/>
      <c r="J100" s="34"/>
      <c r="K100" s="34"/>
      <c r="L100" s="34"/>
      <c r="P100" s="69"/>
      <c r="Q100" s="69"/>
      <c r="R100" s="69"/>
      <c r="S100" s="69"/>
    </row>
    <row r="101" spans="5:19" s="31" customFormat="1">
      <c r="E101" s="39"/>
      <c r="F101" s="71"/>
      <c r="G101" s="34"/>
      <c r="H101" s="34"/>
      <c r="I101" s="33"/>
      <c r="J101" s="34"/>
      <c r="K101" s="34"/>
      <c r="L101" s="34"/>
      <c r="P101" s="69"/>
      <c r="Q101" s="69"/>
      <c r="R101" s="69"/>
      <c r="S101" s="69"/>
    </row>
    <row r="102" spans="5:19" s="31" customFormat="1">
      <c r="E102" s="39"/>
      <c r="F102" s="71"/>
      <c r="G102" s="34"/>
      <c r="H102" s="34"/>
      <c r="I102" s="33"/>
      <c r="J102" s="34"/>
      <c r="K102" s="34"/>
      <c r="L102" s="34"/>
      <c r="P102" s="69"/>
      <c r="Q102" s="69"/>
      <c r="R102" s="69"/>
      <c r="S102" s="69"/>
    </row>
    <row r="103" spans="5:19" s="31" customFormat="1">
      <c r="E103" s="39"/>
      <c r="F103" s="71"/>
      <c r="G103" s="34"/>
      <c r="H103" s="34"/>
      <c r="I103" s="33"/>
      <c r="J103" s="34"/>
      <c r="K103" s="34"/>
      <c r="L103" s="34"/>
      <c r="P103" s="69"/>
      <c r="Q103" s="69"/>
      <c r="R103" s="69"/>
      <c r="S103" s="69"/>
    </row>
    <row r="104" spans="5:19" s="31" customFormat="1">
      <c r="E104" s="39"/>
      <c r="F104" s="71"/>
      <c r="G104" s="34"/>
      <c r="H104" s="34"/>
      <c r="I104" s="33"/>
      <c r="J104" s="34"/>
      <c r="K104" s="34"/>
      <c r="L104" s="34"/>
      <c r="P104" s="69"/>
      <c r="Q104" s="69"/>
      <c r="R104" s="69"/>
      <c r="S104" s="69"/>
    </row>
    <row r="105" spans="5:19" s="31" customFormat="1">
      <c r="E105" s="39"/>
      <c r="F105" s="71"/>
      <c r="G105" s="34"/>
      <c r="H105" s="34"/>
      <c r="I105" s="33"/>
      <c r="J105" s="34"/>
      <c r="K105" s="34"/>
      <c r="L105" s="34"/>
      <c r="P105" s="69"/>
      <c r="Q105" s="69"/>
      <c r="R105" s="69"/>
      <c r="S105" s="69"/>
    </row>
    <row r="106" spans="5:19" s="31" customFormat="1">
      <c r="E106" s="39"/>
      <c r="F106" s="71"/>
      <c r="G106" s="34"/>
      <c r="H106" s="34"/>
      <c r="I106" s="33"/>
      <c r="J106" s="34"/>
      <c r="K106" s="34"/>
      <c r="L106" s="34"/>
      <c r="P106" s="69"/>
      <c r="Q106" s="69"/>
      <c r="R106" s="69"/>
      <c r="S106" s="69"/>
    </row>
    <row r="107" spans="5:19" s="31" customFormat="1">
      <c r="E107" s="39"/>
      <c r="F107" s="71"/>
      <c r="G107" s="34"/>
      <c r="H107" s="34"/>
      <c r="I107" s="33"/>
      <c r="J107" s="34"/>
      <c r="K107" s="34"/>
      <c r="L107" s="34"/>
      <c r="P107" s="69"/>
      <c r="Q107" s="69"/>
      <c r="R107" s="69"/>
      <c r="S107" s="69"/>
    </row>
    <row r="108" spans="5:19" s="31" customFormat="1">
      <c r="E108" s="39"/>
      <c r="F108" s="71"/>
      <c r="G108" s="34"/>
      <c r="H108" s="34"/>
      <c r="I108" s="33"/>
      <c r="J108" s="34"/>
      <c r="K108" s="34"/>
      <c r="L108" s="34"/>
      <c r="P108" s="69"/>
      <c r="Q108" s="69"/>
      <c r="R108" s="69"/>
      <c r="S108" s="69"/>
    </row>
    <row r="109" spans="5:19" s="31" customFormat="1">
      <c r="E109" s="39"/>
      <c r="F109" s="71"/>
      <c r="G109" s="34"/>
      <c r="H109" s="34"/>
      <c r="I109" s="33"/>
      <c r="J109" s="34"/>
      <c r="K109" s="34"/>
      <c r="L109" s="34"/>
      <c r="P109" s="69"/>
      <c r="Q109" s="69"/>
      <c r="R109" s="69"/>
      <c r="S109" s="69"/>
    </row>
    <row r="110" spans="5:19" s="31" customFormat="1">
      <c r="E110" s="39"/>
      <c r="F110" s="71"/>
      <c r="G110" s="34"/>
      <c r="H110" s="34"/>
      <c r="I110" s="33"/>
      <c r="J110" s="34"/>
      <c r="K110" s="34"/>
      <c r="L110" s="34"/>
      <c r="P110" s="69"/>
      <c r="Q110" s="69"/>
      <c r="R110" s="69"/>
      <c r="S110" s="69"/>
    </row>
    <row r="111" spans="5:19" s="31" customFormat="1">
      <c r="E111" s="39"/>
      <c r="F111" s="71"/>
      <c r="G111" s="34"/>
      <c r="H111" s="34"/>
      <c r="I111" s="33"/>
      <c r="J111" s="34"/>
      <c r="K111" s="34"/>
      <c r="L111" s="34"/>
      <c r="P111" s="69"/>
      <c r="Q111" s="69"/>
      <c r="R111" s="69"/>
      <c r="S111" s="69"/>
    </row>
    <row r="112" spans="5:19" s="31" customFormat="1">
      <c r="E112" s="39"/>
      <c r="F112" s="71"/>
      <c r="G112" s="34"/>
      <c r="H112" s="34"/>
      <c r="I112" s="33"/>
      <c r="J112" s="34"/>
      <c r="K112" s="34"/>
      <c r="L112" s="34"/>
      <c r="P112" s="69"/>
      <c r="Q112" s="69"/>
      <c r="R112" s="69"/>
      <c r="S112" s="69"/>
    </row>
    <row r="113" spans="5:19" s="31" customFormat="1">
      <c r="E113" s="39"/>
      <c r="F113" s="71"/>
      <c r="G113" s="34"/>
      <c r="H113" s="34"/>
      <c r="I113" s="33"/>
      <c r="J113" s="34"/>
      <c r="K113" s="34"/>
      <c r="L113" s="34"/>
      <c r="P113" s="69"/>
      <c r="Q113" s="69"/>
      <c r="R113" s="69"/>
      <c r="S113" s="69"/>
    </row>
    <row r="114" spans="5:19" s="31" customFormat="1">
      <c r="E114" s="39"/>
      <c r="F114" s="71"/>
      <c r="G114" s="34"/>
      <c r="H114" s="34"/>
      <c r="I114" s="33"/>
      <c r="J114" s="34"/>
      <c r="K114" s="34"/>
      <c r="L114" s="34"/>
      <c r="P114" s="69"/>
      <c r="Q114" s="69"/>
      <c r="R114" s="69"/>
      <c r="S114" s="69"/>
    </row>
    <row r="115" spans="5:19" s="31" customFormat="1">
      <c r="E115" s="39"/>
      <c r="F115" s="71"/>
      <c r="G115" s="34"/>
      <c r="H115" s="34"/>
      <c r="I115" s="33"/>
      <c r="J115" s="34"/>
      <c r="K115" s="34"/>
      <c r="L115" s="34"/>
      <c r="P115" s="69"/>
      <c r="Q115" s="69"/>
      <c r="R115" s="69"/>
      <c r="S115" s="69"/>
    </row>
    <row r="116" spans="5:19" s="31" customFormat="1">
      <c r="E116" s="39"/>
      <c r="F116" s="71"/>
      <c r="G116" s="34"/>
      <c r="H116" s="34"/>
      <c r="I116" s="33"/>
      <c r="J116" s="34"/>
      <c r="K116" s="34"/>
      <c r="L116" s="34"/>
      <c r="P116" s="69"/>
      <c r="Q116" s="69"/>
      <c r="R116" s="69"/>
      <c r="S116" s="69"/>
    </row>
    <row r="117" spans="5:19" s="31" customFormat="1">
      <c r="E117" s="39"/>
      <c r="F117" s="71"/>
      <c r="G117" s="34"/>
      <c r="H117" s="34"/>
      <c r="I117" s="33"/>
      <c r="J117" s="34"/>
      <c r="K117" s="34"/>
      <c r="L117" s="34"/>
      <c r="P117" s="69"/>
      <c r="Q117" s="69"/>
      <c r="R117" s="69"/>
      <c r="S117" s="69"/>
    </row>
    <row r="118" spans="5:19" s="31" customFormat="1">
      <c r="E118" s="39"/>
      <c r="F118" s="71"/>
      <c r="G118" s="34"/>
      <c r="H118" s="34"/>
      <c r="I118" s="33"/>
      <c r="J118" s="34"/>
      <c r="K118" s="34"/>
      <c r="L118" s="34"/>
      <c r="P118" s="69"/>
      <c r="Q118" s="69"/>
      <c r="R118" s="69"/>
      <c r="S118" s="69"/>
    </row>
    <row r="119" spans="5:19" s="31" customFormat="1">
      <c r="E119" s="39"/>
      <c r="F119" s="71"/>
      <c r="G119" s="34"/>
      <c r="H119" s="34"/>
      <c r="I119" s="33"/>
      <c r="J119" s="34"/>
      <c r="K119" s="34"/>
      <c r="L119" s="34"/>
      <c r="P119" s="69"/>
      <c r="Q119" s="69"/>
      <c r="R119" s="69"/>
      <c r="S119" s="69"/>
    </row>
    <row r="120" spans="5:19" s="31" customFormat="1">
      <c r="E120" s="39"/>
      <c r="F120" s="71"/>
      <c r="G120" s="34"/>
      <c r="H120" s="34"/>
      <c r="I120" s="33"/>
      <c r="J120" s="34"/>
      <c r="K120" s="34"/>
      <c r="L120" s="34"/>
      <c r="P120" s="69"/>
      <c r="Q120" s="69"/>
      <c r="R120" s="69"/>
      <c r="S120" s="69"/>
    </row>
    <row r="121" spans="5:19" s="31" customFormat="1">
      <c r="E121" s="39"/>
      <c r="F121" s="71"/>
      <c r="G121" s="34"/>
      <c r="H121" s="34"/>
      <c r="I121" s="33"/>
      <c r="J121" s="34"/>
      <c r="K121" s="34"/>
      <c r="L121" s="34"/>
      <c r="P121" s="69"/>
      <c r="Q121" s="69"/>
      <c r="R121" s="69"/>
      <c r="S121" s="69"/>
    </row>
    <row r="122" spans="5:19" s="31" customFormat="1">
      <c r="E122" s="39"/>
      <c r="F122" s="71"/>
      <c r="G122" s="34"/>
      <c r="H122" s="34"/>
      <c r="I122" s="33"/>
      <c r="J122" s="34"/>
      <c r="K122" s="34"/>
      <c r="L122" s="34"/>
      <c r="P122" s="69"/>
      <c r="Q122" s="69"/>
      <c r="R122" s="69"/>
      <c r="S122" s="69"/>
    </row>
    <row r="123" spans="5:19" s="31" customFormat="1">
      <c r="E123" s="39"/>
      <c r="F123" s="71"/>
      <c r="G123" s="34"/>
      <c r="H123" s="34"/>
      <c r="I123" s="33"/>
      <c r="J123" s="34"/>
      <c r="K123" s="34"/>
      <c r="L123" s="34"/>
      <c r="P123" s="69"/>
      <c r="Q123" s="69"/>
      <c r="R123" s="69"/>
      <c r="S123" s="69"/>
    </row>
    <row r="124" spans="5:19" s="31" customFormat="1">
      <c r="E124" s="39"/>
      <c r="F124" s="71"/>
      <c r="G124" s="34"/>
      <c r="H124" s="34"/>
      <c r="I124" s="33"/>
      <c r="J124" s="34"/>
      <c r="K124" s="34"/>
      <c r="L124" s="34"/>
      <c r="P124" s="69"/>
      <c r="Q124" s="69"/>
      <c r="R124" s="69"/>
      <c r="S124" s="69"/>
    </row>
    <row r="125" spans="5:19" s="31" customFormat="1">
      <c r="E125" s="39"/>
      <c r="F125" s="71"/>
      <c r="G125" s="34"/>
      <c r="H125" s="34"/>
      <c r="I125" s="33"/>
      <c r="J125" s="34"/>
      <c r="K125" s="34"/>
      <c r="L125" s="34"/>
      <c r="P125" s="69"/>
      <c r="Q125" s="69"/>
      <c r="R125" s="69"/>
      <c r="S125" s="69"/>
    </row>
    <row r="126" spans="5:19" s="31" customFormat="1">
      <c r="E126" s="39"/>
      <c r="F126" s="71"/>
      <c r="G126" s="34"/>
      <c r="H126" s="34"/>
      <c r="I126" s="33"/>
      <c r="J126" s="34"/>
      <c r="K126" s="34"/>
      <c r="L126" s="34"/>
      <c r="P126" s="69"/>
      <c r="Q126" s="69"/>
      <c r="R126" s="69"/>
      <c r="S126" s="69"/>
    </row>
    <row r="127" spans="5:19" s="31" customFormat="1">
      <c r="E127" s="39"/>
      <c r="F127" s="71"/>
      <c r="G127" s="34"/>
      <c r="H127" s="34"/>
      <c r="I127" s="33"/>
      <c r="J127" s="34"/>
      <c r="K127" s="34"/>
      <c r="L127" s="34"/>
      <c r="P127" s="69"/>
      <c r="Q127" s="69"/>
      <c r="R127" s="69"/>
      <c r="S127" s="69"/>
    </row>
    <row r="128" spans="5:19" s="31" customFormat="1">
      <c r="E128" s="39"/>
      <c r="F128" s="71"/>
      <c r="G128" s="34"/>
      <c r="H128" s="34"/>
      <c r="I128" s="33"/>
      <c r="J128" s="34"/>
      <c r="K128" s="34"/>
      <c r="L128" s="34"/>
      <c r="P128" s="69"/>
      <c r="Q128" s="69"/>
      <c r="R128" s="69"/>
      <c r="S128" s="69"/>
    </row>
    <row r="129" spans="1:22" s="31" customFormat="1">
      <c r="E129" s="39"/>
      <c r="F129" s="71"/>
      <c r="G129" s="34"/>
      <c r="H129" s="34"/>
      <c r="I129" s="33"/>
      <c r="J129" s="34"/>
      <c r="K129" s="34"/>
      <c r="L129" s="34"/>
      <c r="P129" s="69"/>
      <c r="Q129" s="69"/>
      <c r="R129" s="69"/>
      <c r="S129" s="69"/>
    </row>
    <row r="130" spans="1:22" s="31" customFormat="1">
      <c r="E130" s="39"/>
      <c r="F130" s="71"/>
      <c r="G130" s="34"/>
      <c r="H130" s="34"/>
      <c r="I130" s="33"/>
      <c r="J130" s="34"/>
      <c r="K130" s="34"/>
      <c r="L130" s="34"/>
      <c r="P130" s="69"/>
      <c r="Q130" s="69"/>
      <c r="R130" s="69"/>
      <c r="S130" s="69"/>
    </row>
    <row r="131" spans="1:22" s="31" customFormat="1">
      <c r="E131" s="39"/>
      <c r="F131" s="71"/>
      <c r="G131" s="34"/>
      <c r="H131" s="34"/>
      <c r="I131" s="33"/>
      <c r="J131" s="34"/>
      <c r="K131" s="34"/>
      <c r="L131" s="34"/>
      <c r="P131" s="69"/>
      <c r="Q131" s="69"/>
      <c r="R131" s="35"/>
      <c r="S131" s="35"/>
      <c r="T131" s="34"/>
      <c r="U131" s="34"/>
      <c r="V131" s="34"/>
    </row>
    <row r="132" spans="1:22" s="31" customFormat="1">
      <c r="E132" s="39"/>
      <c r="F132" s="71"/>
      <c r="G132" s="34"/>
      <c r="H132" s="34"/>
      <c r="I132" s="33"/>
      <c r="J132" s="34"/>
      <c r="K132" s="34"/>
      <c r="L132" s="34"/>
      <c r="P132" s="69"/>
      <c r="Q132" s="69"/>
      <c r="R132" s="35"/>
      <c r="S132" s="35"/>
      <c r="T132" s="34"/>
      <c r="U132" s="34"/>
      <c r="V132" s="34"/>
    </row>
    <row r="133" spans="1:22" s="31" customFormat="1">
      <c r="E133" s="39"/>
      <c r="F133" s="71"/>
      <c r="G133" s="34"/>
      <c r="H133" s="34"/>
      <c r="I133" s="33"/>
      <c r="J133" s="34"/>
      <c r="K133" s="34"/>
      <c r="L133" s="34"/>
      <c r="P133" s="69"/>
      <c r="Q133" s="69"/>
      <c r="R133" s="35"/>
      <c r="S133" s="35"/>
      <c r="T133" s="34"/>
      <c r="U133" s="34"/>
      <c r="V133" s="34"/>
    </row>
    <row r="134" spans="1:22" s="31" customFormat="1">
      <c r="E134" s="39"/>
      <c r="F134" s="71"/>
      <c r="G134" s="34"/>
      <c r="H134" s="34"/>
      <c r="I134" s="33"/>
      <c r="J134" s="34"/>
      <c r="K134" s="34"/>
      <c r="L134" s="34"/>
      <c r="P134" s="69"/>
      <c r="Q134" s="69"/>
      <c r="R134" s="35"/>
      <c r="S134" s="35"/>
      <c r="T134" s="34"/>
      <c r="U134" s="34"/>
      <c r="V134" s="34"/>
    </row>
    <row r="135" spans="1:22" s="31" customFormat="1">
      <c r="E135" s="39"/>
      <c r="F135" s="71"/>
      <c r="G135" s="34"/>
      <c r="H135" s="34"/>
      <c r="I135" s="33"/>
      <c r="J135" s="34"/>
      <c r="K135" s="34"/>
      <c r="L135" s="34"/>
      <c r="P135" s="69"/>
      <c r="Q135" s="69"/>
      <c r="R135" s="35"/>
      <c r="S135" s="35"/>
      <c r="T135" s="34"/>
      <c r="U135" s="34"/>
      <c r="V135" s="34"/>
    </row>
    <row r="136" spans="1:22" s="31" customFormat="1">
      <c r="E136" s="39"/>
      <c r="F136" s="71"/>
      <c r="G136" s="34"/>
      <c r="H136" s="34"/>
      <c r="I136" s="33"/>
      <c r="J136" s="34"/>
      <c r="K136" s="34"/>
      <c r="L136" s="34"/>
      <c r="N136" s="34"/>
      <c r="O136" s="33"/>
      <c r="P136" s="78"/>
      <c r="Q136" s="35"/>
      <c r="R136" s="35"/>
      <c r="S136" s="35"/>
      <c r="T136" s="34"/>
      <c r="U136" s="34"/>
      <c r="V136" s="34"/>
    </row>
    <row r="137" spans="1:22" s="31" customFormat="1">
      <c r="E137" s="39"/>
      <c r="F137" s="71"/>
      <c r="G137" s="34"/>
      <c r="H137" s="34"/>
      <c r="I137" s="33"/>
      <c r="J137" s="34"/>
      <c r="K137" s="34"/>
      <c r="L137" s="34"/>
      <c r="N137" s="34"/>
      <c r="O137" s="33"/>
      <c r="P137" s="78"/>
      <c r="Q137" s="35"/>
      <c r="R137" s="35"/>
      <c r="S137" s="35"/>
      <c r="T137" s="34"/>
      <c r="U137" s="34"/>
      <c r="V137" s="34"/>
    </row>
    <row r="138" spans="1:22" s="31" customFormat="1">
      <c r="E138" s="39"/>
      <c r="F138" s="71"/>
      <c r="G138" s="34"/>
      <c r="H138" s="34"/>
      <c r="I138" s="33"/>
      <c r="J138" s="34"/>
      <c r="K138" s="34"/>
      <c r="L138" s="34"/>
      <c r="N138" s="34"/>
      <c r="O138" s="33"/>
      <c r="P138" s="78"/>
      <c r="Q138" s="35"/>
      <c r="R138" s="35"/>
      <c r="S138" s="35"/>
      <c r="T138" s="34"/>
      <c r="U138" s="34"/>
      <c r="V138" s="34"/>
    </row>
    <row r="139" spans="1:22" s="31" customFormat="1">
      <c r="E139" s="39"/>
      <c r="F139" s="71"/>
      <c r="G139" s="34"/>
      <c r="H139" s="34"/>
      <c r="I139" s="33"/>
      <c r="J139" s="34"/>
      <c r="K139" s="34"/>
      <c r="L139" s="34"/>
      <c r="N139" s="34"/>
      <c r="O139" s="33"/>
      <c r="P139" s="78"/>
      <c r="Q139" s="35"/>
      <c r="R139" s="35"/>
      <c r="S139" s="35"/>
      <c r="T139" s="34"/>
      <c r="U139" s="34"/>
      <c r="V139" s="34"/>
    </row>
    <row r="140" spans="1:22" s="31" customFormat="1">
      <c r="A140" s="34"/>
      <c r="B140" s="34"/>
      <c r="C140" s="79"/>
      <c r="D140" s="79"/>
      <c r="E140" s="79"/>
      <c r="F140" s="79"/>
      <c r="H140" s="69"/>
      <c r="J140" s="34"/>
      <c r="K140" s="34"/>
      <c r="L140" s="34"/>
      <c r="N140" s="34"/>
      <c r="O140" s="33"/>
      <c r="P140" s="78"/>
      <c r="Q140" s="35"/>
      <c r="R140" s="35"/>
      <c r="S140" s="35"/>
      <c r="T140" s="34"/>
      <c r="U140" s="34"/>
      <c r="V140" s="34"/>
    </row>
    <row r="141" spans="1:22" s="31" customFormat="1">
      <c r="A141" s="34"/>
      <c r="B141" s="34"/>
      <c r="C141" s="79"/>
      <c r="D141" s="79"/>
      <c r="E141" s="79"/>
      <c r="F141" s="79"/>
      <c r="H141" s="69"/>
      <c r="J141" s="34"/>
      <c r="K141" s="34"/>
      <c r="L141" s="34"/>
      <c r="N141" s="34"/>
      <c r="O141" s="33"/>
      <c r="P141" s="78"/>
      <c r="Q141" s="35"/>
      <c r="R141" s="35"/>
      <c r="S141" s="35"/>
      <c r="T141" s="34"/>
      <c r="U141" s="34"/>
      <c r="V141" s="34"/>
    </row>
    <row r="142" spans="1:22" s="31" customFormat="1">
      <c r="A142" s="34"/>
      <c r="B142" s="34"/>
      <c r="C142" s="79"/>
      <c r="D142" s="79"/>
      <c r="E142" s="79"/>
      <c r="F142" s="79"/>
      <c r="H142" s="69"/>
      <c r="J142" s="34"/>
      <c r="K142" s="34"/>
      <c r="L142" s="34"/>
      <c r="N142" s="34"/>
      <c r="O142" s="33"/>
      <c r="P142" s="78"/>
      <c r="Q142" s="35"/>
      <c r="R142" s="35"/>
      <c r="S142" s="35"/>
      <c r="T142" s="34"/>
      <c r="U142" s="34"/>
      <c r="V142" s="34"/>
    </row>
    <row r="143" spans="1:22" s="31" customFormat="1">
      <c r="A143" s="34"/>
      <c r="B143" s="34"/>
      <c r="C143" s="79"/>
      <c r="D143" s="79"/>
      <c r="E143" s="79"/>
      <c r="F143" s="79"/>
      <c r="H143" s="69"/>
      <c r="J143" s="34"/>
      <c r="K143" s="34"/>
      <c r="L143" s="34"/>
      <c r="N143" s="34"/>
      <c r="O143" s="33"/>
      <c r="P143" s="78"/>
      <c r="Q143" s="35"/>
      <c r="R143" s="35"/>
      <c r="S143" s="35"/>
      <c r="T143" s="34"/>
      <c r="U143" s="34"/>
      <c r="V143" s="34"/>
    </row>
    <row r="144" spans="1:22" s="31" customFormat="1">
      <c r="A144" s="34"/>
      <c r="B144" s="34"/>
      <c r="C144" s="79"/>
      <c r="D144" s="79"/>
      <c r="E144" s="79"/>
      <c r="F144" s="79"/>
      <c r="H144" s="69"/>
      <c r="J144" s="34"/>
      <c r="K144" s="34"/>
      <c r="L144" s="34"/>
      <c r="N144" s="34"/>
      <c r="O144" s="33"/>
      <c r="P144" s="78"/>
      <c r="Q144" s="35"/>
      <c r="R144" s="35"/>
      <c r="S144" s="35"/>
      <c r="T144" s="34"/>
      <c r="U144" s="34"/>
      <c r="V144" s="34"/>
    </row>
    <row r="145" spans="1:22" s="31" customFormat="1">
      <c r="A145" s="34"/>
      <c r="B145" s="34"/>
      <c r="C145" s="79"/>
      <c r="D145" s="79"/>
      <c r="E145" s="79"/>
      <c r="F145" s="79"/>
      <c r="H145" s="69"/>
      <c r="J145" s="34"/>
      <c r="K145" s="34"/>
      <c r="L145" s="34"/>
      <c r="N145" s="34"/>
      <c r="O145" s="33"/>
      <c r="P145" s="78"/>
      <c r="Q145" s="35"/>
      <c r="R145" s="35"/>
      <c r="S145" s="35"/>
      <c r="T145" s="34"/>
      <c r="U145" s="34"/>
      <c r="V145" s="34"/>
    </row>
    <row r="146" spans="1:22" s="31" customFormat="1">
      <c r="A146" s="34"/>
      <c r="B146" s="34"/>
      <c r="C146" s="79"/>
      <c r="D146" s="79"/>
      <c r="E146" s="79"/>
      <c r="F146" s="79"/>
      <c r="H146" s="69"/>
      <c r="K146" s="34"/>
      <c r="L146" s="34"/>
      <c r="N146" s="34"/>
      <c r="O146" s="33"/>
      <c r="P146" s="78"/>
      <c r="Q146" s="35"/>
      <c r="R146" s="35"/>
      <c r="S146" s="35"/>
      <c r="T146" s="34"/>
      <c r="U146" s="34"/>
      <c r="V146" s="34"/>
    </row>
    <row r="147" spans="1:22" s="31" customFormat="1">
      <c r="A147" s="34"/>
      <c r="B147" s="34"/>
      <c r="C147" s="79"/>
      <c r="D147" s="79"/>
      <c r="E147" s="79"/>
      <c r="F147" s="79"/>
      <c r="H147" s="69"/>
      <c r="K147" s="34"/>
      <c r="L147" s="34"/>
      <c r="N147" s="34"/>
      <c r="O147" s="33"/>
      <c r="P147" s="78"/>
      <c r="Q147" s="35"/>
      <c r="R147" s="35"/>
      <c r="S147" s="35"/>
      <c r="T147" s="34"/>
      <c r="U147" s="34"/>
      <c r="V147" s="34"/>
    </row>
    <row r="148" spans="1:22">
      <c r="K148" s="34"/>
      <c r="L148" s="34"/>
      <c r="M148" s="31"/>
    </row>
    <row r="149" spans="1:22">
      <c r="L149" s="34"/>
      <c r="M149" s="31"/>
    </row>
    <row r="150" spans="1:22">
      <c r="L150" s="34"/>
      <c r="M150" s="31"/>
    </row>
    <row r="151" spans="1:22">
      <c r="L151" s="34"/>
    </row>
    <row r="152" spans="1:22">
      <c r="L152" s="34"/>
    </row>
    <row r="153" spans="1:22">
      <c r="L153" s="34"/>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K17</vt:lpstr>
      <vt:lpstr>FedSampCores07-K17_2008.09.01</vt:lpstr>
      <vt:lpstr>FedSampCores07-K17_2009.05.24</vt:lpstr>
      <vt:lpstr>FedSampCores07-K17_2009.09.03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2019-10-30T21:00:58Z</dcterms:modified>
</cp:coreProperties>
</file>