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L:\Modern\FieldVisits\"/>
    </mc:Choice>
  </mc:AlternateContent>
  <xr:revisionPtr revIDLastSave="0" documentId="13_ncr:1_{0E772DE4-F687-4A6A-A11C-178C7D602028}" xr6:coauthVersionLast="41" xr6:coauthVersionMax="41" xr10:uidLastSave="{00000000-0000-0000-0000-000000000000}"/>
  <bookViews>
    <workbookView xWindow="28680" yWindow="330" windowWidth="25440" windowHeight="15390" xr2:uid="{2E11966C-C8F1-48E2-8EDE-3135B90D6FDA}"/>
  </bookViews>
  <sheets>
    <sheet name="K17" sheetId="5" r:id="rId1"/>
    <sheet name="FedSampCores07-K17_2010.05.19" sheetId="7"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21" i="5" l="1"/>
  <c r="N21" i="5"/>
  <c r="V21" i="5"/>
  <c r="G20" i="5"/>
  <c r="E20" i="5"/>
  <c r="L20" i="5"/>
  <c r="W20" i="5"/>
  <c r="P20" i="5"/>
  <c r="Q20" i="5"/>
  <c r="U20" i="5"/>
  <c r="L21" i="5"/>
  <c r="C6" i="5"/>
  <c r="I6" i="5"/>
  <c r="L6" i="5"/>
  <c r="N6" i="5"/>
  <c r="C8" i="5"/>
  <c r="L8" i="5"/>
  <c r="N8" i="5"/>
  <c r="O8" i="5"/>
  <c r="I7" i="5"/>
  <c r="P7" i="5"/>
  <c r="S7" i="5"/>
  <c r="T7" i="5"/>
  <c r="T8" i="5"/>
  <c r="U8" i="5"/>
  <c r="G28" i="5"/>
  <c r="E28" i="5"/>
  <c r="S20" i="5"/>
  <c r="E24" i="5"/>
  <c r="I3" i="7"/>
  <c r="E12" i="7"/>
  <c r="E13" i="7"/>
  <c r="E14" i="7"/>
  <c r="I4" i="7"/>
  <c r="C29" i="5"/>
  <c r="C33" i="5"/>
  <c r="C32" i="5"/>
  <c r="X22" i="5"/>
  <c r="C34" i="5"/>
  <c r="D22" i="5"/>
  <c r="E22" i="5"/>
  <c r="I20" i="5"/>
  <c r="I1" i="7"/>
  <c r="O12" i="7"/>
  <c r="C9" i="5"/>
  <c r="L9" i="5"/>
  <c r="C7" i="5"/>
  <c r="L7" i="5"/>
  <c r="J7" i="5"/>
  <c r="P6" i="5"/>
  <c r="Q6" i="5"/>
  <c r="S6" i="5"/>
  <c r="J6" i="5"/>
  <c r="H6" i="5"/>
  <c r="I28" i="5"/>
  <c r="C31"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GAAdmin</author>
    <author>cmcneil</author>
    <author>ehbaker</author>
  </authors>
  <commentList>
    <comment ref="M2" authorId="0" shapeId="0" xr:uid="{83D3C057-3F70-49A6-B40A-CCFD230492E0}">
      <text>
        <r>
          <rPr>
            <b/>
            <sz val="8"/>
            <color indexed="81"/>
            <rFont val="Tahoma"/>
            <family val="2"/>
          </rPr>
          <t>GAAdmin:</t>
        </r>
        <r>
          <rPr>
            <sz val="8"/>
            <color indexed="81"/>
            <rFont val="Tahoma"/>
            <family val="2"/>
          </rPr>
          <t xml:space="preserve">
these losses are calculated based on changes in the summer surface height on the mass balance pole.  If the summer surface is lower than previous measurements then there is some sort of loss.  This loss could be either the loss of ice or the loss of Old Firn.</t>
        </r>
      </text>
    </comment>
    <comment ref="P2" authorId="0" shapeId="0" xr:uid="{103377C9-591C-4AAA-8BDE-1D58537D4E22}">
      <text>
        <r>
          <rPr>
            <sz val="8"/>
            <color indexed="81"/>
            <rFont val="Tahoma"/>
            <family val="2"/>
          </rPr>
          <t>This is the amount of snow that is above the summer surface.  The value should always be positive or zero.</t>
        </r>
      </text>
    </comment>
    <comment ref="A3" authorId="0" shapeId="0" xr:uid="{F99ACF8F-67BE-4518-B550-4D65C8B257F0}">
      <text>
        <r>
          <rPr>
            <b/>
            <sz val="8"/>
            <color indexed="81"/>
            <rFont val="Tahoma"/>
            <family val="2"/>
          </rPr>
          <t>GAAdmin:</t>
        </r>
        <r>
          <rPr>
            <sz val="8"/>
            <color indexed="81"/>
            <rFont val="Tahoma"/>
            <family val="2"/>
          </rPr>
          <t xml:space="preserve">
The stake with which the observations were made.</t>
        </r>
      </text>
    </comment>
    <comment ref="B3" authorId="0" shapeId="0" xr:uid="{8B2C0F07-7DC0-477B-960D-932546E3323F}">
      <text>
        <r>
          <rPr>
            <b/>
            <sz val="8"/>
            <color indexed="81"/>
            <rFont val="Tahoma"/>
            <family val="2"/>
          </rPr>
          <t>GAAdmin:</t>
        </r>
        <r>
          <rPr>
            <sz val="8"/>
            <color indexed="81"/>
            <rFont val="Tahoma"/>
            <family val="2"/>
          </rPr>
          <t xml:space="preserve">
Date of observations</t>
        </r>
      </text>
    </comment>
    <comment ref="C3" authorId="0" shapeId="0" xr:uid="{9181A3CD-C66B-4341-B722-FBC800B7C8FF}">
      <text>
        <r>
          <rPr>
            <b/>
            <sz val="8"/>
            <color indexed="81"/>
            <rFont val="Tahoma"/>
            <family val="2"/>
          </rPr>
          <t>GAAdmin:</t>
        </r>
        <r>
          <rPr>
            <sz val="8"/>
            <color indexed="81"/>
            <rFont val="Tahoma"/>
            <family val="2"/>
          </rPr>
          <t xml:space="preserve">
Stake reading is the height of the glacier's surface on the balance pole (stake) as measured from the very bottom of the pole.  This "Tape" reading is obtained by measuring the exposed portion of the stake and then subtracting this measurement from the total stake length from its very bottom.</t>
        </r>
      </text>
    </comment>
    <comment ref="D3" authorId="0" shapeId="0" xr:uid="{1A702EFE-A966-4488-ABE2-F3EE69AC04EC}">
      <text>
        <r>
          <rPr>
            <b/>
            <sz val="8"/>
            <color indexed="81"/>
            <rFont val="Tahoma"/>
            <family val="2"/>
          </rPr>
          <t>GAAdmin:</t>
        </r>
        <r>
          <rPr>
            <sz val="8"/>
            <color indexed="81"/>
            <rFont val="Tahoma"/>
            <family val="2"/>
          </rPr>
          <t xml:space="preserve">
Stake reading obtained from surveys.  b** should be the most reliable.  A stake reading is the height of the glacier's surface along the balance pole as measured from the bottom.</t>
        </r>
      </text>
    </comment>
    <comment ref="F3" authorId="0" shapeId="0" xr:uid="{999910E7-D9C7-4DA6-9095-94C9D440FA6F}">
      <text>
        <r>
          <rPr>
            <sz val="8"/>
            <color indexed="81"/>
            <rFont val="Tahoma"/>
            <family val="2"/>
          </rPr>
          <t>Type of surface strata:
Glacier Ice, Snow, Superimposed Ice, Old Firn or New Firn.  For the Fall surveys this should be the surface strata beneath any fresh snow.</t>
        </r>
      </text>
    </comment>
    <comment ref="G3" authorId="0" shapeId="0" xr:uid="{F267EAB1-D7B3-4831-9AA3-322ABED4A045}">
      <text>
        <r>
          <rPr>
            <b/>
            <sz val="8"/>
            <color indexed="81"/>
            <rFont val="Tahoma"/>
            <family val="2"/>
          </rPr>
          <t>GAAdmin:</t>
        </r>
        <r>
          <rPr>
            <sz val="8"/>
            <color indexed="81"/>
            <rFont val="Tahoma"/>
            <family val="2"/>
          </rPr>
          <t xml:space="preserve">
Average depth of snow as determined in snow pit.</t>
        </r>
      </text>
    </comment>
    <comment ref="H3" authorId="0" shapeId="0" xr:uid="{75A816FA-F9DC-4387-A315-27B966A67097}">
      <text>
        <r>
          <rPr>
            <b/>
            <sz val="8"/>
            <color indexed="81"/>
            <rFont val="Tahoma"/>
            <family val="2"/>
          </rPr>
          <t>GAAdmin:</t>
        </r>
        <r>
          <rPr>
            <sz val="8"/>
            <color indexed="81"/>
            <rFont val="Tahoma"/>
            <family val="2"/>
          </rPr>
          <t xml:space="preserve">
Average depth of snow from probing
</t>
        </r>
      </text>
    </comment>
    <comment ref="I3" authorId="0" shapeId="0" xr:uid="{972F0E49-2101-40FB-8DCE-80376E4BA731}">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3" authorId="0" shapeId="0" xr:uid="{DE4CED63-5B72-47F1-90E5-223306D6F7DE}">
      <text>
        <r>
          <rPr>
            <b/>
            <sz val="8"/>
            <color indexed="81"/>
            <rFont val="Tahoma"/>
            <family val="2"/>
          </rPr>
          <t>GAAdmin:</t>
        </r>
        <r>
          <rPr>
            <sz val="8"/>
            <color indexed="81"/>
            <rFont val="Tahoma"/>
            <family val="2"/>
          </rPr>
          <t xml:space="preserve">
Standard Error</t>
        </r>
      </text>
    </comment>
    <comment ref="K3" authorId="0" shapeId="0" xr:uid="{415126AB-03E0-45AC-89AF-5C218843E6CD}">
      <text>
        <r>
          <rPr>
            <b/>
            <sz val="8"/>
            <color indexed="81"/>
            <rFont val="Tahoma"/>
            <family val="2"/>
          </rPr>
          <t>GAAdmin:</t>
        </r>
        <r>
          <rPr>
            <sz val="8"/>
            <color indexed="81"/>
            <rFont val="Tahoma"/>
            <family val="2"/>
          </rPr>
          <t xml:space="preserve">
number of observations of snow depth</t>
        </r>
      </text>
    </comment>
    <comment ref="L3" authorId="0" shapeId="0" xr:uid="{C3B4B1B3-121E-4AC7-BCFF-F2A013F7BD49}">
      <text>
        <r>
          <rPr>
            <sz val="8"/>
            <color indexed="81"/>
            <rFont val="Tahoma"/>
            <family val="2"/>
          </rPr>
          <t xml:space="preserve">Summer surface on the stake.  
In the </t>
        </r>
        <r>
          <rPr>
            <b/>
            <sz val="8"/>
            <color indexed="81"/>
            <rFont val="Tahoma"/>
            <family val="2"/>
          </rPr>
          <t>Spring</t>
        </r>
        <r>
          <rPr>
            <sz val="8"/>
            <color indexed="81"/>
            <rFont val="Tahoma"/>
            <family val="2"/>
          </rPr>
          <t xml:space="preserve"> this should be the lower of that determined by snow depth measurements AND b** from the previous year.
In the </t>
        </r>
        <r>
          <rPr>
            <b/>
            <sz val="8"/>
            <color indexed="81"/>
            <rFont val="Tahoma"/>
            <family val="2"/>
          </rPr>
          <t xml:space="preserve">Fall </t>
        </r>
        <r>
          <rPr>
            <sz val="8"/>
            <color indexed="81"/>
            <rFont val="Tahoma"/>
            <family val="2"/>
          </rPr>
          <t xml:space="preserve">this should be the stake reading minus the remaining snow pack or superimposed ice.  It should be close to the Spring measurement.  If it is less than the spring measurement then there was loss.  If it is more than the spring measurement then there is likely an error and the spring measurment should be used. </t>
        </r>
      </text>
    </comment>
    <comment ref="M3" authorId="0" shapeId="0" xr:uid="{5183745E-4301-4136-BCBD-34E8B444BF50}">
      <text>
        <r>
          <rPr>
            <b/>
            <sz val="8"/>
            <color indexed="81"/>
            <rFont val="Tahoma"/>
            <family val="2"/>
          </rPr>
          <t>GAAdmin:</t>
        </r>
        <r>
          <rPr>
            <sz val="8"/>
            <color indexed="81"/>
            <rFont val="Tahoma"/>
            <family val="2"/>
          </rPr>
          <t xml:space="preserve">
This density is estimated and is based on the surface strata of the previous survey.</t>
        </r>
      </text>
    </comment>
    <comment ref="N3" authorId="0" shapeId="0" xr:uid="{1BCD15EB-B948-4F05-87B5-320CD3C9B84C}">
      <text>
        <r>
          <rPr>
            <b/>
            <sz val="8"/>
            <color indexed="81"/>
            <rFont val="Tahoma"/>
            <family val="2"/>
          </rPr>
          <t>GAAdmin:</t>
        </r>
        <r>
          <rPr>
            <sz val="8"/>
            <color indexed="81"/>
            <rFont val="Tahoma"/>
            <family val="2"/>
          </rPr>
          <t xml:space="preserve">
This is the water equivalent in meters for the snow or ice along the length of the balance pole.  Taking the bottom of the pole to be zero, the the height the surface is on the pole (b'ss) is than converted to a water equivelent for this column using an estimated density.</t>
        </r>
      </text>
    </comment>
    <comment ref="O3" authorId="0" shapeId="0" xr:uid="{1230199B-E6C5-4C3E-AC1C-805DA76182E9}">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3" authorId="0" shapeId="0" xr:uid="{08423E35-B2AF-4C93-828A-8C4EC3364328}">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3" authorId="0" shapeId="0" xr:uid="{3FC68975-6E4A-4399-A278-8FBFF5F87ADF}">
      <text>
        <r>
          <rPr>
            <sz val="8"/>
            <color indexed="81"/>
            <rFont val="Tahoma"/>
            <family val="2"/>
          </rPr>
          <t>Average density of the material above ss.</t>
        </r>
      </text>
    </comment>
    <comment ref="R3" authorId="0" shapeId="0" xr:uid="{1131EDF3-A9A4-4E8E-BF25-155D247A9AE0}">
      <text>
        <r>
          <rPr>
            <b/>
            <sz val="8"/>
            <color indexed="81"/>
            <rFont val="Tahoma"/>
            <family val="2"/>
          </rPr>
          <t>GAAdmin:</t>
        </r>
        <r>
          <rPr>
            <sz val="8"/>
            <color indexed="81"/>
            <rFont val="Tahoma"/>
            <family val="2"/>
          </rPr>
          <t xml:space="preserve">
Is the Density Estimated (E) or is it Measured (M) ?</t>
        </r>
      </text>
    </comment>
    <comment ref="S3" authorId="0" shapeId="0" xr:uid="{F9C76366-6CE7-4F6F-8000-2D7E1CBE2FDB}">
      <text>
        <r>
          <rPr>
            <sz val="8"/>
            <color indexed="81"/>
            <rFont val="Tahoma"/>
            <family val="2"/>
          </rPr>
          <t>This is a balance value based on accumulation of material primarily derived from "Snow".  This of course could also be New Firn, Superimposed Ice or Snow.  Hopefully the title of this column is not decieving.
In the Fall any remaining snow is then called New Firn.  Then in the fall or rather, for New Firn (Nfirn) the amount of water retained in the snow pack by capillary retention is subtracted.  This is 7% of the void space.  See Mayo's book page 40 for more explanation.</t>
        </r>
      </text>
    </comment>
    <comment ref="T3" authorId="0" shapeId="0" xr:uid="{70D401F7-C486-42E8-AD04-1546CF2A8136}">
      <text>
        <r>
          <rPr>
            <b/>
            <sz val="8"/>
            <color indexed="81"/>
            <rFont val="Tahoma"/>
            <family val="2"/>
          </rPr>
          <t>GAAdmin:</t>
        </r>
        <r>
          <rPr>
            <sz val="8"/>
            <color indexed="81"/>
            <rFont val="Tahoma"/>
            <family val="2"/>
          </rPr>
          <t xml:space="preserve">
This is the seasonal Net balance.  If the observation date is from Fall, this value is a Summer Balance.  If the observation data is from Spring, then it is the Winter Balance.
For </t>
        </r>
        <r>
          <rPr>
            <b/>
            <sz val="8"/>
            <color indexed="81"/>
            <rFont val="Tahoma"/>
            <family val="2"/>
          </rPr>
          <t>Spring</t>
        </r>
        <r>
          <rPr>
            <sz val="8"/>
            <color indexed="81"/>
            <rFont val="Tahoma"/>
            <family val="2"/>
          </rPr>
          <t xml:space="preserve">, this is the volume of water contained in the snow between the surface and the summer surface.
For </t>
        </r>
        <r>
          <rPr>
            <b/>
            <sz val="8"/>
            <color indexed="81"/>
            <rFont val="Tahoma"/>
            <family val="2"/>
          </rPr>
          <t>Fall</t>
        </r>
        <r>
          <rPr>
            <sz val="8"/>
            <color indexed="81"/>
            <rFont val="Tahoma"/>
            <family val="2"/>
          </rPr>
          <t xml:space="preserve">, this is the difference in the volume of water contained in the snow between the Fall and Spring.
Fall - Spring = Summer Balance.
This will be negative.  </t>
        </r>
      </text>
    </comment>
    <comment ref="L4" authorId="0" shapeId="0" xr:uid="{B6692BEE-B5EC-414D-89F9-4CBE7DE1B540}">
      <text>
        <r>
          <rPr>
            <sz val="8"/>
            <color indexed="81"/>
            <rFont val="Tahoma"/>
            <family val="2"/>
          </rPr>
          <t>This is both calculated and measured.  What goes in this column is an average or the "best value".  This is done so that there is a check on the entered value.  Identifying the summer surface correctly is VERY important!  That is why there is a built in check.</t>
        </r>
      </text>
    </comment>
    <comment ref="S4" authorId="0" shapeId="0" xr:uid="{0017F0CC-3B76-4AFF-B137-6023934B2104}">
      <text/>
    </comment>
    <comment ref="A15" authorId="0" shapeId="0" xr:uid="{39A024F1-E7BD-46B7-BD5B-7D1AE9D6C6AB}">
      <text>
        <r>
          <rPr>
            <b/>
            <sz val="8"/>
            <color indexed="81"/>
            <rFont val="Tahoma"/>
            <family val="2"/>
          </rPr>
          <t>GAAdmin:</t>
        </r>
        <r>
          <rPr>
            <sz val="8"/>
            <color indexed="81"/>
            <rFont val="Tahoma"/>
            <family val="2"/>
          </rPr>
          <t xml:space="preserve">
The stake with which the observations were made.</t>
        </r>
      </text>
    </comment>
    <comment ref="B15" authorId="0" shapeId="0" xr:uid="{DE382FC8-3636-4654-8919-A95292F5B5DF}">
      <text>
        <r>
          <rPr>
            <b/>
            <sz val="8"/>
            <color indexed="81"/>
            <rFont val="Tahoma"/>
            <family val="2"/>
          </rPr>
          <t>GAAdmin:</t>
        </r>
        <r>
          <rPr>
            <sz val="8"/>
            <color indexed="81"/>
            <rFont val="Tahoma"/>
            <family val="2"/>
          </rPr>
          <t xml:space="preserve">
Date of observations</t>
        </r>
      </text>
    </comment>
    <comment ref="C15" authorId="1" shapeId="0" xr:uid="{BD5AFB21-7E42-4B4A-A585-A4E63B97C336}">
      <text>
        <r>
          <rPr>
            <b/>
            <sz val="9"/>
            <color indexed="81"/>
            <rFont val="Tahoma"/>
            <family val="2"/>
          </rPr>
          <t>cmcneil:</t>
        </r>
        <r>
          <rPr>
            <sz val="9"/>
            <color indexed="81"/>
            <rFont val="Tahoma"/>
            <family val="2"/>
          </rPr>
          <t xml:space="preserve">
Total length of stake</t>
        </r>
      </text>
    </comment>
    <comment ref="D15" authorId="1" shapeId="0" xr:uid="{EF4FDEE8-42E3-4AE9-9E1B-E207A037B402}">
      <text>
        <r>
          <rPr>
            <b/>
            <sz val="9"/>
            <color indexed="81"/>
            <rFont val="Tahoma"/>
            <family val="2"/>
          </rPr>
          <t>cmcneil:</t>
        </r>
        <r>
          <rPr>
            <sz val="9"/>
            <color indexed="81"/>
            <rFont val="Tahoma"/>
            <family val="2"/>
          </rPr>
          <t xml:space="preserve">
Length of stake above the surface noted in column D</t>
        </r>
      </text>
    </comment>
    <comment ref="E15" authorId="1" shapeId="0" xr:uid="{419E6D3F-B754-420A-95BE-D096E9BDC435}">
      <text>
        <r>
          <rPr>
            <b/>
            <sz val="9"/>
            <color indexed="81"/>
            <rFont val="Tahoma"/>
            <family val="2"/>
          </rPr>
          <t>cmcneil:</t>
        </r>
        <r>
          <rPr>
            <sz val="9"/>
            <color indexed="81"/>
            <rFont val="Tahoma"/>
            <family val="2"/>
          </rPr>
          <t xml:space="preserve">
Length of stake still below the surface noted in column D</t>
        </r>
      </text>
    </comment>
    <comment ref="F15" authorId="0" shapeId="0" xr:uid="{F99C7197-8F84-4123-8565-6C27B394A0E0}">
      <text>
        <r>
          <rPr>
            <sz val="8"/>
            <color indexed="81"/>
            <rFont val="Tahoma"/>
            <family val="2"/>
          </rPr>
          <t>Type of surface strata:
Glacier Ice, Snow, Superimposed Ice, Old Firn or New Firn.  For the Fall surveys this should be the surface strata beneath any fresh snow.</t>
        </r>
      </text>
    </comment>
    <comment ref="G15" authorId="0" shapeId="0" xr:uid="{7D47D7B4-55AD-41A9-847B-FCE0ECD7E822}">
      <text>
        <r>
          <rPr>
            <b/>
            <sz val="8"/>
            <color indexed="81"/>
            <rFont val="Tahoma"/>
            <family val="2"/>
          </rPr>
          <t>GAAdmin:</t>
        </r>
        <r>
          <rPr>
            <sz val="8"/>
            <color indexed="81"/>
            <rFont val="Tahoma"/>
            <family val="2"/>
          </rPr>
          <t xml:space="preserve">
Average depth of snow as determined in snow pit.</t>
        </r>
      </text>
    </comment>
    <comment ref="H15" authorId="0" shapeId="0" xr:uid="{BD0B0BC5-9096-4380-8E12-FD8D3A871BCE}">
      <text>
        <r>
          <rPr>
            <b/>
            <sz val="8"/>
            <color indexed="81"/>
            <rFont val="Tahoma"/>
            <family val="2"/>
          </rPr>
          <t>GAAdmin:</t>
        </r>
        <r>
          <rPr>
            <sz val="8"/>
            <color indexed="81"/>
            <rFont val="Tahoma"/>
            <family val="2"/>
          </rPr>
          <t xml:space="preserve">
Average depth of snow from probing
</t>
        </r>
      </text>
    </comment>
    <comment ref="I15" authorId="0" shapeId="0" xr:uid="{7E0C79A8-9FE5-46A3-9A80-E84D865AA2AC}">
      <text>
        <r>
          <rPr>
            <b/>
            <sz val="8"/>
            <color indexed="81"/>
            <rFont val="Tahoma"/>
            <family val="2"/>
          </rPr>
          <t>GAAdmin:</t>
        </r>
        <r>
          <rPr>
            <sz val="8"/>
            <color indexed="81"/>
            <rFont val="Tahoma"/>
            <family val="2"/>
          </rPr>
          <t xml:space="preserve">
Average snow depth of Pit and Probe measurements.  Both the Pit and Probe measurements should already be averaged values.  This column is the Average of Averages.</t>
        </r>
      </text>
    </comment>
    <comment ref="J15" authorId="0" shapeId="0" xr:uid="{B6C40F52-0ECD-4D2D-818D-E87270F4286E}">
      <text>
        <r>
          <rPr>
            <b/>
            <sz val="8"/>
            <color indexed="81"/>
            <rFont val="Tahoma"/>
            <family val="2"/>
          </rPr>
          <t>GAAdmin:</t>
        </r>
        <r>
          <rPr>
            <sz val="8"/>
            <color indexed="81"/>
            <rFont val="Tahoma"/>
            <family val="2"/>
          </rPr>
          <t xml:space="preserve">
Standard Error</t>
        </r>
      </text>
    </comment>
    <comment ref="K15" authorId="0" shapeId="0" xr:uid="{DFC6DA74-1F3C-41CA-A06C-9ABAF570A450}">
      <text>
        <r>
          <rPr>
            <b/>
            <sz val="8"/>
            <color indexed="81"/>
            <rFont val="Tahoma"/>
            <family val="2"/>
          </rPr>
          <t>GAAdmin:</t>
        </r>
        <r>
          <rPr>
            <sz val="8"/>
            <color indexed="81"/>
            <rFont val="Tahoma"/>
            <family val="2"/>
          </rPr>
          <t xml:space="preserve">
number of observations of snow depth</t>
        </r>
      </text>
    </comment>
    <comment ref="M15" authorId="0" shapeId="0" xr:uid="{07D7DB8C-5FBE-4992-AC7F-F27368BC7E83}">
      <text>
        <r>
          <rPr>
            <b/>
            <sz val="8"/>
            <color indexed="81"/>
            <rFont val="Tahoma"/>
            <family val="2"/>
          </rPr>
          <t>GAAdmin:</t>
        </r>
        <r>
          <rPr>
            <sz val="8"/>
            <color indexed="81"/>
            <rFont val="Tahoma"/>
            <family val="2"/>
          </rPr>
          <t xml:space="preserve">
This density is estimated and is based on the surface strata of the previous survey.</t>
        </r>
      </text>
    </comment>
    <comment ref="O15" authorId="0" shapeId="0" xr:uid="{63A29EDC-83C4-4208-AB84-F68FD8BF4548}">
      <text>
        <r>
          <rPr>
            <b/>
            <sz val="8"/>
            <color indexed="81"/>
            <rFont val="Tahoma"/>
            <family val="2"/>
          </rPr>
          <t>GAAdmin:</t>
        </r>
        <r>
          <rPr>
            <sz val="8"/>
            <color indexed="81"/>
            <rFont val="Tahoma"/>
            <family val="2"/>
          </rPr>
          <t xml:space="preserve">
This is the amount of water equivalent lost from the previous measurement or survey.  It is simply the current survey's m(w) b'(I) minus the previous survey's m(w).</t>
        </r>
      </text>
    </comment>
    <comment ref="P15" authorId="0" shapeId="0" xr:uid="{C86DF200-F229-4134-AF87-CBEA89A4F719}">
      <text>
        <r>
          <rPr>
            <sz val="8"/>
            <color indexed="81"/>
            <rFont val="Tahoma"/>
            <family val="2"/>
          </rPr>
          <t xml:space="preserve">This is the depth of Snow, New Firn or Superimposed Ice.  The next column "Density" is the average density of the material.  Assume 9.0 for superimposed ice, snow and new firn values should be measured.
When a spring measurment, then use the lower value of either the "current summer surface" or the previous year's "stake reading" to calculate the depth.
For example:
If b' of previous fall measurement is &lt; the current b'ss then:
d = b** - b' (or b** of previous year) </t>
        </r>
      </text>
    </comment>
    <comment ref="Q15" authorId="0" shapeId="0" xr:uid="{397C3BD4-DFD3-419F-A6D2-D706F37D4F3B}">
      <text>
        <r>
          <rPr>
            <sz val="8"/>
            <color indexed="81"/>
            <rFont val="Tahoma"/>
            <family val="2"/>
          </rPr>
          <t>Average density of the material above ss.</t>
        </r>
      </text>
    </comment>
    <comment ref="S15" authorId="2" shapeId="0" xr:uid="{C515A556-2EDE-4B63-929E-AD6435DFFE40}">
      <text>
        <r>
          <rPr>
            <b/>
            <sz val="9"/>
            <color indexed="81"/>
            <rFont val="Tahoma"/>
            <charset val="1"/>
          </rPr>
          <t xml:space="preserve">ehbaker:
</t>
        </r>
        <r>
          <rPr>
            <sz val="9"/>
            <color indexed="81"/>
            <rFont val="Tahoma"/>
            <family val="2"/>
          </rPr>
          <t>maximum fraction of snowpack captured by measured density.</t>
        </r>
      </text>
    </comment>
    <comment ref="T15" authorId="1" shapeId="0" xr:uid="{6F6896F9-7A1C-45B7-8F46-AF321832E314}">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U15" authorId="1" shapeId="0" xr:uid="{BAA49335-25B9-428F-8F7B-ECDC48755E43}">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V15" authorId="1" shapeId="0" xr:uid="{FAE575A8-9D62-456E-9B4E-92587EC9362E}">
      <text>
        <r>
          <rPr>
            <b/>
            <sz val="9"/>
            <color indexed="81"/>
            <rFont val="Tahoma"/>
            <family val="2"/>
          </rPr>
          <t>cmcneil:</t>
        </r>
        <r>
          <rPr>
            <sz val="9"/>
            <color indexed="81"/>
            <rFont val="Tahoma"/>
            <family val="2"/>
          </rPr>
          <t xml:space="preserve">
Water equivalent mass lost from stake between visits. Values are calculated by subracting the winter balance (bw) from the annual balance (ba). </t>
        </r>
      </text>
    </comment>
    <comment ref="W15" authorId="1" shapeId="0" xr:uid="{EF33746E-CE60-4BAF-85E5-E5348E975900}">
      <text>
        <r>
          <rPr>
            <b/>
            <sz val="9"/>
            <color indexed="81"/>
            <rFont val="Tahoma"/>
            <family val="2"/>
          </rPr>
          <t>cmcneil:</t>
        </r>
        <r>
          <rPr>
            <sz val="9"/>
            <color indexed="81"/>
            <rFont val="Tahoma"/>
            <family val="2"/>
          </rPr>
          <t xml:space="preserve">
Measurement of additional ablation that occurred between the previous fall and spring site visits. Calculated comparing the previous summer surface (column L) to the height of surface during previous fall site visit (column G).</t>
        </r>
      </text>
    </comment>
    <comment ref="X15" authorId="1" shapeId="0" xr:uid="{088B1A21-0A1E-44B2-B155-0812D5919607}">
      <text>
        <r>
          <rPr>
            <b/>
            <sz val="9"/>
            <color indexed="81"/>
            <rFont val="Tahoma"/>
            <family val="2"/>
          </rPr>
          <t>cmcneil:</t>
        </r>
        <r>
          <rPr>
            <sz val="9"/>
            <color indexed="81"/>
            <rFont val="Tahoma"/>
            <family val="2"/>
          </rPr>
          <t xml:space="preserve">
Measurement of water equivalent mass accumulated on the surface during fall visits. If there was summer accumulation than there will not be winter ablation… Calculated by multipllying the depth of new snow (column J) by the density of that new snow(column K).</t>
        </r>
      </text>
    </comment>
    <comment ref="L20" authorId="2" shapeId="0" xr:uid="{63092A3C-4D73-4436-94BE-D0DB21672431}">
      <text>
        <r>
          <rPr>
            <b/>
            <sz val="9"/>
            <color indexed="81"/>
            <rFont val="Tahoma"/>
            <family val="2"/>
          </rPr>
          <t>ehbaker:</t>
        </r>
        <r>
          <rPr>
            <sz val="9"/>
            <color indexed="81"/>
            <rFont val="Tahoma"/>
            <family val="2"/>
          </rPr>
          <t xml:space="preserve">
This confirms fall 2009 interpretation of measured snow as snow NOT firn. Assessment of </t>
        </r>
      </text>
    </comment>
    <comment ref="Q20" authorId="2" shapeId="0" xr:uid="{D3D998AA-F148-4BD2-88E4-F97303902D71}">
      <text>
        <r>
          <rPr>
            <b/>
            <sz val="9"/>
            <color indexed="81"/>
            <rFont val="Tahoma"/>
            <charset val="1"/>
          </rPr>
          <t>ehbaker:</t>
        </r>
        <r>
          <rPr>
            <sz val="9"/>
            <color indexed="81"/>
            <rFont val="Tahoma"/>
            <charset val="1"/>
          </rPr>
          <t xml:space="preserve">
Following previous calculations, using only density from deepest sampler drive.</t>
        </r>
      </text>
    </comment>
    <comment ref="L21" authorId="2" shapeId="0" xr:uid="{58E3667B-021D-4636-93F7-B0B24C45F174}">
      <text>
        <r>
          <rPr>
            <b/>
            <sz val="9"/>
            <color indexed="81"/>
            <rFont val="Tahoma"/>
            <charset val="1"/>
          </rPr>
          <t>ehbaker:</t>
        </r>
        <r>
          <rPr>
            <sz val="9"/>
            <color indexed="81"/>
            <rFont val="Tahoma"/>
            <charset val="1"/>
          </rPr>
          <t xml:space="preserve">
Using 5.80 since spring probing of 5.85 is likely an ice layer or spatial variability</t>
        </r>
      </text>
    </comment>
    <comment ref="M21" authorId="2" shapeId="0" xr:uid="{00B86D26-CD4F-4A7D-8388-AF8BCC86CB16}">
      <text>
        <r>
          <rPr>
            <b/>
            <sz val="9"/>
            <color indexed="81"/>
            <rFont val="Tahoma"/>
            <family val="2"/>
          </rPr>
          <t>ehbaker:</t>
        </r>
        <r>
          <rPr>
            <sz val="9"/>
            <color indexed="81"/>
            <rFont val="Tahoma"/>
            <family val="2"/>
          </rPr>
          <t xml:space="preserve">
Assumed density for old firn</t>
        </r>
      </text>
    </comment>
    <comment ref="G22" authorId="2" shapeId="0" xr:uid="{7DE8F513-8152-499B-9362-F4F009129D58}">
      <text>
        <r>
          <rPr>
            <b/>
            <sz val="9"/>
            <color indexed="81"/>
            <rFont val="Tahoma"/>
            <family val="2"/>
          </rPr>
          <t>ehbaker:</t>
        </r>
        <r>
          <rPr>
            <sz val="9"/>
            <color indexed="81"/>
            <rFont val="Tahoma"/>
            <family val="2"/>
          </rPr>
          <t xml:space="preserve">
note of 5-10 cm new snow; ignored
</t>
        </r>
      </text>
    </comment>
    <comment ref="Q22" authorId="2" shapeId="0" xr:uid="{742122F0-7276-4E11-AEAF-B866CDD1E492}">
      <text>
        <r>
          <rPr>
            <b/>
            <sz val="9"/>
            <color indexed="81"/>
            <rFont val="Tahoma"/>
            <family val="2"/>
          </rPr>
          <t>ehbaker:</t>
        </r>
        <r>
          <rPr>
            <sz val="9"/>
            <color indexed="81"/>
            <rFont val="Tahoma"/>
            <family val="2"/>
          </rPr>
          <t xml:space="preserve">
Estimated density of fresh snow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cmcneil</author>
    <author>Author</author>
    <author>ehbaker</author>
  </authors>
  <commentList>
    <comment ref="H1" authorId="0" shapeId="0" xr:uid="{8D7070DD-CEB9-4E70-950C-3AAD41DE2879}">
      <text>
        <r>
          <rPr>
            <b/>
            <sz val="9"/>
            <color indexed="81"/>
            <rFont val="Tahoma"/>
            <family val="2"/>
          </rPr>
          <t>cmcneil:</t>
        </r>
        <r>
          <rPr>
            <sz val="9"/>
            <color indexed="81"/>
            <rFont val="Tahoma"/>
            <family val="2"/>
          </rPr>
          <t xml:space="preserve">
This value is the total depth on the snowpit--not necessarily the depth of the previous years summer surface. UNITS ARE IN CENTIMETERS. For Federal Sampler, report the deepest of samples taken (only one drive per sample).</t>
        </r>
      </text>
    </comment>
    <comment ref="H2" authorId="0" shapeId="0" xr:uid="{2CC08C91-B781-461F-A03D-D5E3138E1867}">
      <text>
        <r>
          <rPr>
            <b/>
            <sz val="9"/>
            <color indexed="81"/>
            <rFont val="Tahoma"/>
            <family val="2"/>
          </rPr>
          <t>cmcneil:</t>
        </r>
        <r>
          <rPr>
            <sz val="9"/>
            <color indexed="81"/>
            <rFont val="Tahoma"/>
            <family val="2"/>
          </rPr>
          <t xml:space="preserve">
This value is the depth of the previous years' summer surface: the boundary between the winters snow pack and either ice or firn. UNITS ARE IN CM.</t>
        </r>
      </text>
    </comment>
    <comment ref="H3" authorId="0" shapeId="0" xr:uid="{CD441794-746B-4C0A-A2EA-825F65CFBF9A}">
      <text>
        <r>
          <rPr>
            <b/>
            <sz val="9"/>
            <color indexed="81"/>
            <rFont val="Tahoma"/>
            <family val="2"/>
          </rPr>
          <t>cmcneil:</t>
        </r>
        <r>
          <rPr>
            <sz val="9"/>
            <color indexed="81"/>
            <rFont val="Tahoma"/>
            <family val="2"/>
          </rPr>
          <t xml:space="preserve">
This value is the calculated average snow depth at the site. If in the accumulation zone there will likely only be a single value; ablation zone measurements should have additional probe depth in addition to any snowpit measurments. UNITS ARE IN METERS</t>
        </r>
      </text>
    </comment>
    <comment ref="H4" authorId="0" shapeId="0" xr:uid="{C1DEBBC8-43E1-4739-BC6E-CF8F8962B78B}">
      <text>
        <r>
          <rPr>
            <b/>
            <sz val="9"/>
            <color indexed="81"/>
            <rFont val="Tahoma"/>
            <family val="2"/>
          </rPr>
          <t>cmcneil:</t>
        </r>
        <r>
          <rPr>
            <sz val="9"/>
            <color indexed="81"/>
            <rFont val="Tahoma"/>
            <family val="2"/>
          </rPr>
          <t xml:space="preserve">
This value will be the final value in the cumulative density column (I), for seasonal snow. If additional measurements of firn were made, make sure to change the formula to reflect the correct value.</t>
        </r>
      </text>
    </comment>
    <comment ref="B5" authorId="1" shapeId="0" xr:uid="{B9225651-3840-4DD3-8696-E5A732BA9A7C}">
      <text>
        <r>
          <rPr>
            <sz val="8"/>
            <color indexed="81"/>
            <rFont val="Tahoma"/>
            <family val="2"/>
          </rPr>
          <t xml:space="preserve">Sipre coring auger=45.6cm2 
large tube 41.05 cm2       
small tube 25.6   cm2          
Snow Metrics 1000 cm^3
</t>
        </r>
      </text>
    </comment>
    <comment ref="A10" authorId="2" shapeId="0" xr:uid="{3FDB9C30-37C3-4B5D-B1F8-846503080E05}">
      <text>
        <r>
          <rPr>
            <b/>
            <sz val="9"/>
            <color indexed="81"/>
            <rFont val="Tahoma"/>
            <family val="2"/>
          </rPr>
          <t>ehbaker:</t>
        </r>
        <r>
          <rPr>
            <sz val="9"/>
            <color indexed="81"/>
            <rFont val="Tahoma"/>
            <family val="2"/>
          </rPr>
          <t xml:space="preserve">
Depth of penetration into the snowpack of the Federal Sampler from the surface of the snowpack
</t>
        </r>
      </text>
    </comment>
    <comment ref="B10" authorId="2" shapeId="0" xr:uid="{5465A8B4-E591-40DF-ADBC-26AE3FD94D60}">
      <text>
        <r>
          <rPr>
            <b/>
            <sz val="9"/>
            <color indexed="81"/>
            <rFont val="Tahoma"/>
            <family val="2"/>
          </rPr>
          <t>ehbaker:</t>
        </r>
        <r>
          <rPr>
            <sz val="9"/>
            <color indexed="81"/>
            <rFont val="Tahoma"/>
            <family val="2"/>
          </rPr>
          <t xml:space="preserve">
Length of core recovered, as seen through the slotted sides of the Federal Sampler tube</t>
        </r>
      </text>
    </comment>
    <comment ref="C10" authorId="2" shapeId="0" xr:uid="{417C9CA5-D903-49BC-BBF1-402F6F5BF250}">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D10" authorId="2" shapeId="0" xr:uid="{8EE6504B-EEB5-4CC9-9B55-E266FCF30492}">
      <text>
        <r>
          <rPr>
            <b/>
            <sz val="9"/>
            <color indexed="81"/>
            <rFont val="Tahoma"/>
            <family val="2"/>
          </rPr>
          <t>ehbaker:</t>
        </r>
        <r>
          <rPr>
            <sz val="9"/>
            <color indexed="81"/>
            <rFont val="Tahoma"/>
            <family val="2"/>
          </rPr>
          <t xml:space="preserve">
Snow tube scales are calibrated to the cross-sectional area of the snow tube, and read directly in
inches of SWE</t>
        </r>
      </text>
    </comment>
    <comment ref="H10" authorId="0" shapeId="0" xr:uid="{43A113B4-15F8-4826-A120-FEC9640801AB}">
      <text>
        <r>
          <rPr>
            <b/>
            <sz val="9"/>
            <color indexed="81"/>
            <rFont val="Tahoma"/>
            <family val="2"/>
          </rPr>
          <t>cmcneil:</t>
        </r>
        <r>
          <rPr>
            <sz val="9"/>
            <color indexed="81"/>
            <rFont val="Tahoma"/>
            <family val="2"/>
          </rPr>
          <t xml:space="preserve">
What was used to measure snow depth</t>
        </r>
      </text>
    </comment>
    <comment ref="I10" authorId="0" shapeId="0" xr:uid="{0B2991E8-56B9-4012-BC2C-B366CF8FDEE2}">
      <text>
        <r>
          <rPr>
            <b/>
            <sz val="9"/>
            <color indexed="81"/>
            <rFont val="Tahoma"/>
            <family val="2"/>
          </rPr>
          <t>cmcneil:</t>
        </r>
        <r>
          <rPr>
            <sz val="9"/>
            <color indexed="81"/>
            <rFont val="Tahoma"/>
            <family val="2"/>
          </rPr>
          <t xml:space="preserve">
snow depth observed</t>
        </r>
      </text>
    </comment>
    <comment ref="O10" authorId="2" shapeId="0" xr:uid="{01107FE2-E776-4AF9-8F9E-0550A96AB4D4}">
      <text>
        <r>
          <rPr>
            <b/>
            <sz val="9"/>
            <color indexed="81"/>
            <rFont val="Tahoma"/>
            <family val="2"/>
          </rPr>
          <t>ehbaker:</t>
        </r>
        <r>
          <rPr>
            <sz val="9"/>
            <color indexed="81"/>
            <rFont val="Tahoma"/>
            <family val="2"/>
          </rPr>
          <t xml:space="preserve">
Fraction of total snow depth sampled by density measurements. This is the maximum m% (some samples may cover less)</t>
        </r>
      </text>
    </comment>
    <comment ref="D12" authorId="2" shapeId="0" xr:uid="{ACA632F0-00D2-4B55-BD26-B6CA666EE11D}">
      <text>
        <r>
          <rPr>
            <b/>
            <sz val="9"/>
            <color indexed="81"/>
            <rFont val="Tahoma"/>
            <charset val="1"/>
          </rPr>
          <t>ehbaker:</t>
        </r>
        <r>
          <rPr>
            <sz val="9"/>
            <color indexed="81"/>
            <rFont val="Tahoma"/>
            <charset val="1"/>
          </rPr>
          <t xml:space="preserve">
Why is this suddently larger than the previous 14? New instrument? Hmm…
</t>
        </r>
      </text>
    </comment>
  </commentList>
</comments>
</file>

<file path=xl/sharedStrings.xml><?xml version="1.0" encoding="utf-8"?>
<sst xmlns="http://schemas.openxmlformats.org/spreadsheetml/2006/main" count="208" uniqueCount="129">
  <si>
    <t xml:space="preserve"> Glacier:</t>
  </si>
  <si>
    <t>Kahiltna</t>
  </si>
  <si>
    <t>* for the federal sampler, this is simply the depth of the deepest density measurement</t>
  </si>
  <si>
    <t>Location:</t>
  </si>
  <si>
    <t>K17</t>
  </si>
  <si>
    <t xml:space="preserve"> </t>
  </si>
  <si>
    <t xml:space="preserve">    Date:</t>
  </si>
  <si>
    <t>Average Snow Depth (m):</t>
  </si>
  <si>
    <t xml:space="preserve">  Notebook:</t>
  </si>
  <si>
    <t>Sampler Type</t>
  </si>
  <si>
    <t>Federal Sampler</t>
  </si>
  <si>
    <t>Additional Snow Depth Measurements</t>
  </si>
  <si>
    <t>Hobo Temperature Sensors Recovered</t>
  </si>
  <si>
    <t>Density Usability Assessment</t>
  </si>
  <si>
    <t>Depth of Snow Sampled</t>
  </si>
  <si>
    <t>Recovered Core Length</t>
  </si>
  <si>
    <t>Sample Weight</t>
  </si>
  <si>
    <t>Cutter Weight</t>
  </si>
  <si>
    <t>Density</t>
  </si>
  <si>
    <t>Comments</t>
  </si>
  <si>
    <t>Type of measurement</t>
  </si>
  <si>
    <t>Snow Depth</t>
  </si>
  <si>
    <t>Logger Number</t>
  </si>
  <si>
    <t>Action</t>
  </si>
  <si>
    <t>Time</t>
  </si>
  <si>
    <t>Density Coverage</t>
  </si>
  <si>
    <t>in</t>
  </si>
  <si>
    <t>in w.e.</t>
  </si>
  <si>
    <t>g/cm^3</t>
  </si>
  <si>
    <t>(cm)</t>
  </si>
  <si>
    <t>AK local time</t>
  </si>
  <si>
    <t>fraction</t>
  </si>
  <si>
    <t>Pit</t>
  </si>
  <si>
    <t>Probe</t>
  </si>
  <si>
    <t>Date</t>
  </si>
  <si>
    <t>Total</t>
  </si>
  <si>
    <t>Above Surface</t>
  </si>
  <si>
    <t>Below Surface</t>
  </si>
  <si>
    <r>
      <t>b</t>
    </r>
    <r>
      <rPr>
        <b/>
        <vertAlign val="subscript"/>
        <sz val="10"/>
        <color rgb="FF000000"/>
        <rFont val="Arial"/>
        <family val="2"/>
      </rPr>
      <t>s</t>
    </r>
  </si>
  <si>
    <r>
      <t>b</t>
    </r>
    <r>
      <rPr>
        <b/>
        <vertAlign val="subscript"/>
        <sz val="10"/>
        <color rgb="FF000000"/>
        <rFont val="Arial"/>
        <family val="2"/>
      </rPr>
      <t>w</t>
    </r>
  </si>
  <si>
    <r>
      <t>b</t>
    </r>
    <r>
      <rPr>
        <b/>
        <vertAlign val="subscript"/>
        <sz val="10"/>
        <color rgb="FF000000"/>
        <rFont val="Arial"/>
        <family val="2"/>
      </rPr>
      <t>a</t>
    </r>
  </si>
  <si>
    <t>Winter Ablation</t>
  </si>
  <si>
    <t>Summer Accumulation</t>
  </si>
  <si>
    <t>SUMMARY:</t>
  </si>
  <si>
    <t>Time-systems</t>
  </si>
  <si>
    <t>Time 1</t>
  </si>
  <si>
    <t>Time 2</t>
  </si>
  <si>
    <t>Time 3</t>
  </si>
  <si>
    <t>stratigraphic</t>
  </si>
  <si>
    <t xml:space="preserve">Measurement Interval: </t>
  </si>
  <si>
    <t>:</t>
  </si>
  <si>
    <t>Winter Balance =</t>
  </si>
  <si>
    <t>Summer Balance =</t>
  </si>
  <si>
    <t>Annual Balance =</t>
  </si>
  <si>
    <t>previous summer accumulation=</t>
  </si>
  <si>
    <t>Winter Ablation=</t>
  </si>
  <si>
    <t>Summer Accumulation=</t>
  </si>
  <si>
    <t>Bulk Density (g/cm^3):</t>
  </si>
  <si>
    <t>NA</t>
  </si>
  <si>
    <t>&lt;-----Stake Reading-------&gt;</t>
  </si>
  <si>
    <t>&lt;-----------Snow or New Firn Depth-------------&gt;</t>
  </si>
  <si>
    <t>Summer Surf.</t>
  </si>
  <si>
    <t xml:space="preserve"> &lt;-----Old Firn and Ice Losses------&gt;</t>
  </si>
  <si>
    <t xml:space="preserve"> &lt;-----------NFirn, SIce or Snow Amounts----------------&gt;</t>
  </si>
  <si>
    <t>Seasonal</t>
  </si>
  <si>
    <t>Stake</t>
  </si>
  <si>
    <t>Tape</t>
  </si>
  <si>
    <t>Survey</t>
  </si>
  <si>
    <t>Strata</t>
  </si>
  <si>
    <t>Average</t>
  </si>
  <si>
    <t xml:space="preserve"> s.d.</t>
  </si>
  <si>
    <t>n</t>
  </si>
  <si>
    <t>Obsvd.</t>
  </si>
  <si>
    <t>Ice</t>
  </si>
  <si>
    <t>Depth</t>
  </si>
  <si>
    <t xml:space="preserve"> Density</t>
  </si>
  <si>
    <t xml:space="preserve">"Snow" </t>
  </si>
  <si>
    <t>Balance</t>
  </si>
  <si>
    <t>Name</t>
  </si>
  <si>
    <t>b'</t>
  </si>
  <si>
    <t>b*</t>
  </si>
  <si>
    <t>b**</t>
  </si>
  <si>
    <t>d</t>
  </si>
  <si>
    <t>b'ss</t>
  </si>
  <si>
    <t>r</t>
  </si>
  <si>
    <t>b'(i)</t>
  </si>
  <si>
    <t>or</t>
  </si>
  <si>
    <t>m/d/y</t>
  </si>
  <si>
    <t>m</t>
  </si>
  <si>
    <t xml:space="preserve"> m</t>
  </si>
  <si>
    <t>kg/L</t>
  </si>
  <si>
    <t>m(w)</t>
  </si>
  <si>
    <t>07-K17-9M</t>
  </si>
  <si>
    <t>Measured</t>
  </si>
  <si>
    <t>bw or bs</t>
  </si>
  <si>
    <t>original calculation</t>
  </si>
  <si>
    <t>Annual</t>
  </si>
  <si>
    <t>Estimated</t>
  </si>
  <si>
    <t>ba(i)</t>
  </si>
  <si>
    <t>bn(f)</t>
  </si>
  <si>
    <t>bn</t>
  </si>
  <si>
    <t>At Stake</t>
  </si>
  <si>
    <t>Depth of Previous Year's Summer Surface (m):</t>
  </si>
  <si>
    <t>Ablation</t>
  </si>
  <si>
    <t>Accumulation</t>
  </si>
  <si>
    <t>Balances</t>
  </si>
  <si>
    <t>m w.e.</t>
  </si>
  <si>
    <t>Total Core Depth(m):</t>
  </si>
  <si>
    <t>Stake Length Change</t>
  </si>
  <si>
    <t>(fall to fall)</t>
  </si>
  <si>
    <t>Previous summer surface</t>
  </si>
  <si>
    <t>Estimated or Measured</t>
  </si>
  <si>
    <t>new calculation</t>
  </si>
  <si>
    <t xml:space="preserve">Probe  </t>
  </si>
  <si>
    <t>Snow</t>
  </si>
  <si>
    <t>Old firn</t>
  </si>
  <si>
    <t>K17-10-6M</t>
  </si>
  <si>
    <t>2010.05.19</t>
  </si>
  <si>
    <t>2010_05_19_Kah_Field_Datasheet.jpg</t>
  </si>
  <si>
    <t>"depth at stake"</t>
  </si>
  <si>
    <t>dark ash layer on summer surface; very coarse summer surface</t>
  </si>
  <si>
    <t>none</t>
  </si>
  <si>
    <t>Ice (?)</t>
  </si>
  <si>
    <t>New Snow</t>
  </si>
  <si>
    <t>firn or snow depth not noted</t>
  </si>
  <si>
    <t>old firn</t>
  </si>
  <si>
    <t>new snow</t>
  </si>
  <si>
    <t>07-K17</t>
  </si>
  <si>
    <t>K17-10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</si>
</sst>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
    <numFmt numFmtId="166" formatCode="mm/dd/yyyy"/>
    <numFmt numFmtId="167" formatCode="0.00_)"/>
    <numFmt numFmtId="168" formatCode="mm/dd/yy"/>
  </numFmts>
  <fonts count="36">
    <font>
      <sz val="11"/>
      <color theme="1"/>
      <name val="Calibri"/>
      <family val="2"/>
      <scheme val="minor"/>
    </font>
    <font>
      <sz val="11"/>
      <color theme="1"/>
      <name val="Calibri"/>
      <family val="2"/>
      <scheme val="minor"/>
    </font>
    <font>
      <b/>
      <sz val="8"/>
      <name val="Arial"/>
      <family val="2"/>
    </font>
    <font>
      <b/>
      <sz val="10"/>
      <name val="Arial"/>
      <family val="2"/>
    </font>
    <font>
      <sz val="8"/>
      <name val="Arial"/>
      <family val="2"/>
    </font>
    <font>
      <sz val="8"/>
      <color indexed="12"/>
      <name val="Arial"/>
      <family val="2"/>
    </font>
    <font>
      <sz val="10"/>
      <color indexed="12"/>
      <name val="Arial"/>
      <family val="2"/>
    </font>
    <font>
      <sz val="8"/>
      <name val="Helv"/>
    </font>
    <font>
      <sz val="10"/>
      <name val="Arial"/>
      <family val="2"/>
    </font>
    <font>
      <sz val="10"/>
      <color rgb="FF0066FF"/>
      <name val="Arial"/>
      <family val="2"/>
    </font>
    <font>
      <sz val="10"/>
      <color theme="1"/>
      <name val="Arial"/>
      <family val="2"/>
    </font>
    <font>
      <b/>
      <sz val="8"/>
      <color theme="1"/>
      <name val="Arial"/>
      <family val="2"/>
    </font>
    <font>
      <b/>
      <sz val="8"/>
      <color rgb="FFFF0000"/>
      <name val="Arial"/>
      <family val="2"/>
    </font>
    <font>
      <b/>
      <sz val="11"/>
      <color rgb="FFFF0000"/>
      <name val="Calibri"/>
      <family val="2"/>
      <scheme val="minor"/>
    </font>
    <font>
      <b/>
      <sz val="9"/>
      <color indexed="81"/>
      <name val="Tahoma"/>
      <family val="2"/>
    </font>
    <font>
      <sz val="9"/>
      <color indexed="81"/>
      <name val="Tahoma"/>
      <family val="2"/>
    </font>
    <font>
      <sz val="8"/>
      <color indexed="81"/>
      <name val="Tahoma"/>
      <family val="2"/>
    </font>
    <font>
      <b/>
      <sz val="10"/>
      <color rgb="FF000000"/>
      <name val="Arial"/>
      <family val="2"/>
    </font>
    <font>
      <b/>
      <vertAlign val="subscript"/>
      <sz val="10"/>
      <color rgb="FF000000"/>
      <name val="Arial"/>
      <family val="2"/>
    </font>
    <font>
      <b/>
      <sz val="8"/>
      <color indexed="81"/>
      <name val="Tahoma"/>
      <family val="2"/>
    </font>
    <font>
      <b/>
      <sz val="12"/>
      <name val="Arial"/>
      <family val="2"/>
    </font>
    <font>
      <sz val="8"/>
      <color rgb="FF000000"/>
      <name val="Arial"/>
      <family val="2"/>
    </font>
    <font>
      <sz val="8"/>
      <color theme="1"/>
      <name val="Arial"/>
      <family val="2"/>
    </font>
    <font>
      <sz val="8"/>
      <color theme="1"/>
      <name val="Calibri"/>
      <family val="2"/>
      <scheme val="minor"/>
    </font>
    <font>
      <b/>
      <u/>
      <sz val="8"/>
      <color rgb="FF000000"/>
      <name val="Calibri"/>
      <family val="2"/>
    </font>
    <font>
      <b/>
      <u/>
      <sz val="8"/>
      <name val="Arial"/>
      <family val="2"/>
    </font>
    <font>
      <b/>
      <sz val="8"/>
      <color rgb="FF000000"/>
      <name val="Calibri"/>
      <family val="2"/>
    </font>
    <font>
      <sz val="8"/>
      <color indexed="8"/>
      <name val="Calibri"/>
      <family val="2"/>
      <scheme val="minor"/>
    </font>
    <font>
      <sz val="8"/>
      <name val="Calibri"/>
      <family val="2"/>
      <scheme val="minor"/>
    </font>
    <font>
      <b/>
      <sz val="8"/>
      <name val="Calibri"/>
      <family val="2"/>
      <scheme val="minor"/>
    </font>
    <font>
      <sz val="8"/>
      <color rgb="FFFF0000"/>
      <name val="Calibri"/>
      <family val="2"/>
      <scheme val="minor"/>
    </font>
    <font>
      <sz val="8"/>
      <color indexed="8"/>
      <name val="Arial"/>
      <family val="2"/>
    </font>
    <font>
      <sz val="7"/>
      <color rgb="FFFF0000"/>
      <name val="Calibri"/>
      <family val="2"/>
      <scheme val="minor"/>
    </font>
    <font>
      <sz val="9"/>
      <color indexed="81"/>
      <name val="Tahoma"/>
      <charset val="1"/>
    </font>
    <font>
      <b/>
      <sz val="9"/>
      <color indexed="81"/>
      <name val="Tahoma"/>
      <charset val="1"/>
    </font>
    <font>
      <sz val="8"/>
      <color rgb="FF000000"/>
      <name val="AvantGarde"/>
      <family val="2"/>
    </font>
  </fonts>
  <fills count="11">
    <fill>
      <patternFill patternType="none"/>
    </fill>
    <fill>
      <patternFill patternType="gray125"/>
    </fill>
    <fill>
      <patternFill patternType="solid">
        <fgColor rgb="FFFFFF00"/>
        <bgColor rgb="FFFFFF00"/>
      </patternFill>
    </fill>
    <fill>
      <patternFill patternType="solid">
        <fgColor rgb="FFFFFF00"/>
        <bgColor indexed="64"/>
      </patternFill>
    </fill>
    <fill>
      <patternFill patternType="solid">
        <fgColor indexed="11"/>
        <bgColor indexed="64"/>
      </patternFill>
    </fill>
    <fill>
      <patternFill patternType="solid">
        <fgColor indexed="46"/>
        <bgColor indexed="64"/>
      </patternFill>
    </fill>
    <fill>
      <patternFill patternType="solid">
        <fgColor indexed="61"/>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indexed="15"/>
        <bgColor indexed="64"/>
      </patternFill>
    </fill>
    <fill>
      <patternFill patternType="solid">
        <fgColor indexed="41"/>
        <bgColor indexed="64"/>
      </patternFill>
    </fill>
  </fills>
  <borders count="33">
    <border>
      <left/>
      <right/>
      <top/>
      <bottom/>
      <diagonal/>
    </border>
    <border>
      <left/>
      <right/>
      <top style="medium">
        <color indexed="64"/>
      </top>
      <bottom/>
      <diagonal/>
    </border>
    <border>
      <left/>
      <right/>
      <top/>
      <bottom style="medium">
        <color indexed="64"/>
      </bottom>
      <diagonal/>
    </border>
    <border>
      <left style="medium">
        <color indexed="64"/>
      </left>
      <right/>
      <top style="medium">
        <color indexed="64"/>
      </top>
      <bottom/>
      <diagonal/>
    </border>
    <border>
      <left style="medium">
        <color indexed="64"/>
      </left>
      <right style="medium">
        <color indexed="64"/>
      </right>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right/>
      <top style="thin">
        <color indexed="64"/>
      </top>
      <bottom/>
      <diagonal/>
    </border>
    <border>
      <left style="thin">
        <color rgb="FFFF0000"/>
      </left>
      <right style="thin">
        <color rgb="FFFF0000"/>
      </right>
      <top style="thin">
        <color rgb="FFFF0000"/>
      </top>
      <bottom style="thin">
        <color rgb="FFFF0000"/>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style="medium">
        <color indexed="64"/>
      </right>
      <top/>
      <bottom/>
      <diagonal/>
    </border>
  </borders>
  <cellStyleXfs count="10">
    <xf numFmtId="0" fontId="0" fillId="0" borderId="0"/>
    <xf numFmtId="0" fontId="2" fillId="0" borderId="0" applyNumberFormat="0" applyFill="0" applyBorder="0" applyAlignment="0" applyProtection="0">
      <alignment horizontal="left"/>
      <protection locked="0"/>
    </xf>
    <xf numFmtId="0" fontId="4" fillId="0" borderId="0" applyNumberFormat="0" applyFill="0" applyBorder="0" applyAlignment="0" applyProtection="0">
      <protection locked="0"/>
    </xf>
    <xf numFmtId="0" fontId="5" fillId="0" borderId="0" applyNumberFormat="0" applyFill="0" applyBorder="0" applyAlignment="0" applyProtection="0">
      <alignment horizontal="left"/>
      <protection locked="0"/>
    </xf>
    <xf numFmtId="164" fontId="7" fillId="0" borderId="0" applyFont="0" applyFill="0" applyBorder="0" applyAlignment="0" applyProtection="0"/>
    <xf numFmtId="0" fontId="4" fillId="0" borderId="0" applyNumberFormat="0" applyFill="0" applyBorder="0" applyAlignment="0" applyProtection="0">
      <alignment horizontal="left" vertical="top" wrapText="1"/>
      <protection locked="0"/>
    </xf>
    <xf numFmtId="0" fontId="4" fillId="0" borderId="0" applyNumberFormat="0" applyFill="0" applyBorder="0" applyAlignment="0" applyProtection="0">
      <alignment horizontal="left" vertical="top" wrapText="1"/>
      <protection locked="0"/>
    </xf>
    <xf numFmtId="0" fontId="1" fillId="0" borderId="0"/>
    <xf numFmtId="165" fontId="7" fillId="0" borderId="0" applyFont="0" applyFill="0" applyBorder="0" applyAlignment="0" applyProtection="0">
      <alignment horizontal="left"/>
      <protection locked="0"/>
    </xf>
    <xf numFmtId="0" fontId="4" fillId="0" borderId="0" applyNumberFormat="0" applyFill="0" applyBorder="0" applyAlignment="0" applyProtection="0">
      <protection locked="0"/>
    </xf>
  </cellStyleXfs>
  <cellXfs count="342">
    <xf numFmtId="0" fontId="0" fillId="0" borderId="0" xfId="0"/>
    <xf numFmtId="0" fontId="3" fillId="0" borderId="1" xfId="1" applyFont="1" applyBorder="1" applyAlignment="1" applyProtection="1">
      <alignment horizontal="right"/>
    </xf>
    <xf numFmtId="0" fontId="3" fillId="0" borderId="0" xfId="2" applyFont="1" applyProtection="1"/>
    <xf numFmtId="1" fontId="6" fillId="0" borderId="1" xfId="3" applyNumberFormat="1" applyFont="1" applyBorder="1" applyAlignment="1" applyProtection="1">
      <alignment horizontal="left"/>
      <protection locked="0"/>
    </xf>
    <xf numFmtId="1" fontId="6" fillId="0" borderId="1" xfId="3" applyNumberFormat="1" applyFont="1" applyBorder="1" applyAlignment="1" applyProtection="1">
      <alignment horizontal="left"/>
    </xf>
    <xf numFmtId="164" fontId="8" fillId="0" borderId="1" xfId="4" applyFont="1" applyBorder="1"/>
    <xf numFmtId="1" fontId="3" fillId="0" borderId="1" xfId="5" applyNumberFormat="1" applyFont="1" applyBorder="1" applyAlignment="1" applyProtection="1">
      <alignment horizontal="right"/>
    </xf>
    <xf numFmtId="164" fontId="4" fillId="0" borderId="1" xfId="4" applyFont="1" applyFill="1" applyBorder="1" applyAlignment="1" applyProtection="1">
      <alignment horizontal="left"/>
    </xf>
    <xf numFmtId="0" fontId="2" fillId="0" borderId="0" xfId="2" applyFont="1" applyProtection="1"/>
    <xf numFmtId="0" fontId="2" fillId="0" borderId="0" xfId="2" applyFont="1" applyBorder="1" applyProtection="1"/>
    <xf numFmtId="2" fontId="2" fillId="0" borderId="0" xfId="2" applyNumberFormat="1" applyFont="1" applyProtection="1"/>
    <xf numFmtId="0" fontId="3" fillId="0" borderId="0" xfId="1" applyFont="1" applyBorder="1" applyAlignment="1" applyProtection="1">
      <alignment horizontal="right"/>
    </xf>
    <xf numFmtId="1" fontId="6" fillId="0" borderId="0" xfId="3" applyNumberFormat="1" applyFont="1" applyBorder="1" applyAlignment="1" applyProtection="1">
      <alignment horizontal="left"/>
      <protection locked="0"/>
    </xf>
    <xf numFmtId="1" fontId="6" fillId="0" borderId="0" xfId="3" applyNumberFormat="1" applyFont="1" applyBorder="1" applyAlignment="1" applyProtection="1">
      <alignment horizontal="left"/>
    </xf>
    <xf numFmtId="164" fontId="8" fillId="0" borderId="0" xfId="4" applyFont="1" applyBorder="1"/>
    <xf numFmtId="1" fontId="3" fillId="0" borderId="0" xfId="5" applyNumberFormat="1" applyFont="1" applyBorder="1" applyAlignment="1" applyProtection="1">
      <alignment horizontal="right"/>
    </xf>
    <xf numFmtId="164" fontId="8" fillId="0" borderId="0" xfId="4" applyFont="1" applyFill="1" applyBorder="1" applyAlignment="1" applyProtection="1">
      <alignment horizontal="center"/>
    </xf>
    <xf numFmtId="0" fontId="2" fillId="0" borderId="0" xfId="2" applyFont="1" applyBorder="1" applyAlignment="1" applyProtection="1">
      <alignment horizontal="left"/>
    </xf>
    <xf numFmtId="2" fontId="3" fillId="0" borderId="0" xfId="1" applyNumberFormat="1" applyFont="1" applyBorder="1" applyAlignment="1" applyProtection="1">
      <alignment horizontal="right"/>
    </xf>
    <xf numFmtId="14" fontId="3" fillId="0" borderId="0" xfId="2" applyNumberFormat="1" applyFont="1" applyBorder="1" applyProtection="1"/>
    <xf numFmtId="0" fontId="4" fillId="0" borderId="0" xfId="6" applyFont="1" applyAlignment="1" applyProtection="1">
      <alignment vertical="top"/>
    </xf>
    <xf numFmtId="0" fontId="4" fillId="0" borderId="0" xfId="6" applyFont="1" applyBorder="1" applyAlignment="1" applyProtection="1">
      <alignment vertical="top"/>
    </xf>
    <xf numFmtId="2" fontId="4" fillId="0" borderId="0" xfId="6" applyNumberFormat="1" applyFont="1" applyAlignment="1" applyProtection="1">
      <alignment vertical="top"/>
    </xf>
    <xf numFmtId="0" fontId="8" fillId="0" borderId="0" xfId="0" applyFont="1" applyFill="1" applyBorder="1" applyAlignment="1">
      <alignment horizontal="left"/>
    </xf>
    <xf numFmtId="2" fontId="8" fillId="0" borderId="0" xfId="5" applyNumberFormat="1" applyFont="1" applyAlignment="1" applyProtection="1">
      <alignment horizontal="center"/>
    </xf>
    <xf numFmtId="0" fontId="9" fillId="0" borderId="0" xfId="3" applyFont="1" applyFill="1" applyBorder="1" applyAlignment="1" applyProtection="1">
      <alignment horizontal="left"/>
      <protection locked="0"/>
    </xf>
    <xf numFmtId="0" fontId="2" fillId="0" borderId="0" xfId="2" applyFont="1" applyBorder="1" applyAlignment="1" applyProtection="1">
      <alignment horizontal="center"/>
    </xf>
    <xf numFmtId="0" fontId="10" fillId="0" borderId="0" xfId="7" applyFont="1" applyAlignment="1">
      <alignment horizontal="center"/>
    </xf>
    <xf numFmtId="0" fontId="2" fillId="0" borderId="0" xfId="1" applyFont="1" applyBorder="1" applyAlignment="1" applyProtection="1"/>
    <xf numFmtId="0" fontId="2" fillId="0" borderId="0" xfId="1" applyFont="1" applyAlignment="1" applyProtection="1"/>
    <xf numFmtId="2" fontId="2" fillId="0" borderId="0" xfId="1" applyNumberFormat="1" applyFont="1" applyAlignment="1" applyProtection="1"/>
    <xf numFmtId="164" fontId="4" fillId="0" borderId="0" xfId="4" applyFont="1" applyAlignment="1" applyProtection="1">
      <alignment horizontal="center"/>
    </xf>
    <xf numFmtId="165" fontId="4" fillId="0" borderId="0" xfId="8" applyFont="1" applyBorder="1" applyAlignment="1" applyProtection="1">
      <alignment horizontal="center"/>
    </xf>
    <xf numFmtId="0" fontId="4" fillId="0" borderId="0" xfId="2" applyFont="1" applyBorder="1" applyProtection="1"/>
    <xf numFmtId="0" fontId="4" fillId="0" borderId="0" xfId="2" applyFont="1" applyProtection="1"/>
    <xf numFmtId="2" fontId="4" fillId="0" borderId="0" xfId="2" applyNumberFormat="1" applyFont="1" applyProtection="1"/>
    <xf numFmtId="0" fontId="2" fillId="0" borderId="0" xfId="1" applyFont="1" applyBorder="1" applyAlignment="1" applyProtection="1">
      <alignment horizontal="center"/>
    </xf>
    <xf numFmtId="14" fontId="2" fillId="0" borderId="0" xfId="1" applyNumberFormat="1" applyFont="1" applyBorder="1" applyAlignment="1" applyProtection="1">
      <alignment horizontal="centerContinuous"/>
    </xf>
    <xf numFmtId="164" fontId="4" fillId="0" borderId="2" xfId="4" applyFont="1" applyBorder="1" applyAlignment="1" applyProtection="1">
      <alignment horizontal="center"/>
    </xf>
    <xf numFmtId="165" fontId="4" fillId="0" borderId="0" xfId="8" applyFont="1" applyAlignment="1" applyProtection="1">
      <alignment horizontal="center"/>
    </xf>
    <xf numFmtId="0" fontId="4" fillId="0" borderId="3" xfId="2" applyFont="1" applyBorder="1" applyProtection="1"/>
    <xf numFmtId="0" fontId="4" fillId="0" borderId="1" xfId="2" applyFont="1" applyBorder="1" applyProtection="1"/>
    <xf numFmtId="0" fontId="4" fillId="0" borderId="4" xfId="2" applyFont="1" applyBorder="1" applyProtection="1"/>
    <xf numFmtId="0" fontId="4" fillId="0" borderId="5" xfId="2" applyFont="1" applyBorder="1" applyProtection="1"/>
    <xf numFmtId="0" fontId="2" fillId="0" borderId="3" xfId="2" applyFont="1" applyBorder="1" applyProtection="1"/>
    <xf numFmtId="0" fontId="2" fillId="0" borderId="1" xfId="2" applyFont="1" applyBorder="1" applyProtection="1"/>
    <xf numFmtId="0" fontId="2" fillId="0" borderId="5" xfId="2" applyFont="1" applyBorder="1" applyProtection="1"/>
    <xf numFmtId="0" fontId="2" fillId="0" borderId="6" xfId="1" applyFont="1" applyBorder="1" applyAlignment="1" applyProtection="1">
      <alignment horizontal="center"/>
    </xf>
    <xf numFmtId="165" fontId="2" fillId="0" borderId="0" xfId="8" applyFont="1" applyBorder="1" applyAlignment="1" applyProtection="1">
      <alignment horizontal="center"/>
    </xf>
    <xf numFmtId="0" fontId="11" fillId="0" borderId="0" xfId="9" applyFont="1" applyBorder="1" applyAlignment="1" applyProtection="1"/>
    <xf numFmtId="0" fontId="2" fillId="0" borderId="7" xfId="1" applyFont="1" applyBorder="1" applyAlignment="1" applyProtection="1">
      <alignment horizontal="center"/>
    </xf>
    <xf numFmtId="165" fontId="2" fillId="0" borderId="7" xfId="8" applyFont="1" applyBorder="1" applyAlignment="1" applyProtection="1">
      <alignment horizontal="center"/>
    </xf>
    <xf numFmtId="0" fontId="2" fillId="0" borderId="6" xfId="2" applyFont="1" applyBorder="1" applyAlignment="1" applyProtection="1">
      <alignment horizontal="left"/>
    </xf>
    <xf numFmtId="0" fontId="2" fillId="0" borderId="7" xfId="2" applyFont="1" applyBorder="1" applyAlignment="1" applyProtection="1">
      <alignment horizontal="left"/>
    </xf>
    <xf numFmtId="2" fontId="4" fillId="0" borderId="0" xfId="2" applyNumberFormat="1" applyFont="1" applyBorder="1" applyAlignment="1" applyProtection="1">
      <alignment horizontal="center"/>
    </xf>
    <xf numFmtId="0" fontId="12" fillId="0" borderId="8" xfId="1" applyFont="1" applyBorder="1" applyAlignment="1" applyProtection="1">
      <alignment horizontal="center" vertical="center"/>
    </xf>
    <xf numFmtId="0" fontId="12" fillId="0" borderId="2" xfId="1" applyFont="1" applyBorder="1" applyAlignment="1" applyProtection="1">
      <alignment horizontal="center" vertical="center"/>
    </xf>
    <xf numFmtId="165" fontId="12" fillId="0" borderId="0" xfId="8" applyFont="1" applyBorder="1" applyAlignment="1" applyProtection="1">
      <alignment horizontal="center" vertical="center"/>
    </xf>
    <xf numFmtId="0" fontId="12" fillId="0" borderId="0" xfId="1" applyFont="1" applyBorder="1" applyAlignment="1" applyProtection="1">
      <alignment horizontal="center" vertical="center"/>
    </xf>
    <xf numFmtId="0" fontId="4" fillId="0" borderId="0" xfId="1" applyFont="1" applyBorder="1" applyAlignment="1" applyProtection="1">
      <alignment horizontal="center" vertical="center"/>
    </xf>
    <xf numFmtId="165" fontId="4" fillId="0" borderId="9" xfId="8" applyFont="1" applyBorder="1" applyAlignment="1" applyProtection="1">
      <alignment horizontal="center" vertical="center"/>
    </xf>
    <xf numFmtId="165" fontId="4" fillId="0" borderId="2" xfId="8" applyFont="1" applyBorder="1" applyAlignment="1" applyProtection="1">
      <alignment horizontal="center" vertical="center"/>
    </xf>
    <xf numFmtId="0" fontId="4" fillId="0" borderId="9" xfId="1" applyFont="1" applyBorder="1" applyAlignment="1" applyProtection="1">
      <alignment horizontal="center" vertical="center"/>
    </xf>
    <xf numFmtId="0" fontId="4" fillId="0" borderId="8" xfId="2" applyFont="1" applyBorder="1" applyProtection="1"/>
    <xf numFmtId="0" fontId="4" fillId="0" borderId="2" xfId="2" applyFont="1" applyBorder="1" applyProtection="1"/>
    <xf numFmtId="20" fontId="4" fillId="0" borderId="9" xfId="2" applyNumberFormat="1" applyFont="1" applyBorder="1" applyProtection="1"/>
    <xf numFmtId="2" fontId="4" fillId="0" borderId="1" xfId="4" applyNumberFormat="1" applyFont="1" applyBorder="1" applyAlignment="1" applyProtection="1">
      <alignment horizontal="center"/>
    </xf>
    <xf numFmtId="2" fontId="4" fillId="0" borderId="1" xfId="2" applyNumberFormat="1" applyFont="1" applyBorder="1" applyAlignment="1" applyProtection="1">
      <alignment horizontal="center"/>
    </xf>
    <xf numFmtId="20" fontId="4" fillId="0" borderId="0" xfId="2" applyNumberFormat="1" applyFont="1" applyProtection="1"/>
    <xf numFmtId="2" fontId="4" fillId="0" borderId="0" xfId="4" applyNumberFormat="1" applyFont="1" applyAlignment="1" applyProtection="1">
      <alignment horizontal="center"/>
    </xf>
    <xf numFmtId="2" fontId="4" fillId="0" borderId="0" xfId="2" applyNumberFormat="1" applyFont="1" applyAlignment="1" applyProtection="1">
      <alignment horizontal="center"/>
    </xf>
    <xf numFmtId="0" fontId="4" fillId="0" borderId="0" xfId="2" applyFont="1" applyAlignment="1" applyProtection="1">
      <alignment horizontal="center"/>
    </xf>
    <xf numFmtId="0" fontId="2" fillId="0" borderId="0" xfId="1" applyFont="1" applyBorder="1" applyAlignment="1" applyProtection="1">
      <alignment vertical="center"/>
    </xf>
    <xf numFmtId="0" fontId="13" fillId="0" borderId="0" xfId="0" applyFont="1"/>
    <xf numFmtId="0" fontId="4" fillId="0" borderId="0" xfId="2" applyFont="1" applyAlignment="1" applyProtection="1">
      <alignment vertical="center" wrapText="1"/>
    </xf>
    <xf numFmtId="0" fontId="4" fillId="0" borderId="0" xfId="2" applyFont="1" applyAlignment="1" applyProtection="1">
      <alignment vertical="center"/>
    </xf>
    <xf numFmtId="164" fontId="4" fillId="0" borderId="0" xfId="4" applyFont="1" applyBorder="1" applyAlignment="1" applyProtection="1">
      <alignment horizontal="center"/>
    </xf>
    <xf numFmtId="2" fontId="4" fillId="0" borderId="0" xfId="2" applyNumberFormat="1" applyFont="1" applyBorder="1" applyProtection="1"/>
    <xf numFmtId="1" fontId="4" fillId="0" borderId="0" xfId="2" applyNumberFormat="1" applyFont="1" applyProtection="1"/>
    <xf numFmtId="4" fontId="17" fillId="0" borderId="0" xfId="0" applyNumberFormat="1" applyFont="1" applyBorder="1" applyAlignment="1">
      <alignment horizontal="center" vertical="center"/>
    </xf>
    <xf numFmtId="4" fontId="17" fillId="0" borderId="6" xfId="0" applyNumberFormat="1" applyFont="1" applyBorder="1" applyAlignment="1">
      <alignment horizontal="center" vertical="center"/>
    </xf>
    <xf numFmtId="0" fontId="4" fillId="0" borderId="0" xfId="2" applyAlignment="1" applyProtection="1"/>
    <xf numFmtId="0" fontId="4" fillId="0" borderId="0" xfId="2" applyBorder="1" applyAlignment="1" applyProtection="1">
      <alignment vertical="center"/>
    </xf>
    <xf numFmtId="0" fontId="4" fillId="0" borderId="0" xfId="2" applyAlignment="1" applyProtection="1">
      <alignment vertical="center" wrapText="1"/>
    </xf>
    <xf numFmtId="0" fontId="4" fillId="4" borderId="12" xfId="2" applyFill="1" applyBorder="1" applyProtection="1">
      <protection locked="0"/>
    </xf>
    <xf numFmtId="0" fontId="4" fillId="4" borderId="12" xfId="2" applyFill="1" applyBorder="1" applyProtection="1"/>
    <xf numFmtId="0" fontId="4" fillId="4" borderId="12" xfId="2" applyFill="1" applyBorder="1" applyAlignment="1" applyProtection="1">
      <alignment horizontal="centerContinuous"/>
    </xf>
    <xf numFmtId="0" fontId="4" fillId="0" borderId="12" xfId="2" applyBorder="1" applyAlignment="1" applyProtection="1">
      <alignment horizontal="left"/>
      <protection locked="0"/>
    </xf>
    <xf numFmtId="0" fontId="4" fillId="0" borderId="6" xfId="2" applyFill="1" applyBorder="1" applyAlignment="1" applyProtection="1">
      <alignment horizontal="center"/>
      <protection locked="0"/>
    </xf>
    <xf numFmtId="0" fontId="4" fillId="0" borderId="0" xfId="2" applyProtection="1"/>
    <xf numFmtId="0" fontId="4" fillId="4" borderId="4" xfId="2" applyFill="1" applyBorder="1" applyAlignment="1" applyProtection="1">
      <alignment horizontal="center"/>
      <protection locked="0"/>
    </xf>
    <xf numFmtId="0" fontId="4" fillId="5" borderId="6" xfId="2" applyFill="1" applyBorder="1" applyAlignment="1" applyProtection="1">
      <alignment horizontal="center"/>
      <protection locked="0"/>
    </xf>
    <xf numFmtId="0" fontId="4" fillId="4" borderId="6" xfId="2" applyFill="1" applyBorder="1" applyAlignment="1" applyProtection="1">
      <alignment horizontal="center"/>
      <protection locked="0"/>
    </xf>
    <xf numFmtId="0" fontId="4" fillId="4" borderId="0" xfId="2" applyFill="1" applyBorder="1" applyAlignment="1" applyProtection="1">
      <alignment horizontal="center"/>
      <protection locked="0"/>
    </xf>
    <xf numFmtId="1" fontId="4" fillId="4" borderId="7" xfId="2" applyNumberFormat="1" applyFill="1" applyBorder="1" applyAlignment="1" applyProtection="1">
      <alignment horizontal="center"/>
      <protection locked="0"/>
    </xf>
    <xf numFmtId="0" fontId="4" fillId="0" borderId="4" xfId="2" applyBorder="1" applyAlignment="1" applyProtection="1">
      <alignment horizontal="center"/>
      <protection locked="0"/>
    </xf>
    <xf numFmtId="0" fontId="4" fillId="0" borderId="6" xfId="2" applyBorder="1" applyAlignment="1" applyProtection="1">
      <alignment horizontal="center"/>
      <protection locked="0"/>
    </xf>
    <xf numFmtId="0" fontId="4" fillId="0" borderId="0" xfId="2" applyBorder="1" applyAlignment="1" applyProtection="1">
      <alignment horizontal="center"/>
      <protection locked="0"/>
    </xf>
    <xf numFmtId="0" fontId="4" fillId="0" borderId="7" xfId="2" applyBorder="1" applyAlignment="1" applyProtection="1">
      <alignment horizontal="centerContinuous"/>
      <protection locked="0"/>
    </xf>
    <xf numFmtId="167" fontId="4" fillId="4" borderId="0" xfId="2" applyNumberFormat="1" applyFill="1" applyBorder="1" applyAlignment="1" applyProtection="1">
      <alignment horizontal="left"/>
    </xf>
    <xf numFmtId="0" fontId="4" fillId="0" borderId="7" xfId="2" applyBorder="1" applyAlignment="1" applyProtection="1">
      <alignment horizontal="center"/>
      <protection locked="0"/>
    </xf>
    <xf numFmtId="0" fontId="4" fillId="5" borderId="0" xfId="2" applyFill="1" applyBorder="1" applyAlignment="1" applyProtection="1">
      <alignment horizontal="center"/>
      <protection locked="0"/>
    </xf>
    <xf numFmtId="0" fontId="4" fillId="5" borderId="7" xfId="2" applyFill="1" applyBorder="1" applyAlignment="1" applyProtection="1">
      <alignment horizontal="center"/>
      <protection locked="0"/>
    </xf>
    <xf numFmtId="0" fontId="4" fillId="4" borderId="4" xfId="2" applyFill="1" applyBorder="1" applyAlignment="1" applyProtection="1">
      <alignment horizontal="center"/>
    </xf>
    <xf numFmtId="167" fontId="4" fillId="4" borderId="0" xfId="2" applyNumberFormat="1" applyFill="1" applyBorder="1" applyAlignment="1" applyProtection="1">
      <alignment horizontal="centerContinuous"/>
      <protection locked="0"/>
    </xf>
    <xf numFmtId="0" fontId="4" fillId="6" borderId="6" xfId="2" applyFill="1" applyBorder="1" applyAlignment="1" applyProtection="1">
      <alignment horizontal="center"/>
      <protection locked="0"/>
    </xf>
    <xf numFmtId="0" fontId="20" fillId="0" borderId="0" xfId="2" applyFont="1" applyProtection="1"/>
    <xf numFmtId="2" fontId="4" fillId="0" borderId="0" xfId="2" applyNumberFormat="1" applyProtection="1"/>
    <xf numFmtId="0" fontId="4" fillId="0" borderId="0" xfId="2" applyBorder="1" applyProtection="1"/>
    <xf numFmtId="2" fontId="8" fillId="0" borderId="1" xfId="5" applyNumberFormat="1" applyFont="1" applyBorder="1" applyAlignment="1" applyProtection="1">
      <alignment horizontal="center"/>
      <protection locked="0"/>
    </xf>
    <xf numFmtId="0" fontId="4" fillId="4" borderId="4" xfId="2" applyFill="1" applyBorder="1" applyAlignment="1" applyProtection="1">
      <alignment horizontal="center" vertical="center"/>
      <protection locked="0"/>
    </xf>
    <xf numFmtId="0" fontId="4" fillId="5" borderId="6" xfId="2" applyFill="1" applyBorder="1" applyAlignment="1" applyProtection="1">
      <alignment horizontal="center" vertical="center"/>
      <protection locked="0"/>
    </xf>
    <xf numFmtId="0" fontId="4" fillId="5" borderId="0" xfId="2" applyFill="1" applyBorder="1" applyAlignment="1" applyProtection="1">
      <alignment horizontal="center" vertical="center" wrapText="1"/>
    </xf>
    <xf numFmtId="0" fontId="4" fillId="5" borderId="7" xfId="2" applyFill="1" applyBorder="1" applyAlignment="1" applyProtection="1">
      <alignment horizontal="center" vertical="center" wrapText="1"/>
    </xf>
    <xf numFmtId="0" fontId="4" fillId="4" borderId="6" xfId="2" applyFill="1" applyBorder="1" applyAlignment="1" applyProtection="1">
      <alignment horizontal="center" vertical="center"/>
      <protection locked="0"/>
    </xf>
    <xf numFmtId="0" fontId="4" fillId="4" borderId="0" xfId="2" applyFill="1" applyBorder="1" applyAlignment="1" applyProtection="1">
      <alignment horizontal="center" vertical="center"/>
      <protection locked="0"/>
    </xf>
    <xf numFmtId="1" fontId="4" fillId="4" borderId="7" xfId="2" applyNumberFormat="1" applyFill="1" applyBorder="1" applyAlignment="1" applyProtection="1">
      <alignment horizontal="center" vertical="center"/>
      <protection locked="0"/>
    </xf>
    <xf numFmtId="0" fontId="4" fillId="0" borderId="6" xfId="2" applyBorder="1" applyAlignment="1" applyProtection="1">
      <alignment horizontal="center" vertical="center"/>
      <protection locked="0"/>
    </xf>
    <xf numFmtId="0" fontId="4" fillId="0" borderId="0" xfId="2" applyBorder="1" applyAlignment="1" applyProtection="1">
      <alignment horizontal="center" vertical="center" wrapText="1"/>
      <protection locked="0"/>
    </xf>
    <xf numFmtId="0" fontId="4" fillId="0" borderId="7" xfId="2" applyBorder="1" applyAlignment="1" applyProtection="1">
      <alignment horizontal="center" vertical="center"/>
      <protection locked="0"/>
    </xf>
    <xf numFmtId="0" fontId="4" fillId="0" borderId="0" xfId="2" applyBorder="1" applyAlignment="1" applyProtection="1">
      <alignment horizontal="center" vertical="center"/>
      <protection locked="0"/>
    </xf>
    <xf numFmtId="0" fontId="4" fillId="4" borderId="4" xfId="2" applyFill="1" applyBorder="1" applyAlignment="1" applyProtection="1">
      <alignment horizontal="center" vertical="center"/>
    </xf>
    <xf numFmtId="0" fontId="4" fillId="4" borderId="15" xfId="2" applyFill="1" applyBorder="1" applyAlignment="1" applyProtection="1">
      <alignment horizontal="center" vertical="center"/>
      <protection locked="0"/>
    </xf>
    <xf numFmtId="0" fontId="4" fillId="5" borderId="8" xfId="2" applyFill="1" applyBorder="1" applyAlignment="1" applyProtection="1">
      <alignment horizontal="center" vertical="center"/>
      <protection locked="0"/>
    </xf>
    <xf numFmtId="0" fontId="4" fillId="5" borderId="2" xfId="2" applyFill="1" applyBorder="1" applyAlignment="1" applyProtection="1">
      <alignment horizontal="center" vertical="center"/>
      <protection locked="0"/>
    </xf>
    <xf numFmtId="0" fontId="4" fillId="5" borderId="9" xfId="2" applyFill="1" applyBorder="1" applyAlignment="1" applyProtection="1">
      <alignment horizontal="center" vertical="center"/>
      <protection locked="0"/>
    </xf>
    <xf numFmtId="0" fontId="4" fillId="4" borderId="15" xfId="2" applyFill="1" applyBorder="1" applyAlignment="1" applyProtection="1">
      <alignment horizontal="center" vertical="center"/>
    </xf>
    <xf numFmtId="0" fontId="4" fillId="4" borderId="8" xfId="2" applyFill="1" applyBorder="1" applyAlignment="1" applyProtection="1">
      <alignment horizontal="center" vertical="center"/>
      <protection locked="0"/>
    </xf>
    <xf numFmtId="0" fontId="4" fillId="4" borderId="2" xfId="2" applyFill="1" applyBorder="1" applyAlignment="1" applyProtection="1">
      <alignment horizontal="center" vertical="center"/>
      <protection locked="0"/>
    </xf>
    <xf numFmtId="1" fontId="4" fillId="4" borderId="9" xfId="2" applyNumberFormat="1" applyFill="1" applyBorder="1" applyAlignment="1" applyProtection="1">
      <alignment horizontal="center" vertical="center"/>
      <protection locked="0"/>
    </xf>
    <xf numFmtId="0" fontId="4" fillId="0" borderId="8" xfId="2" applyBorder="1" applyAlignment="1" applyProtection="1">
      <alignment horizontal="center" vertical="center"/>
      <protection locked="0"/>
    </xf>
    <xf numFmtId="0" fontId="4" fillId="0" borderId="2" xfId="2" applyBorder="1" applyAlignment="1" applyProtection="1">
      <alignment horizontal="center" vertical="center"/>
      <protection locked="0"/>
    </xf>
    <xf numFmtId="0" fontId="4" fillId="0" borderId="9" xfId="2" applyBorder="1" applyAlignment="1" applyProtection="1">
      <alignment horizontal="center" vertical="center"/>
      <protection locked="0"/>
    </xf>
    <xf numFmtId="0" fontId="4" fillId="0" borderId="1" xfId="2" applyBorder="1" applyAlignment="1" applyProtection="1">
      <alignment horizontal="center" vertical="center"/>
    </xf>
    <xf numFmtId="0" fontId="4" fillId="0" borderId="5" xfId="2" applyBorder="1" applyAlignment="1" applyProtection="1">
      <alignment horizontal="center" vertical="center"/>
    </xf>
    <xf numFmtId="0" fontId="4" fillId="0" borderId="0" xfId="2" applyAlignment="1" applyProtection="1">
      <alignment horizontal="center" vertical="center"/>
    </xf>
    <xf numFmtId="167" fontId="4" fillId="4" borderId="0" xfId="2" applyNumberFormat="1" applyFill="1" applyBorder="1" applyAlignment="1" applyProtection="1">
      <alignment horizontal="center" vertical="center"/>
    </xf>
    <xf numFmtId="0" fontId="2" fillId="0" borderId="7" xfId="2" applyFont="1" applyBorder="1" applyAlignment="1" applyProtection="1">
      <alignment horizontal="center" vertical="center"/>
    </xf>
    <xf numFmtId="167" fontId="4" fillId="4" borderId="0" xfId="2" applyNumberFormat="1" applyFill="1" applyBorder="1" applyAlignment="1" applyProtection="1">
      <alignment horizontal="center" vertical="center"/>
      <protection locked="0"/>
    </xf>
    <xf numFmtId="0" fontId="4" fillId="0" borderId="6" xfId="2" applyBorder="1" applyAlignment="1" applyProtection="1">
      <alignment horizontal="center" vertical="center"/>
    </xf>
    <xf numFmtId="0" fontId="4" fillId="0" borderId="0" xfId="2" applyBorder="1" applyAlignment="1" applyProtection="1">
      <alignment horizontal="center" vertical="center"/>
    </xf>
    <xf numFmtId="0" fontId="4" fillId="0" borderId="7" xfId="2" applyBorder="1" applyAlignment="1" applyProtection="1">
      <alignment horizontal="center" vertical="center"/>
    </xf>
    <xf numFmtId="167" fontId="4" fillId="4" borderId="2" xfId="2" applyNumberFormat="1" applyFill="1" applyBorder="1" applyAlignment="1" applyProtection="1">
      <alignment horizontal="center" vertical="center"/>
      <protection locked="0"/>
    </xf>
    <xf numFmtId="0" fontId="4" fillId="0" borderId="8" xfId="2" applyBorder="1" applyAlignment="1" applyProtection="1">
      <alignment horizontal="center" vertical="center"/>
    </xf>
    <xf numFmtId="0" fontId="4" fillId="0" borderId="2" xfId="2" applyBorder="1" applyAlignment="1" applyProtection="1">
      <alignment horizontal="center" vertical="center"/>
    </xf>
    <xf numFmtId="0" fontId="4" fillId="0" borderId="9" xfId="2" applyBorder="1" applyAlignment="1" applyProtection="1">
      <alignment horizontal="center" vertical="center"/>
    </xf>
    <xf numFmtId="0" fontId="4" fillId="0" borderId="4" xfId="2" applyBorder="1" applyAlignment="1" applyProtection="1">
      <alignment horizontal="center" vertical="center" wrapText="1"/>
      <protection locked="0"/>
    </xf>
    <xf numFmtId="4" fontId="11" fillId="0" borderId="0" xfId="0" applyNumberFormat="1" applyFont="1" applyBorder="1" applyAlignment="1">
      <alignment horizontal="center" vertical="center" wrapText="1"/>
    </xf>
    <xf numFmtId="4" fontId="10" fillId="0" borderId="0" xfId="0" applyNumberFormat="1" applyFont="1" applyBorder="1" applyAlignment="1">
      <alignment horizontal="center"/>
    </xf>
    <xf numFmtId="0" fontId="21" fillId="2" borderId="13" xfId="0" applyFont="1" applyFill="1" applyBorder="1" applyAlignment="1">
      <alignment horizontal="right"/>
    </xf>
    <xf numFmtId="0" fontId="22" fillId="3" borderId="13" xfId="0" applyFont="1" applyFill="1" applyBorder="1" applyAlignment="1">
      <alignment horizontal="right"/>
    </xf>
    <xf numFmtId="0" fontId="23" fillId="3" borderId="13" xfId="0" applyFont="1" applyFill="1" applyBorder="1" applyAlignment="1">
      <alignment horizontal="right"/>
    </xf>
    <xf numFmtId="0" fontId="23" fillId="3" borderId="14" xfId="0" applyFont="1" applyFill="1" applyBorder="1" applyAlignment="1">
      <alignment horizontal="right"/>
    </xf>
    <xf numFmtId="0" fontId="21" fillId="2" borderId="6" xfId="0" applyFont="1" applyFill="1" applyBorder="1" applyAlignment="1">
      <alignment horizontal="right"/>
    </xf>
    <xf numFmtId="0" fontId="21" fillId="2" borderId="8" xfId="0" applyFont="1" applyFill="1" applyBorder="1" applyAlignment="1">
      <alignment horizontal="right"/>
    </xf>
    <xf numFmtId="4" fontId="2" fillId="3" borderId="1" xfId="0" applyNumberFormat="1" applyFont="1" applyFill="1" applyBorder="1" applyAlignment="1">
      <alignment horizontal="center"/>
    </xf>
    <xf numFmtId="0" fontId="2" fillId="3" borderId="1" xfId="0" applyFont="1" applyFill="1" applyBorder="1"/>
    <xf numFmtId="4" fontId="2" fillId="3" borderId="5" xfId="0" applyNumberFormat="1" applyFont="1" applyFill="1" applyBorder="1" applyAlignment="1">
      <alignment horizontal="center"/>
    </xf>
    <xf numFmtId="0" fontId="26" fillId="2" borderId="18" xfId="0" applyFont="1" applyFill="1" applyBorder="1" applyAlignment="1">
      <alignment horizontal="center"/>
    </xf>
    <xf numFmtId="0" fontId="26" fillId="2" borderId="18" xfId="0" applyFont="1" applyFill="1" applyBorder="1" applyAlignment="1">
      <alignment horizontal="center" wrapText="1"/>
    </xf>
    <xf numFmtId="166" fontId="26" fillId="2" borderId="18" xfId="0" applyNumberFormat="1" applyFont="1" applyFill="1" applyBorder="1"/>
    <xf numFmtId="166" fontId="2" fillId="3" borderId="18" xfId="0" applyNumberFormat="1" applyFont="1" applyFill="1" applyBorder="1"/>
    <xf numFmtId="14" fontId="26" fillId="2" borderId="19" xfId="0" applyNumberFormat="1" applyFont="1" applyFill="1" applyBorder="1"/>
    <xf numFmtId="2" fontId="21" fillId="2" borderId="0" xfId="0" applyNumberFormat="1" applyFont="1" applyFill="1" applyBorder="1"/>
    <xf numFmtId="0" fontId="21" fillId="2" borderId="0" xfId="0" applyFont="1" applyFill="1" applyBorder="1"/>
    <xf numFmtId="0" fontId="23" fillId="3" borderId="0" xfId="0" applyFont="1" applyFill="1" applyBorder="1"/>
    <xf numFmtId="0" fontId="21" fillId="2" borderId="7" xfId="0" applyFont="1" applyFill="1" applyBorder="1"/>
    <xf numFmtId="2" fontId="21" fillId="2" borderId="2" xfId="0" applyNumberFormat="1" applyFont="1" applyFill="1" applyBorder="1"/>
    <xf numFmtId="0" fontId="21" fillId="2" borderId="2" xfId="0" applyFont="1" applyFill="1" applyBorder="1"/>
    <xf numFmtId="4" fontId="21" fillId="2" borderId="2" xfId="0" applyNumberFormat="1" applyFont="1" applyFill="1" applyBorder="1"/>
    <xf numFmtId="0" fontId="21" fillId="2" borderId="9" xfId="0" applyFont="1" applyFill="1" applyBorder="1"/>
    <xf numFmtId="0" fontId="24" fillId="2" borderId="3" xfId="0" applyFont="1" applyFill="1" applyBorder="1" applyAlignment="1">
      <alignment horizontal="center" vertical="center"/>
    </xf>
    <xf numFmtId="0" fontId="24" fillId="2" borderId="10" xfId="0" applyFont="1" applyFill="1" applyBorder="1" applyAlignment="1">
      <alignment horizontal="center" vertical="center"/>
    </xf>
    <xf numFmtId="0" fontId="24" fillId="2" borderId="16" xfId="0" applyFont="1" applyFill="1" applyBorder="1" applyAlignment="1">
      <alignment horizontal="center" vertical="center"/>
    </xf>
    <xf numFmtId="0" fontId="24" fillId="2" borderId="17" xfId="0" applyFont="1" applyFill="1" applyBorder="1" applyAlignment="1">
      <alignment horizontal="center" vertical="center"/>
    </xf>
    <xf numFmtId="0" fontId="28" fillId="0" borderId="0" xfId="2" applyFont="1" applyFill="1" applyProtection="1"/>
    <xf numFmtId="0" fontId="28" fillId="0" borderId="0" xfId="2" applyFont="1" applyFill="1" applyBorder="1" applyProtection="1"/>
    <xf numFmtId="0" fontId="23" fillId="0" borderId="0" xfId="0" applyFont="1"/>
    <xf numFmtId="168" fontId="31" fillId="10" borderId="20" xfId="0" applyNumberFormat="1" applyFont="1" applyFill="1" applyBorder="1" applyAlignment="1" applyProtection="1">
      <alignment horizontal="center"/>
    </xf>
    <xf numFmtId="167" fontId="31" fillId="10" borderId="21" xfId="0" applyNumberFormat="1" applyFont="1" applyFill="1" applyBorder="1" applyAlignment="1" applyProtection="1">
      <alignment horizontal="center"/>
    </xf>
    <xf numFmtId="2" fontId="4" fillId="10" borderId="22" xfId="0" applyNumberFormat="1" applyFont="1" applyFill="1" applyBorder="1" applyAlignment="1">
      <alignment horizontal="center"/>
    </xf>
    <xf numFmtId="2" fontId="4" fillId="10" borderId="23" xfId="0" applyNumberFormat="1" applyFont="1" applyFill="1" applyBorder="1" applyAlignment="1">
      <alignment horizontal="center"/>
    </xf>
    <xf numFmtId="167" fontId="31" fillId="10" borderId="24" xfId="0" applyNumberFormat="1" applyFont="1" applyFill="1" applyBorder="1" applyAlignment="1">
      <alignment horizontal="center"/>
    </xf>
    <xf numFmtId="167" fontId="31" fillId="10" borderId="25" xfId="0" applyNumberFormat="1" applyFont="1" applyFill="1" applyBorder="1" applyAlignment="1">
      <alignment horizontal="center"/>
    </xf>
    <xf numFmtId="167" fontId="31" fillId="10" borderId="22" xfId="0" applyNumberFormat="1" applyFont="1" applyFill="1" applyBorder="1" applyAlignment="1">
      <alignment horizontal="center"/>
    </xf>
    <xf numFmtId="1" fontId="31" fillId="10" borderId="23" xfId="0" applyNumberFormat="1" applyFont="1" applyFill="1" applyBorder="1" applyAlignment="1">
      <alignment horizontal="center"/>
    </xf>
    <xf numFmtId="2" fontId="31" fillId="10" borderId="24" xfId="0" applyNumberFormat="1" applyFont="1" applyFill="1" applyBorder="1" applyAlignment="1" applyProtection="1">
      <alignment horizontal="center"/>
    </xf>
    <xf numFmtId="2" fontId="31" fillId="10" borderId="22" xfId="0" applyNumberFormat="1" applyFont="1" applyFill="1" applyBorder="1" applyAlignment="1" applyProtection="1">
      <alignment horizontal="center"/>
    </xf>
    <xf numFmtId="2" fontId="31" fillId="10" borderId="26" xfId="0" applyNumberFormat="1" applyFont="1" applyFill="1" applyBorder="1" applyAlignment="1" applyProtection="1">
      <alignment horizontal="center"/>
    </xf>
    <xf numFmtId="2" fontId="31" fillId="10" borderId="25" xfId="0" applyNumberFormat="1" applyFont="1" applyFill="1" applyBorder="1" applyAlignment="1">
      <alignment horizontal="center"/>
    </xf>
    <xf numFmtId="2" fontId="31" fillId="10" borderId="22" xfId="0" applyNumberFormat="1" applyFont="1" applyFill="1" applyBorder="1" applyAlignment="1">
      <alignment horizontal="center"/>
    </xf>
    <xf numFmtId="2" fontId="31" fillId="10" borderId="23" xfId="0" applyNumberFormat="1" applyFont="1" applyFill="1" applyBorder="1" applyAlignment="1">
      <alignment horizontal="center"/>
    </xf>
    <xf numFmtId="2" fontId="4" fillId="10" borderId="21" xfId="0" applyNumberFormat="1" applyFont="1" applyFill="1" applyBorder="1" applyAlignment="1" applyProtection="1">
      <alignment horizontal="center" vertical="center"/>
    </xf>
    <xf numFmtId="2" fontId="4" fillId="10" borderId="27" xfId="0" applyNumberFormat="1" applyFont="1" applyFill="1" applyBorder="1" applyAlignment="1" applyProtection="1">
      <alignment horizontal="center" vertical="center"/>
    </xf>
    <xf numFmtId="168" fontId="31" fillId="0" borderId="20" xfId="0" applyNumberFormat="1" applyFont="1" applyFill="1" applyBorder="1" applyAlignment="1" applyProtection="1">
      <alignment horizontal="center"/>
    </xf>
    <xf numFmtId="167" fontId="31" fillId="0" borderId="21" xfId="0" applyNumberFormat="1" applyFont="1" applyFill="1" applyBorder="1" applyAlignment="1" applyProtection="1">
      <alignment horizontal="center"/>
    </xf>
    <xf numFmtId="2" fontId="4" fillId="0" borderId="22" xfId="0" applyNumberFormat="1" applyFont="1" applyFill="1" applyBorder="1" applyAlignment="1">
      <alignment horizontal="center"/>
    </xf>
    <xf numFmtId="2" fontId="4" fillId="0" borderId="23" xfId="0" applyNumberFormat="1" applyFont="1" applyFill="1" applyBorder="1" applyAlignment="1">
      <alignment horizontal="center"/>
    </xf>
    <xf numFmtId="167" fontId="31" fillId="0" borderId="24" xfId="0" applyNumberFormat="1" applyFont="1" applyFill="1" applyBorder="1" applyAlignment="1">
      <alignment horizontal="center"/>
    </xf>
    <xf numFmtId="167" fontId="31" fillId="0" borderId="25" xfId="0" applyNumberFormat="1" applyFont="1" applyFill="1" applyBorder="1" applyAlignment="1">
      <alignment horizontal="center"/>
    </xf>
    <xf numFmtId="167" fontId="31" fillId="0" borderId="22" xfId="0" applyNumberFormat="1" applyFont="1" applyFill="1" applyBorder="1" applyAlignment="1">
      <alignment horizontal="center"/>
    </xf>
    <xf numFmtId="2" fontId="31" fillId="0" borderId="22" xfId="0" applyNumberFormat="1" applyFont="1" applyFill="1" applyBorder="1" applyAlignment="1">
      <alignment horizontal="center"/>
    </xf>
    <xf numFmtId="1" fontId="31" fillId="0" borderId="23" xfId="0" applyNumberFormat="1" applyFont="1" applyFill="1" applyBorder="1" applyAlignment="1">
      <alignment horizontal="center"/>
    </xf>
    <xf numFmtId="2" fontId="31" fillId="0" borderId="24" xfId="0" applyNumberFormat="1" applyFont="1" applyFill="1" applyBorder="1" applyAlignment="1" applyProtection="1">
      <alignment horizontal="center"/>
    </xf>
    <xf numFmtId="2" fontId="31" fillId="0" borderId="25" xfId="0" applyNumberFormat="1" applyFont="1" applyFill="1" applyBorder="1" applyAlignment="1">
      <alignment horizontal="center"/>
    </xf>
    <xf numFmtId="2" fontId="31" fillId="0" borderId="22" xfId="0" applyNumberFormat="1" applyFont="1" applyFill="1" applyBorder="1" applyAlignment="1" applyProtection="1">
      <alignment horizontal="center"/>
    </xf>
    <xf numFmtId="2" fontId="31" fillId="0" borderId="26" xfId="0" applyNumberFormat="1" applyFont="1" applyFill="1" applyBorder="1" applyAlignment="1" applyProtection="1">
      <alignment horizontal="center"/>
    </xf>
    <xf numFmtId="2" fontId="31" fillId="0" borderId="23" xfId="0" applyNumberFormat="1" applyFont="1" applyFill="1" applyBorder="1" applyAlignment="1">
      <alignment horizontal="center"/>
    </xf>
    <xf numFmtId="2" fontId="4" fillId="0" borderId="21" xfId="0" applyNumberFormat="1" applyFont="1" applyFill="1" applyBorder="1" applyAlignment="1" applyProtection="1">
      <alignment horizontal="center" vertical="center"/>
    </xf>
    <xf numFmtId="2" fontId="4" fillId="0" borderId="27" xfId="0" applyNumberFormat="1" applyFont="1" applyFill="1" applyBorder="1" applyAlignment="1" applyProtection="1">
      <alignment horizontal="center" vertical="center"/>
    </xf>
    <xf numFmtId="2" fontId="4" fillId="0" borderId="0" xfId="0" applyNumberFormat="1" applyFont="1" applyFill="1" applyBorder="1" applyAlignment="1">
      <alignment horizontal="center"/>
    </xf>
    <xf numFmtId="167" fontId="31" fillId="0" borderId="0" xfId="0" applyNumberFormat="1" applyFont="1" applyFill="1" applyBorder="1" applyAlignment="1">
      <alignment horizontal="center"/>
    </xf>
    <xf numFmtId="1" fontId="31" fillId="0" borderId="0" xfId="0" applyNumberFormat="1" applyFont="1" applyFill="1" applyBorder="1" applyAlignment="1">
      <alignment horizontal="center"/>
    </xf>
    <xf numFmtId="2" fontId="31" fillId="0" borderId="0" xfId="0" applyNumberFormat="1" applyFont="1" applyFill="1" applyBorder="1" applyAlignment="1">
      <alignment horizontal="center"/>
    </xf>
    <xf numFmtId="2" fontId="31" fillId="0" borderId="0" xfId="0" applyNumberFormat="1" applyFont="1" applyFill="1" applyBorder="1" applyAlignment="1" applyProtection="1">
      <alignment horizontal="center"/>
    </xf>
    <xf numFmtId="2" fontId="4" fillId="0" borderId="0" xfId="0" applyNumberFormat="1" applyFont="1" applyFill="1" applyBorder="1" applyAlignment="1" applyProtection="1">
      <alignment horizontal="center" vertical="center"/>
    </xf>
    <xf numFmtId="0" fontId="23" fillId="0" borderId="0" xfId="0" applyFont="1" applyFill="1" applyBorder="1" applyAlignment="1">
      <alignment horizontal="center"/>
    </xf>
    <xf numFmtId="168" fontId="31" fillId="0" borderId="0" xfId="0" applyNumberFormat="1" applyFont="1" applyFill="1" applyBorder="1" applyAlignment="1" applyProtection="1">
      <alignment horizontal="center"/>
    </xf>
    <xf numFmtId="167" fontId="31" fillId="0" borderId="0" xfId="0" applyNumberFormat="1" applyFont="1" applyFill="1" applyBorder="1" applyAlignment="1" applyProtection="1">
      <alignment horizontal="center"/>
    </xf>
    <xf numFmtId="0" fontId="20" fillId="0" borderId="2" xfId="2" applyFont="1" applyBorder="1" applyProtection="1"/>
    <xf numFmtId="2" fontId="28" fillId="0" borderId="2" xfId="0" applyNumberFormat="1" applyFont="1" applyFill="1" applyBorder="1" applyAlignment="1">
      <alignment horizontal="center"/>
    </xf>
    <xf numFmtId="167" fontId="27" fillId="0" borderId="2" xfId="0" applyNumberFormat="1" applyFont="1" applyFill="1" applyBorder="1" applyAlignment="1">
      <alignment horizontal="center"/>
    </xf>
    <xf numFmtId="2" fontId="27" fillId="0" borderId="2" xfId="0" applyNumberFormat="1" applyFont="1" applyFill="1" applyBorder="1" applyAlignment="1">
      <alignment horizontal="center"/>
    </xf>
    <xf numFmtId="1" fontId="27" fillId="0" borderId="2" xfId="0" applyNumberFormat="1" applyFont="1" applyFill="1" applyBorder="1" applyAlignment="1">
      <alignment horizontal="center"/>
    </xf>
    <xf numFmtId="0" fontId="23" fillId="0" borderId="2" xfId="0" applyFont="1" applyFill="1" applyBorder="1"/>
    <xf numFmtId="2" fontId="27" fillId="0" borderId="2" xfId="0" applyNumberFormat="1" applyFont="1" applyFill="1" applyBorder="1" applyAlignment="1" applyProtection="1">
      <alignment horizontal="center"/>
    </xf>
    <xf numFmtId="2" fontId="28" fillId="0" borderId="2" xfId="0" applyNumberFormat="1" applyFont="1" applyFill="1" applyBorder="1" applyAlignment="1" applyProtection="1">
      <alignment horizontal="center" vertical="center"/>
    </xf>
    <xf numFmtId="0" fontId="4" fillId="0" borderId="4" xfId="2" applyBorder="1" applyAlignment="1" applyProtection="1">
      <alignment horizontal="center" vertical="center"/>
      <protection locked="0"/>
    </xf>
    <xf numFmtId="167" fontId="4" fillId="0" borderId="6" xfId="2" applyNumberFormat="1" applyBorder="1" applyAlignment="1" applyProtection="1">
      <alignment horizontal="center" vertical="center"/>
      <protection locked="0"/>
    </xf>
    <xf numFmtId="168" fontId="27" fillId="0" borderId="2" xfId="0" applyNumberFormat="1" applyFont="1" applyFill="1" applyBorder="1" applyAlignment="1" applyProtection="1">
      <alignment horizontal="center"/>
    </xf>
    <xf numFmtId="167" fontId="27" fillId="0" borderId="2" xfId="0" applyNumberFormat="1" applyFont="1" applyFill="1" applyBorder="1" applyAlignment="1" applyProtection="1">
      <alignment horizontal="left"/>
    </xf>
    <xf numFmtId="2" fontId="29" fillId="0" borderId="2" xfId="0" applyNumberFormat="1" applyFont="1" applyFill="1" applyBorder="1" applyAlignment="1" applyProtection="1">
      <alignment horizontal="center" vertical="center"/>
    </xf>
    <xf numFmtId="0" fontId="4" fillId="0" borderId="3" xfId="2" applyFill="1" applyBorder="1" applyAlignment="1" applyProtection="1">
      <alignment horizontal="center"/>
      <protection locked="0"/>
    </xf>
    <xf numFmtId="0" fontId="4" fillId="0" borderId="0" xfId="2" applyFill="1" applyProtection="1"/>
    <xf numFmtId="0" fontId="4" fillId="0" borderId="0" xfId="2" applyFill="1" applyBorder="1" applyProtection="1"/>
    <xf numFmtId="0" fontId="0" fillId="0" borderId="4" xfId="0" applyFill="1" applyBorder="1" applyAlignment="1">
      <alignment horizontal="center"/>
    </xf>
    <xf numFmtId="0" fontId="0" fillId="10" borderId="4" xfId="0" applyFill="1" applyBorder="1" applyAlignment="1">
      <alignment horizontal="center"/>
    </xf>
    <xf numFmtId="0" fontId="0" fillId="9" borderId="4" xfId="0" applyFill="1" applyBorder="1" applyAlignment="1">
      <alignment horizontal="center"/>
    </xf>
    <xf numFmtId="168" fontId="31" fillId="9" borderId="20" xfId="0" applyNumberFormat="1" applyFont="1" applyFill="1" applyBorder="1" applyAlignment="1" applyProtection="1">
      <alignment horizontal="center"/>
    </xf>
    <xf numFmtId="167" fontId="31" fillId="9" borderId="21" xfId="0" applyNumberFormat="1" applyFont="1" applyFill="1" applyBorder="1" applyAlignment="1" applyProtection="1">
      <alignment horizontal="center"/>
    </xf>
    <xf numFmtId="2" fontId="4" fillId="9" borderId="22" xfId="0" applyNumberFormat="1" applyFont="1" applyFill="1" applyBorder="1" applyAlignment="1">
      <alignment horizontal="center"/>
    </xf>
    <xf numFmtId="2" fontId="4" fillId="9" borderId="23" xfId="0" applyNumberFormat="1" applyFont="1" applyFill="1" applyBorder="1" applyAlignment="1">
      <alignment horizontal="center"/>
    </xf>
    <xf numFmtId="167" fontId="31" fillId="9" borderId="24" xfId="0" applyNumberFormat="1" applyFont="1" applyFill="1" applyBorder="1" applyAlignment="1">
      <alignment horizontal="center"/>
    </xf>
    <xf numFmtId="167" fontId="31" fillId="9" borderId="25" xfId="0" applyNumberFormat="1" applyFont="1" applyFill="1" applyBorder="1" applyAlignment="1">
      <alignment horizontal="center"/>
    </xf>
    <xf numFmtId="167" fontId="31" fillId="9" borderId="22" xfId="0" applyNumberFormat="1" applyFont="1" applyFill="1" applyBorder="1" applyAlignment="1">
      <alignment horizontal="center"/>
    </xf>
    <xf numFmtId="2" fontId="31" fillId="9" borderId="22" xfId="0" applyNumberFormat="1" applyFont="1" applyFill="1" applyBorder="1" applyAlignment="1">
      <alignment horizontal="center"/>
    </xf>
    <xf numFmtId="1" fontId="31" fillId="9" borderId="23" xfId="0" applyNumberFormat="1" applyFont="1" applyFill="1" applyBorder="1" applyAlignment="1">
      <alignment horizontal="center"/>
    </xf>
    <xf numFmtId="2" fontId="31" fillId="9" borderId="24" xfId="0" applyNumberFormat="1" applyFont="1" applyFill="1" applyBorder="1" applyAlignment="1" applyProtection="1">
      <alignment horizontal="center"/>
    </xf>
    <xf numFmtId="2" fontId="31" fillId="9" borderId="25" xfId="0" applyNumberFormat="1" applyFont="1" applyFill="1" applyBorder="1" applyAlignment="1">
      <alignment horizontal="center"/>
    </xf>
    <xf numFmtId="2" fontId="31" fillId="9" borderId="22" xfId="0" applyNumberFormat="1" applyFont="1" applyFill="1" applyBorder="1" applyAlignment="1" applyProtection="1">
      <alignment horizontal="center"/>
    </xf>
    <xf numFmtId="2" fontId="31" fillId="9" borderId="26" xfId="0" applyNumberFormat="1" applyFont="1" applyFill="1" applyBorder="1" applyAlignment="1" applyProtection="1">
      <alignment horizontal="center"/>
    </xf>
    <xf numFmtId="2" fontId="31" fillId="9" borderId="23" xfId="0" applyNumberFormat="1" applyFont="1" applyFill="1" applyBorder="1" applyAlignment="1">
      <alignment horizontal="center"/>
    </xf>
    <xf numFmtId="2" fontId="4" fillId="9" borderId="21" xfId="0" applyNumberFormat="1" applyFont="1" applyFill="1" applyBorder="1" applyAlignment="1" applyProtection="1">
      <alignment horizontal="center" vertical="center"/>
    </xf>
    <xf numFmtId="2" fontId="4" fillId="9" borderId="27" xfId="0" applyNumberFormat="1" applyFont="1" applyFill="1" applyBorder="1" applyAlignment="1" applyProtection="1">
      <alignment horizontal="center" vertical="center"/>
    </xf>
    <xf numFmtId="2" fontId="4" fillId="0" borderId="0" xfId="4" quotePrefix="1" applyNumberFormat="1" applyFont="1" applyAlignment="1" applyProtection="1">
      <alignment horizontal="center"/>
    </xf>
    <xf numFmtId="0" fontId="4" fillId="8" borderId="0" xfId="2" applyFill="1" applyProtection="1"/>
    <xf numFmtId="0" fontId="4" fillId="7" borderId="0" xfId="2" applyFill="1" applyProtection="1"/>
    <xf numFmtId="0" fontId="4" fillId="8" borderId="0" xfId="2" applyFont="1" applyFill="1" applyAlignment="1" applyProtection="1">
      <alignment horizontal="center" vertical="center"/>
    </xf>
    <xf numFmtId="14" fontId="4" fillId="8" borderId="0" xfId="2" applyNumberFormat="1" applyFont="1" applyFill="1" applyBorder="1" applyAlignment="1" applyProtection="1">
      <alignment horizontal="center" vertical="center"/>
    </xf>
    <xf numFmtId="2" fontId="35" fillId="8" borderId="0" xfId="0" applyNumberFormat="1" applyFont="1" applyFill="1" applyBorder="1" applyAlignment="1">
      <alignment horizontal="center" vertical="center"/>
    </xf>
    <xf numFmtId="0" fontId="4" fillId="8" borderId="0" xfId="2" applyFill="1" applyAlignment="1" applyProtection="1">
      <alignment horizontal="center" vertical="center"/>
    </xf>
    <xf numFmtId="2" fontId="4" fillId="8" borderId="0" xfId="2" applyNumberFormat="1" applyFont="1" applyFill="1" applyAlignment="1" applyProtection="1">
      <alignment horizontal="center" vertical="center"/>
    </xf>
    <xf numFmtId="4" fontId="4" fillId="8" borderId="0" xfId="2" applyNumberFormat="1" applyFill="1" applyAlignment="1" applyProtection="1">
      <alignment horizontal="center" vertical="center"/>
    </xf>
    <xf numFmtId="2" fontId="4" fillId="8" borderId="0" xfId="2" applyNumberFormat="1" applyFill="1" applyAlignment="1" applyProtection="1">
      <alignment horizontal="center" vertical="center"/>
    </xf>
    <xf numFmtId="0" fontId="4" fillId="8" borderId="0" xfId="2" applyFill="1" applyBorder="1" applyAlignment="1" applyProtection="1">
      <alignment horizontal="center" vertical="center"/>
    </xf>
    <xf numFmtId="0" fontId="23" fillId="8" borderId="0" xfId="0" applyFont="1" applyFill="1" applyAlignment="1">
      <alignment horizontal="center" vertical="center"/>
    </xf>
    <xf numFmtId="14" fontId="23" fillId="8" borderId="0" xfId="0" applyNumberFormat="1" applyFont="1" applyFill="1" applyAlignment="1">
      <alignment horizontal="center" vertical="center"/>
    </xf>
    <xf numFmtId="2" fontId="30" fillId="8" borderId="0" xfId="0" applyNumberFormat="1" applyFont="1" applyFill="1" applyAlignment="1">
      <alignment horizontal="center" vertical="center"/>
    </xf>
    <xf numFmtId="0" fontId="32" fillId="8" borderId="0" xfId="0" applyFont="1" applyFill="1" applyAlignment="1">
      <alignment horizontal="center" vertical="center"/>
    </xf>
    <xf numFmtId="2" fontId="23" fillId="8" borderId="0" xfId="0" applyNumberFormat="1" applyFont="1" applyFill="1" applyAlignment="1">
      <alignment horizontal="center" vertical="center"/>
    </xf>
    <xf numFmtId="0" fontId="23" fillId="7" borderId="0" xfId="0" applyFont="1" applyFill="1" applyBorder="1" applyAlignment="1">
      <alignment horizontal="center" vertical="center"/>
    </xf>
    <xf numFmtId="168" fontId="31" fillId="7" borderId="0" xfId="0" applyNumberFormat="1" applyFont="1" applyFill="1" applyBorder="1" applyAlignment="1" applyProtection="1">
      <alignment horizontal="center" vertical="center"/>
    </xf>
    <xf numFmtId="0" fontId="23" fillId="7" borderId="0" xfId="0" applyFont="1" applyFill="1" applyAlignment="1">
      <alignment horizontal="center" vertical="center"/>
    </xf>
    <xf numFmtId="2" fontId="23" fillId="7" borderId="0" xfId="0" applyNumberFormat="1" applyFont="1" applyFill="1" applyAlignment="1">
      <alignment horizontal="center" vertical="center"/>
    </xf>
    <xf numFmtId="0" fontId="23" fillId="8" borderId="0" xfId="0" applyFont="1" applyFill="1" applyBorder="1" applyAlignment="1">
      <alignment horizontal="center" vertical="center"/>
    </xf>
    <xf numFmtId="168" fontId="31" fillId="8" borderId="0" xfId="0" applyNumberFormat="1" applyFont="1" applyFill="1" applyBorder="1" applyAlignment="1" applyProtection="1">
      <alignment horizontal="center" vertical="center"/>
    </xf>
    <xf numFmtId="0" fontId="30" fillId="8" borderId="28" xfId="0" applyFont="1" applyFill="1" applyBorder="1" applyAlignment="1">
      <alignment horizontal="center" vertical="center"/>
    </xf>
    <xf numFmtId="0" fontId="23" fillId="8" borderId="0" xfId="0" applyFont="1" applyFill="1" applyAlignment="1">
      <alignment horizontal="left" vertical="center"/>
    </xf>
    <xf numFmtId="0" fontId="22" fillId="8" borderId="0" xfId="0" applyFont="1" applyFill="1" applyAlignment="1">
      <alignment horizontal="center" vertical="center"/>
    </xf>
    <xf numFmtId="0" fontId="4" fillId="0" borderId="7" xfId="2" applyBorder="1" applyAlignment="1" applyProtection="1">
      <alignment horizontal="center" vertical="center" wrapText="1"/>
      <protection locked="0"/>
    </xf>
    <xf numFmtId="2" fontId="23" fillId="8" borderId="0" xfId="0" applyNumberFormat="1" applyFont="1" applyFill="1" applyBorder="1" applyAlignment="1">
      <alignment horizontal="center" vertical="center"/>
    </xf>
    <xf numFmtId="0" fontId="23" fillId="0" borderId="0" xfId="0" applyFont="1" applyFill="1" applyBorder="1" applyAlignment="1">
      <alignment horizontal="center" vertical="center"/>
    </xf>
    <xf numFmtId="168" fontId="31" fillId="0" borderId="0" xfId="0" applyNumberFormat="1" applyFont="1" applyFill="1" applyBorder="1" applyAlignment="1" applyProtection="1">
      <alignment horizontal="center" vertical="center"/>
    </xf>
    <xf numFmtId="0" fontId="23" fillId="0" borderId="0" xfId="0" applyFont="1" applyFill="1" applyAlignment="1">
      <alignment horizontal="center" vertical="center"/>
    </xf>
    <xf numFmtId="0" fontId="30" fillId="0" borderId="0" xfId="0" applyFont="1" applyFill="1" applyBorder="1" applyAlignment="1">
      <alignment horizontal="center" vertical="center"/>
    </xf>
    <xf numFmtId="2" fontId="23" fillId="0" borderId="0" xfId="0" applyNumberFormat="1" applyFont="1" applyFill="1" applyAlignment="1">
      <alignment horizontal="center" vertical="center"/>
    </xf>
    <xf numFmtId="2" fontId="4" fillId="2" borderId="0" xfId="0" applyNumberFormat="1" applyFont="1" applyFill="1" applyBorder="1"/>
    <xf numFmtId="168" fontId="31" fillId="10" borderId="6" xfId="0" applyNumberFormat="1" applyFont="1" applyFill="1" applyBorder="1" applyAlignment="1" applyProtection="1">
      <alignment horizontal="center"/>
    </xf>
    <xf numFmtId="167" fontId="31" fillId="10" borderId="29" xfId="0" applyNumberFormat="1" applyFont="1" applyFill="1" applyBorder="1" applyAlignment="1" applyProtection="1">
      <alignment horizontal="center"/>
    </xf>
    <xf numFmtId="2" fontId="4" fillId="10" borderId="30" xfId="0" applyNumberFormat="1" applyFont="1" applyFill="1" applyBorder="1" applyAlignment="1">
      <alignment horizontal="center"/>
    </xf>
    <xf numFmtId="2" fontId="4" fillId="10" borderId="31" xfId="0" applyNumberFormat="1" applyFont="1" applyFill="1" applyBorder="1" applyAlignment="1">
      <alignment horizontal="center"/>
    </xf>
    <xf numFmtId="167" fontId="31" fillId="10" borderId="4" xfId="0" applyNumberFormat="1" applyFont="1" applyFill="1" applyBorder="1" applyAlignment="1">
      <alignment horizontal="center"/>
    </xf>
    <xf numFmtId="167" fontId="31" fillId="10" borderId="13" xfId="0" applyNumberFormat="1" applyFont="1" applyFill="1" applyBorder="1" applyAlignment="1">
      <alignment horizontal="center"/>
    </xf>
    <xf numFmtId="167" fontId="31" fillId="10" borderId="30" xfId="0" applyNumberFormat="1" applyFont="1" applyFill="1" applyBorder="1" applyAlignment="1">
      <alignment horizontal="center"/>
    </xf>
    <xf numFmtId="1" fontId="31" fillId="10" borderId="31" xfId="0" applyNumberFormat="1" applyFont="1" applyFill="1" applyBorder="1" applyAlignment="1">
      <alignment horizontal="center"/>
    </xf>
    <xf numFmtId="2" fontId="31" fillId="10" borderId="4" xfId="0" applyNumberFormat="1" applyFont="1" applyFill="1" applyBorder="1" applyAlignment="1" applyProtection="1">
      <alignment horizontal="center"/>
    </xf>
    <xf numFmtId="2" fontId="31" fillId="10" borderId="13" xfId="0" applyNumberFormat="1" applyFont="1" applyFill="1" applyBorder="1" applyAlignment="1">
      <alignment horizontal="center"/>
    </xf>
    <xf numFmtId="2" fontId="31" fillId="10" borderId="30" xfId="0" applyNumberFormat="1" applyFont="1" applyFill="1" applyBorder="1" applyAlignment="1" applyProtection="1">
      <alignment horizontal="center"/>
    </xf>
    <xf numFmtId="2" fontId="31" fillId="10" borderId="32" xfId="0" applyNumberFormat="1" applyFont="1" applyFill="1" applyBorder="1" applyAlignment="1" applyProtection="1">
      <alignment horizontal="center"/>
    </xf>
    <xf numFmtId="2" fontId="31" fillId="10" borderId="30" xfId="0" applyNumberFormat="1" applyFont="1" applyFill="1" applyBorder="1" applyAlignment="1">
      <alignment horizontal="center"/>
    </xf>
    <xf numFmtId="2" fontId="31" fillId="10" borderId="31" xfId="0" applyNumberFormat="1" applyFont="1" applyFill="1" applyBorder="1" applyAlignment="1">
      <alignment horizontal="center"/>
    </xf>
    <xf numFmtId="2" fontId="4" fillId="10" borderId="29" xfId="0" applyNumberFormat="1" applyFont="1" applyFill="1" applyBorder="1" applyAlignment="1" applyProtection="1">
      <alignment horizontal="center" vertical="center"/>
    </xf>
    <xf numFmtId="2" fontId="4" fillId="10" borderId="0" xfId="0" applyNumberFormat="1" applyFont="1" applyFill="1" applyBorder="1" applyAlignment="1" applyProtection="1">
      <alignment horizontal="center" vertical="center"/>
    </xf>
    <xf numFmtId="0" fontId="4" fillId="0" borderId="5" xfId="2" applyFill="1" applyBorder="1" applyAlignment="1" applyProtection="1">
      <alignment horizontal="center"/>
      <protection locked="0"/>
    </xf>
    <xf numFmtId="0" fontId="4" fillId="0" borderId="7" xfId="2" applyFill="1" applyBorder="1" applyAlignment="1" applyProtection="1">
      <alignment horizontal="center"/>
      <protection locked="0"/>
    </xf>
    <xf numFmtId="0" fontId="4" fillId="6" borderId="4" xfId="2" applyFill="1" applyBorder="1" applyAlignment="1" applyProtection="1">
      <alignment horizontal="center"/>
      <protection locked="0"/>
    </xf>
    <xf numFmtId="0" fontId="4" fillId="4" borderId="15" xfId="2" applyFill="1" applyBorder="1" applyAlignment="1" applyProtection="1">
      <alignment horizontal="center"/>
      <protection locked="0"/>
    </xf>
    <xf numFmtId="0" fontId="4" fillId="5" borderId="8" xfId="2" applyFill="1" applyBorder="1" applyAlignment="1" applyProtection="1">
      <alignment horizontal="center"/>
      <protection locked="0"/>
    </xf>
    <xf numFmtId="0" fontId="4" fillId="5" borderId="2" xfId="2" applyFill="1" applyBorder="1" applyAlignment="1" applyProtection="1">
      <alignment horizontal="center"/>
      <protection locked="0"/>
    </xf>
    <xf numFmtId="0" fontId="4" fillId="5" borderId="9" xfId="2" applyFill="1" applyBorder="1" applyAlignment="1" applyProtection="1">
      <alignment horizontal="center"/>
      <protection locked="0"/>
    </xf>
    <xf numFmtId="0" fontId="4" fillId="4" borderId="15" xfId="2" applyFill="1" applyBorder="1" applyAlignment="1" applyProtection="1">
      <alignment horizontal="center"/>
    </xf>
    <xf numFmtId="0" fontId="4" fillId="4" borderId="8" xfId="2" applyFill="1" applyBorder="1" applyAlignment="1" applyProtection="1">
      <alignment horizontal="center"/>
      <protection locked="0"/>
    </xf>
    <xf numFmtId="0" fontId="4" fillId="4" borderId="2" xfId="2" applyFill="1" applyBorder="1" applyAlignment="1" applyProtection="1">
      <alignment horizontal="center"/>
      <protection locked="0"/>
    </xf>
    <xf numFmtId="1" fontId="4" fillId="4" borderId="9" xfId="2" applyNumberFormat="1" applyFill="1" applyBorder="1" applyAlignment="1" applyProtection="1">
      <alignment horizontal="center"/>
      <protection locked="0"/>
    </xf>
    <xf numFmtId="0" fontId="4" fillId="0" borderId="8" xfId="2" applyBorder="1" applyAlignment="1" applyProtection="1">
      <alignment horizontal="center"/>
      <protection locked="0"/>
    </xf>
    <xf numFmtId="0" fontId="4" fillId="0" borderId="2" xfId="2" applyBorder="1" applyAlignment="1" applyProtection="1">
      <alignment horizontal="center"/>
      <protection locked="0"/>
    </xf>
    <xf numFmtId="0" fontId="4" fillId="0" borderId="9" xfId="2" applyBorder="1" applyAlignment="1" applyProtection="1">
      <alignment horizontal="center"/>
      <protection locked="0"/>
    </xf>
    <xf numFmtId="167" fontId="4" fillId="4" borderId="2" xfId="2" applyNumberFormat="1" applyFill="1" applyBorder="1" applyAlignment="1" applyProtection="1">
      <alignment horizontal="centerContinuous"/>
      <protection locked="0"/>
    </xf>
    <xf numFmtId="0" fontId="4" fillId="6" borderId="8" xfId="2" applyFill="1" applyBorder="1" applyAlignment="1" applyProtection="1">
      <alignment horizontal="center"/>
      <protection locked="0"/>
    </xf>
    <xf numFmtId="0" fontId="4" fillId="6" borderId="15" xfId="2" applyFill="1" applyBorder="1" applyAlignment="1" applyProtection="1">
      <alignment horizontal="center"/>
      <protection locked="0"/>
    </xf>
    <xf numFmtId="0" fontId="25" fillId="3" borderId="11" xfId="0" applyFont="1" applyFill="1" applyBorder="1" applyAlignment="1">
      <alignment horizontal="center"/>
    </xf>
    <xf numFmtId="0" fontId="25" fillId="3" borderId="1" xfId="0" applyFont="1" applyFill="1" applyBorder="1" applyAlignment="1">
      <alignment horizontal="center"/>
    </xf>
    <xf numFmtId="0" fontId="4" fillId="5" borderId="3" xfId="2" applyFill="1" applyBorder="1" applyAlignment="1" applyProtection="1">
      <alignment horizontal="left"/>
      <protection locked="0"/>
    </xf>
    <xf numFmtId="0" fontId="4" fillId="5" borderId="1" xfId="2" applyFill="1" applyBorder="1" applyAlignment="1" applyProtection="1"/>
    <xf numFmtId="0" fontId="4" fillId="5" borderId="5" xfId="2" applyFill="1" applyBorder="1" applyAlignment="1" applyProtection="1"/>
    <xf numFmtId="0" fontId="4" fillId="4" borderId="3" xfId="2" applyFill="1" applyBorder="1" applyAlignment="1" applyProtection="1">
      <protection locked="0"/>
    </xf>
    <xf numFmtId="0" fontId="4" fillId="4" borderId="1" xfId="2" applyFill="1" applyBorder="1" applyAlignment="1" applyProtection="1"/>
    <xf numFmtId="0" fontId="4" fillId="4" borderId="5" xfId="2" applyFill="1" applyBorder="1" applyAlignment="1" applyProtection="1"/>
    <xf numFmtId="0" fontId="4" fillId="0" borderId="3" xfId="2" applyBorder="1" applyAlignment="1" applyProtection="1">
      <alignment horizontal="center"/>
      <protection locked="0"/>
    </xf>
    <xf numFmtId="0" fontId="4" fillId="0" borderId="1" xfId="2" applyBorder="1" applyAlignment="1" applyProtection="1">
      <alignment horizontal="center"/>
    </xf>
    <xf numFmtId="0" fontId="4" fillId="0" borderId="5" xfId="2" applyBorder="1" applyAlignment="1" applyProtection="1">
      <alignment horizontal="center"/>
    </xf>
    <xf numFmtId="167" fontId="4" fillId="0" borderId="3" xfId="2" applyNumberFormat="1" applyBorder="1" applyAlignment="1" applyProtection="1">
      <alignment horizontal="left"/>
      <protection locked="0"/>
    </xf>
    <xf numFmtId="0" fontId="4" fillId="0" borderId="1" xfId="2" applyBorder="1" applyAlignment="1" applyProtection="1"/>
    <xf numFmtId="0" fontId="4" fillId="0" borderId="5" xfId="2" applyBorder="1" applyAlignment="1" applyProtection="1"/>
    <xf numFmtId="0" fontId="4" fillId="5" borderId="0" xfId="2" applyFill="1" applyBorder="1" applyAlignment="1" applyProtection="1">
      <alignment horizontal="center"/>
    </xf>
    <xf numFmtId="0" fontId="4" fillId="5" borderId="7" xfId="2" applyFill="1" applyBorder="1" applyAlignment="1" applyProtection="1">
      <alignment horizontal="center"/>
    </xf>
    <xf numFmtId="0" fontId="4" fillId="5" borderId="6" xfId="2" applyFill="1" applyBorder="1" applyAlignment="1" applyProtection="1">
      <alignment horizontal="center" vertical="center"/>
      <protection locked="0"/>
    </xf>
    <xf numFmtId="0" fontId="4" fillId="5" borderId="0" xfId="2" applyFill="1" applyBorder="1" applyAlignment="1" applyProtection="1">
      <alignment horizontal="center" vertical="center"/>
    </xf>
    <xf numFmtId="0" fontId="4" fillId="5" borderId="7" xfId="2" applyFill="1" applyBorder="1" applyAlignment="1" applyProtection="1">
      <alignment horizontal="center" vertical="center"/>
    </xf>
    <xf numFmtId="0" fontId="4" fillId="4" borderId="6" xfId="2" applyFill="1" applyBorder="1" applyAlignment="1" applyProtection="1">
      <alignment horizontal="center" vertical="center"/>
      <protection locked="0"/>
    </xf>
    <xf numFmtId="0" fontId="4" fillId="4" borderId="0" xfId="2" applyFill="1" applyBorder="1" applyAlignment="1" applyProtection="1">
      <alignment horizontal="center" vertical="center"/>
    </xf>
    <xf numFmtId="0" fontId="4" fillId="4" borderId="7" xfId="2" applyFill="1" applyBorder="1" applyAlignment="1" applyProtection="1">
      <alignment horizontal="center" vertical="center"/>
    </xf>
  </cellXfs>
  <cellStyles count="10">
    <cellStyle name="??0" xfId="8" xr:uid="{39724848-8BA3-499F-BA11-463C1572FB80}"/>
    <cellStyle name="0.000" xfId="4" xr:uid="{F1303043-05F2-433C-9A95-5ABDF244171C}"/>
    <cellStyle name="hel8" xfId="5" xr:uid="{1CC11A8C-4483-4B45-B674-14E0EF408209}"/>
    <cellStyle name="hel8 2" xfId="6" xr:uid="{07C946A5-6998-4FD9-A2A0-E05BE0AA2A4F}"/>
    <cellStyle name="hel8 blue" xfId="3" xr:uid="{2B48D2AB-01DF-4527-8F36-A4E3C271FA9F}"/>
    <cellStyle name="hel8b_Snow Pit1" xfId="1" xr:uid="{6CA1938C-C51D-4411-9E19-BB3BC47F0F6C}"/>
    <cellStyle name="Normal" xfId="0" builtinId="0"/>
    <cellStyle name="Normal 2 3" xfId="2" xr:uid="{80DD8BD6-46A3-45CF-AF91-17DCD9A99C36}"/>
    <cellStyle name="Normal 4" xfId="7" xr:uid="{3ECA05BC-DA36-43AE-88E3-5A5720C37BCA}"/>
    <cellStyle name="Normal_C-snowpits" xfId="9" xr:uid="{1A708CFE-C273-4BE7-AC9D-C8A296910001}"/>
  </cellStyles>
  <dxfs count="6">
    <dxf>
      <font>
        <b/>
        <i val="0"/>
        <color rgb="FFC00000"/>
      </font>
    </dxf>
    <dxf>
      <font>
        <b/>
        <i val="0"/>
        <color rgb="FF0000FF"/>
      </font>
    </dxf>
    <dxf>
      <font>
        <b/>
        <i val="0"/>
        <color rgb="FFC00000"/>
      </font>
    </dxf>
    <dxf>
      <font>
        <b/>
        <i val="0"/>
        <color rgb="FF0000FF"/>
      </font>
    </dxf>
    <dxf>
      <font>
        <b/>
        <i val="0"/>
        <color rgb="FFC00000"/>
      </font>
    </dxf>
    <dxf>
      <font>
        <b/>
        <i val="0"/>
        <color rgb="FF0000FF"/>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11</xdr:col>
      <xdr:colOff>285750</xdr:colOff>
      <xdr:row>25</xdr:row>
      <xdr:rowOff>0</xdr:rowOff>
    </xdr:from>
    <xdr:to>
      <xdr:col>19</xdr:col>
      <xdr:colOff>0</xdr:colOff>
      <xdr:row>57</xdr:row>
      <xdr:rowOff>66675</xdr:rowOff>
    </xdr:to>
    <xdr:sp macro="" textlink="">
      <xdr:nvSpPr>
        <xdr:cNvPr id="2" name="TextBox 1">
          <a:extLst>
            <a:ext uri="{FF2B5EF4-FFF2-40B4-BE49-F238E27FC236}">
              <a16:creationId xmlns:a16="http://schemas.microsoft.com/office/drawing/2014/main" id="{3E7BEC89-9CA1-4D16-A445-4A2164D711BD}"/>
            </a:ext>
          </a:extLst>
        </xdr:cNvPr>
        <xdr:cNvSpPr txBox="1"/>
      </xdr:nvSpPr>
      <xdr:spPr>
        <a:xfrm>
          <a:off x="7648575" y="4238625"/>
          <a:ext cx="4743450" cy="4953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Old calculation: mass balance</a:t>
          </a:r>
        </a:p>
        <a:p>
          <a:endParaRPr lang="en-US" sz="1100" b="1"/>
        </a:p>
        <a:p>
          <a:r>
            <a:rPr lang="en-US" sz="1100" b="1"/>
            <a:t>bw:  </a:t>
          </a:r>
          <a:r>
            <a:rPr lang="en-US" sz="1100" b="0"/>
            <a:t>they use a single measured</a:t>
          </a:r>
          <a:r>
            <a:rPr lang="en-US" sz="1100" b="0" baseline="0"/>
            <a:t> density, from the deepest sample of the federal sampler. This is fine reasoning, but contrasts with typical (all other) spring measurements. That density is 0.36; average of the 3 measurments is 0.28. </a:t>
          </a:r>
          <a:endParaRPr lang="en-US" sz="1100" b="0"/>
        </a:p>
        <a:p>
          <a:endParaRPr lang="en-US" sz="1100" b="0"/>
        </a:p>
        <a:p>
          <a:r>
            <a:rPr lang="en-US" sz="1100" b="1"/>
            <a:t>bs: </a:t>
          </a:r>
          <a:r>
            <a:rPr lang="en-US" sz="1100" b="1" baseline="0"/>
            <a:t> </a:t>
          </a:r>
          <a:r>
            <a:rPr lang="en-US" sz="1100" b="0" baseline="0"/>
            <a:t>residual</a:t>
          </a:r>
          <a:endParaRPr lang="en-US" sz="1100" b="0"/>
        </a:p>
        <a:p>
          <a:endParaRPr lang="en-US" sz="1100" b="1"/>
        </a:p>
        <a:p>
          <a:r>
            <a:rPr lang="en-US" sz="1100" b="1"/>
            <a:t>ba</a:t>
          </a:r>
          <a:r>
            <a:rPr lang="en-US" sz="1100" b="0"/>
            <a:t>: calculated in column O. Surface lowering from</a:t>
          </a:r>
          <a:r>
            <a:rPr lang="en-US" sz="1100" b="0" baseline="0"/>
            <a:t> 5.83 to 5.32, and density of 0.8. </a:t>
          </a:r>
          <a:endParaRPr lang="en-US" sz="1100" b="0"/>
        </a:p>
        <a:p>
          <a:endParaRPr lang="en-US" sz="1100" baseline="0"/>
        </a:p>
        <a:p>
          <a:r>
            <a:rPr lang="en-US" sz="1100" b="1" baseline="0"/>
            <a:t>New calculation: mass balance  </a:t>
          </a:r>
        </a:p>
        <a:p>
          <a:endParaRPr lang="en-US" sz="1100" b="1" baseline="0"/>
        </a:p>
        <a:p>
          <a:r>
            <a:rPr lang="en-US" sz="1100" b="1" baseline="0"/>
            <a:t>bw</a:t>
          </a:r>
          <a:r>
            <a:rPr lang="en-US" sz="1100" b="0" baseline="0"/>
            <a:t>: following previous calculation - taking measured denstiy of only the deepest sample, and depth average all available measurements at 1.74.</a:t>
          </a:r>
        </a:p>
        <a:p>
          <a:endParaRPr lang="en-US" sz="1100" b="0" baseline="0"/>
        </a:p>
        <a:p>
          <a:r>
            <a:rPr lang="en-US" sz="1100" b="1" baseline="0"/>
            <a:t>winter ablation:</a:t>
          </a:r>
        </a:p>
        <a:p>
          <a:r>
            <a:rPr lang="en-US" sz="1100" b="0" baseline="0"/>
            <a:t>melt after the fall measurement on 9/3/09. Difference between summer surface as measured on fall visit, and as probed at stake on spring visit.</a:t>
          </a:r>
        </a:p>
        <a:p>
          <a:endParaRPr lang="en-US" sz="1100" b="1" baseline="0"/>
        </a:p>
        <a:p>
          <a:r>
            <a:rPr lang="en-US" sz="1100" b="1" baseline="0"/>
            <a:t>ba: </a:t>
          </a:r>
          <a:r>
            <a:rPr lang="en-US" sz="1100" b="0" baseline="0"/>
            <a:t>Change in surface height from 5.80 to 5.32. Assumed density of material lost is 0.6, for old firn.</a:t>
          </a:r>
        </a:p>
        <a:p>
          <a:endParaRPr lang="en-US" sz="11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dk1"/>
              </a:solidFill>
              <a:effectLst/>
              <a:latin typeface="+mn-lt"/>
              <a:ea typeface="+mn-ea"/>
              <a:cs typeface="+mn-cs"/>
            </a:rPr>
            <a:t>bs:  </a:t>
          </a:r>
          <a:r>
            <a:rPr lang="en-US" sz="1100" b="0" baseline="0">
              <a:solidFill>
                <a:schemeClr val="dk1"/>
              </a:solidFill>
              <a:effectLst/>
              <a:latin typeface="+mn-lt"/>
              <a:ea typeface="+mn-ea"/>
              <a:cs typeface="+mn-cs"/>
            </a:rPr>
            <a:t>residual between winter and annual balances</a:t>
          </a:r>
          <a:endParaRPr lang="en-US" b="0">
            <a:effectLst/>
          </a:endParaRPr>
        </a:p>
        <a:p>
          <a:endParaRPr lang="en-US" sz="1100" b="0" baseline="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390525</xdr:colOff>
      <xdr:row>15</xdr:row>
      <xdr:rowOff>180976</xdr:rowOff>
    </xdr:from>
    <xdr:to>
      <xdr:col>16</xdr:col>
      <xdr:colOff>438150</xdr:colOff>
      <xdr:row>26</xdr:row>
      <xdr:rowOff>9525</xdr:rowOff>
    </xdr:to>
    <xdr:sp macro="" textlink="">
      <xdr:nvSpPr>
        <xdr:cNvPr id="2" name="Rectangle 1">
          <a:extLst>
            <a:ext uri="{FF2B5EF4-FFF2-40B4-BE49-F238E27FC236}">
              <a16:creationId xmlns:a16="http://schemas.microsoft.com/office/drawing/2014/main" id="{D8AF8608-C123-4C2E-AEA6-40EAF4A66DEF}"/>
            </a:ext>
          </a:extLst>
        </xdr:cNvPr>
        <xdr:cNvSpPr/>
      </xdr:nvSpPr>
      <xdr:spPr>
        <a:xfrm>
          <a:off x="10810875" y="2419351"/>
          <a:ext cx="3981450" cy="1771649"/>
        </a:xfrm>
        <a:prstGeom prst="rect">
          <a:avLst/>
        </a:prstGeom>
        <a:solidFill>
          <a:schemeClr val="bg2"/>
        </a:solidFill>
        <a:ln w="22225">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171450" indent="-171450" algn="l">
            <a:buFont typeface="Arial" panose="020B0604020202020204" pitchFamily="34" charset="0"/>
            <a:buChar char="•"/>
          </a:pPr>
          <a:r>
            <a:rPr lang="en-US" sz="1100">
              <a:solidFill>
                <a:sysClr val="windowText" lastClr="000000"/>
              </a:solidFill>
            </a:rPr>
            <a:t>Other information:</a:t>
          </a:r>
        </a:p>
        <a:p>
          <a:pPr marL="171450" indent="-171450" algn="l">
            <a:buFont typeface="Arial" panose="020B0604020202020204" pitchFamily="34" charset="0"/>
            <a:buChar char="•"/>
          </a:pPr>
          <a:endParaRPr lang="en-US" sz="1100">
            <a:solidFill>
              <a:sysClr val="windowText" lastClr="000000"/>
            </a:solidFill>
          </a:endParaRPr>
        </a:p>
        <a:p>
          <a:pPr marL="171450" indent="-171450" algn="l">
            <a:buFont typeface="Arial" panose="020B0604020202020204" pitchFamily="34" charset="0"/>
            <a:buChar char="•"/>
          </a:pPr>
          <a:endParaRPr lang="en-US" sz="1100">
            <a:solidFill>
              <a:sysClr val="windowText" lastClr="00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FF127F-7CE1-41B4-9378-47E71595323C}">
  <dimension ref="A1:Y34"/>
  <sheetViews>
    <sheetView tabSelected="1" workbookViewId="0">
      <selection activeCell="A25" sqref="A25"/>
    </sheetView>
  </sheetViews>
  <sheetFormatPr defaultRowHeight="11.25"/>
  <cols>
    <col min="1" max="1" width="10.28515625" style="89" bestFit="1" customWidth="1"/>
    <col min="2" max="2" width="12.85546875" style="89" customWidth="1"/>
    <col min="3" max="3" width="11.28515625" style="89" customWidth="1"/>
    <col min="4" max="4" width="13.42578125" style="89" customWidth="1"/>
    <col min="5" max="5" width="10.7109375" style="89" bestFit="1" customWidth="1"/>
    <col min="6" max="6" width="8.7109375" style="89" customWidth="1"/>
    <col min="7" max="7" width="10.140625" style="89" bestFit="1" customWidth="1"/>
    <col min="8" max="8" width="6.42578125" style="89" customWidth="1"/>
    <col min="9" max="9" width="8.28515625" style="89" customWidth="1"/>
    <col min="10" max="11" width="9.140625" style="89"/>
    <col min="12" max="12" width="11.42578125" style="89" customWidth="1"/>
    <col min="13" max="19" width="9.140625" style="89"/>
    <col min="20" max="20" width="13.140625" style="89" bestFit="1" customWidth="1"/>
    <col min="21" max="21" width="9" style="89" customWidth="1"/>
    <col min="22" max="23" width="9.140625" style="89"/>
    <col min="24" max="24" width="8.7109375" style="89" customWidth="1"/>
    <col min="25" max="25" width="39.28515625" style="108" customWidth="1"/>
    <col min="26" max="16384" width="9.140625" style="89"/>
  </cols>
  <sheetData>
    <row r="1" spans="1:25" ht="16.5" thickBot="1">
      <c r="A1" s="106" t="s">
        <v>95</v>
      </c>
      <c r="X1" s="108"/>
      <c r="Y1" s="89"/>
    </row>
    <row r="2" spans="1:25">
      <c r="A2" s="84"/>
      <c r="B2" s="85"/>
      <c r="C2" s="322" t="s">
        <v>59</v>
      </c>
      <c r="D2" s="323"/>
      <c r="E2" s="324"/>
      <c r="F2" s="86"/>
      <c r="G2" s="325" t="s">
        <v>60</v>
      </c>
      <c r="H2" s="326"/>
      <c r="I2" s="326"/>
      <c r="J2" s="326"/>
      <c r="K2" s="327"/>
      <c r="L2" s="87" t="s">
        <v>61</v>
      </c>
      <c r="M2" s="328" t="s">
        <v>62</v>
      </c>
      <c r="N2" s="329"/>
      <c r="O2" s="330"/>
      <c r="P2" s="331" t="s">
        <v>63</v>
      </c>
      <c r="Q2" s="332"/>
      <c r="R2" s="332"/>
      <c r="S2" s="333"/>
      <c r="T2" s="232" t="s">
        <v>64</v>
      </c>
      <c r="U2" s="303" t="s">
        <v>96</v>
      </c>
      <c r="V2" s="233"/>
      <c r="W2" s="233"/>
      <c r="X2" s="234"/>
      <c r="Y2" s="233"/>
    </row>
    <row r="3" spans="1:25">
      <c r="A3" s="90" t="s">
        <v>65</v>
      </c>
      <c r="B3" s="90" t="s">
        <v>34</v>
      </c>
      <c r="C3" s="91" t="s">
        <v>66</v>
      </c>
      <c r="D3" s="334" t="s">
        <v>67</v>
      </c>
      <c r="E3" s="335"/>
      <c r="F3" s="90" t="s">
        <v>68</v>
      </c>
      <c r="G3" s="92" t="s">
        <v>32</v>
      </c>
      <c r="H3" s="93" t="s">
        <v>33</v>
      </c>
      <c r="I3" s="93" t="s">
        <v>69</v>
      </c>
      <c r="J3" s="93" t="s">
        <v>70</v>
      </c>
      <c r="K3" s="94" t="s">
        <v>71</v>
      </c>
      <c r="L3" s="95" t="s">
        <v>72</v>
      </c>
      <c r="M3" s="96" t="s">
        <v>18</v>
      </c>
      <c r="N3" s="97" t="s">
        <v>65</v>
      </c>
      <c r="O3" s="98" t="s">
        <v>73</v>
      </c>
      <c r="P3" s="96" t="s">
        <v>74</v>
      </c>
      <c r="Q3" s="99" t="s">
        <v>75</v>
      </c>
      <c r="R3" s="97" t="s">
        <v>97</v>
      </c>
      <c r="S3" s="100" t="s">
        <v>76</v>
      </c>
      <c r="T3" s="88" t="s">
        <v>77</v>
      </c>
      <c r="U3" s="304" t="s">
        <v>77</v>
      </c>
      <c r="V3" s="233"/>
      <c r="W3" s="233"/>
      <c r="X3" s="234"/>
      <c r="Y3" s="233"/>
    </row>
    <row r="4" spans="1:25">
      <c r="A4" s="90" t="s">
        <v>78</v>
      </c>
      <c r="B4" s="90"/>
      <c r="C4" s="91" t="s">
        <v>79</v>
      </c>
      <c r="D4" s="101" t="s">
        <v>80</v>
      </c>
      <c r="E4" s="102" t="s">
        <v>81</v>
      </c>
      <c r="F4" s="103"/>
      <c r="G4" s="92" t="s">
        <v>82</v>
      </c>
      <c r="H4" s="93" t="s">
        <v>82</v>
      </c>
      <c r="I4" s="93" t="s">
        <v>82</v>
      </c>
      <c r="J4" s="93"/>
      <c r="K4" s="94"/>
      <c r="L4" s="90" t="s">
        <v>83</v>
      </c>
      <c r="M4" s="96" t="s">
        <v>84</v>
      </c>
      <c r="N4" s="97" t="s">
        <v>85</v>
      </c>
      <c r="O4" s="100" t="s">
        <v>98</v>
      </c>
      <c r="P4" s="96" t="s">
        <v>82</v>
      </c>
      <c r="Q4" s="104" t="s">
        <v>84</v>
      </c>
      <c r="R4" s="97" t="s">
        <v>86</v>
      </c>
      <c r="S4" s="100" t="s">
        <v>99</v>
      </c>
      <c r="T4" s="105" t="s">
        <v>94</v>
      </c>
      <c r="U4" s="305" t="s">
        <v>100</v>
      </c>
      <c r="V4" s="233"/>
      <c r="W4" s="233"/>
      <c r="X4" s="234"/>
      <c r="Y4" s="233"/>
    </row>
    <row r="5" spans="1:25" ht="12" thickBot="1">
      <c r="A5" s="306"/>
      <c r="B5" s="306" t="s">
        <v>87</v>
      </c>
      <c r="C5" s="307" t="s">
        <v>88</v>
      </c>
      <c r="D5" s="308" t="s">
        <v>88</v>
      </c>
      <c r="E5" s="309" t="s">
        <v>88</v>
      </c>
      <c r="F5" s="310"/>
      <c r="G5" s="311" t="s">
        <v>88</v>
      </c>
      <c r="H5" s="312" t="s">
        <v>88</v>
      </c>
      <c r="I5" s="312" t="s">
        <v>89</v>
      </c>
      <c r="J5" s="312" t="s">
        <v>88</v>
      </c>
      <c r="K5" s="313"/>
      <c r="L5" s="306" t="s">
        <v>88</v>
      </c>
      <c r="M5" s="314" t="s">
        <v>90</v>
      </c>
      <c r="N5" s="315" t="s">
        <v>91</v>
      </c>
      <c r="O5" s="316" t="s">
        <v>91</v>
      </c>
      <c r="P5" s="314" t="s">
        <v>88</v>
      </c>
      <c r="Q5" s="317" t="s">
        <v>90</v>
      </c>
      <c r="R5" s="315" t="s">
        <v>93</v>
      </c>
      <c r="S5" s="316" t="s">
        <v>91</v>
      </c>
      <c r="T5" s="318" t="s">
        <v>91</v>
      </c>
      <c r="U5" s="319" t="s">
        <v>91</v>
      </c>
      <c r="V5" s="233"/>
      <c r="W5" s="233"/>
      <c r="X5" s="234"/>
      <c r="Y5" s="233"/>
    </row>
    <row r="6" spans="1:25" s="176" customFormat="1" ht="15">
      <c r="A6" s="236" t="s">
        <v>92</v>
      </c>
      <c r="B6" s="287">
        <v>40059</v>
      </c>
      <c r="C6" s="288">
        <f>9-2.85</f>
        <v>6.15</v>
      </c>
      <c r="D6" s="289"/>
      <c r="E6" s="290"/>
      <c r="F6" s="291" t="s">
        <v>115</v>
      </c>
      <c r="G6" s="292">
        <v>0.35</v>
      </c>
      <c r="H6" s="293">
        <f>AVERAGE(0.3,0.3,0.3,0.35,0.4,0.25)</f>
        <v>0.31666666666666665</v>
      </c>
      <c r="I6" s="293">
        <f>AVERAGE(0.3,0.3,0.3,0.35,0.4,0.25,0.35)</f>
        <v>0.32142857142857145</v>
      </c>
      <c r="J6" s="293">
        <f>STDEV(0.3,0.3,0.3,0.35,0.4,0.25,0.35)</f>
        <v>4.8795003647426574E-2</v>
      </c>
      <c r="K6" s="294">
        <v>7</v>
      </c>
      <c r="L6" s="295">
        <f>C6-I6</f>
        <v>5.8285714285714292</v>
      </c>
      <c r="M6" s="296">
        <v>0.8</v>
      </c>
      <c r="N6" s="297">
        <f>M6*L6</f>
        <v>4.6628571428571437</v>
      </c>
      <c r="O6" s="298">
        <v>0.68785714285714405</v>
      </c>
      <c r="P6" s="296">
        <f>I6</f>
        <v>0.32142857142857145</v>
      </c>
      <c r="Q6" s="299">
        <f>AVERAGE(0.44,0.4,0.56)</f>
        <v>0.46666666666666673</v>
      </c>
      <c r="R6" s="293" t="s">
        <v>93</v>
      </c>
      <c r="S6" s="300">
        <f>P6*Q6</f>
        <v>0.15000000000000002</v>
      </c>
      <c r="T6" s="301">
        <v>-0.49639285714285575</v>
      </c>
      <c r="U6" s="302">
        <v>0.50485714285714423</v>
      </c>
    </row>
    <row r="7" spans="1:25" s="176" customFormat="1" ht="15">
      <c r="A7" s="235" t="s">
        <v>92</v>
      </c>
      <c r="B7" s="194">
        <v>40317</v>
      </c>
      <c r="C7" s="195">
        <f>9-1.47</f>
        <v>7.53</v>
      </c>
      <c r="D7" s="196"/>
      <c r="E7" s="197"/>
      <c r="F7" s="198" t="s">
        <v>114</v>
      </c>
      <c r="G7" s="199">
        <v>1.68</v>
      </c>
      <c r="H7" s="200"/>
      <c r="I7" s="200">
        <f>AVERAGE(1.65,1.7,1.64,1.6,1.9,1.75,1.85,1.85,1.75,1.75)</f>
        <v>1.7439999999999998</v>
      </c>
      <c r="J7" s="200">
        <f>STDEV(1.65,1.7,1.64,1.6,1.9,1.75,1.85,1.85,1.75,1.75)</f>
        <v>9.9576882636260314E-2</v>
      </c>
      <c r="K7" s="202">
        <v>10</v>
      </c>
      <c r="L7" s="203">
        <f>C7-G7</f>
        <v>5.8500000000000005</v>
      </c>
      <c r="M7" s="204"/>
      <c r="N7" s="205"/>
      <c r="O7" s="206"/>
      <c r="P7" s="204">
        <f>I7</f>
        <v>1.7439999999999998</v>
      </c>
      <c r="Q7" s="201">
        <v>0.36</v>
      </c>
      <c r="R7" s="200" t="s">
        <v>93</v>
      </c>
      <c r="S7" s="207">
        <f>P7*Q7</f>
        <v>0.62783999999999984</v>
      </c>
      <c r="T7" s="208">
        <f>S7</f>
        <v>0.62783999999999984</v>
      </c>
      <c r="U7" s="209"/>
    </row>
    <row r="8" spans="1:25" s="176" customFormat="1" ht="15">
      <c r="A8" s="236" t="s">
        <v>92</v>
      </c>
      <c r="B8" s="178">
        <v>40435</v>
      </c>
      <c r="C8" s="179">
        <f>9-3.68</f>
        <v>5.32</v>
      </c>
      <c r="D8" s="180"/>
      <c r="E8" s="181"/>
      <c r="F8" s="182" t="s">
        <v>115</v>
      </c>
      <c r="G8" s="183"/>
      <c r="H8" s="184"/>
      <c r="I8" s="184"/>
      <c r="J8" s="190"/>
      <c r="K8" s="185"/>
      <c r="L8" s="186">
        <f>C8</f>
        <v>5.32</v>
      </c>
      <c r="M8" s="189">
        <v>0.8</v>
      </c>
      <c r="N8" s="187">
        <f>L8*M8</f>
        <v>4.2560000000000002</v>
      </c>
      <c r="O8" s="188">
        <f>N8-N6</f>
        <v>-0.40685714285714347</v>
      </c>
      <c r="P8" s="189">
        <v>0</v>
      </c>
      <c r="Q8" s="190"/>
      <c r="R8" s="184"/>
      <c r="S8" s="191"/>
      <c r="T8" s="192">
        <f>O8-T7</f>
        <v>-1.0346971428571434</v>
      </c>
      <c r="U8" s="193">
        <f>T7+T8</f>
        <v>-0.40685714285714358</v>
      </c>
    </row>
    <row r="9" spans="1:25" s="176" customFormat="1" ht="15">
      <c r="A9" s="237" t="s">
        <v>116</v>
      </c>
      <c r="B9" s="238">
        <v>40436</v>
      </c>
      <c r="C9" s="239">
        <f>6-2.4</f>
        <v>3.6</v>
      </c>
      <c r="D9" s="240"/>
      <c r="E9" s="241"/>
      <c r="F9" s="242" t="s">
        <v>115</v>
      </c>
      <c r="G9" s="243"/>
      <c r="H9" s="244"/>
      <c r="I9" s="244"/>
      <c r="J9" s="245"/>
      <c r="K9" s="246"/>
      <c r="L9" s="247">
        <f>C9</f>
        <v>3.6</v>
      </c>
      <c r="M9" s="248"/>
      <c r="N9" s="249"/>
      <c r="O9" s="250"/>
      <c r="P9" s="248"/>
      <c r="Q9" s="245"/>
      <c r="R9" s="244"/>
      <c r="S9" s="251"/>
      <c r="T9" s="252"/>
      <c r="U9" s="253"/>
    </row>
    <row r="10" spans="1:25" s="176" customFormat="1">
      <c r="A10" s="216"/>
      <c r="B10" s="217"/>
      <c r="C10" s="218"/>
      <c r="D10" s="210"/>
      <c r="E10" s="210"/>
      <c r="F10" s="211"/>
      <c r="G10" s="211"/>
      <c r="H10" s="211"/>
      <c r="I10" s="211"/>
      <c r="J10" s="211"/>
      <c r="K10" s="212"/>
      <c r="L10" s="214"/>
      <c r="M10" s="213"/>
      <c r="N10" s="214"/>
      <c r="O10" s="214"/>
      <c r="P10" s="213"/>
      <c r="Q10" s="213"/>
      <c r="R10" s="211"/>
      <c r="S10" s="213"/>
      <c r="T10" s="215"/>
      <c r="U10" s="215"/>
    </row>
    <row r="11" spans="1:25" s="176" customFormat="1">
      <c r="A11" s="216"/>
      <c r="B11" s="217"/>
      <c r="C11" s="218"/>
      <c r="D11" s="210"/>
      <c r="E11" s="210"/>
      <c r="F11" s="211"/>
      <c r="G11" s="211"/>
      <c r="H11" s="211"/>
      <c r="I11" s="211"/>
      <c r="J11" s="211"/>
      <c r="K11" s="212"/>
      <c r="L11" s="214"/>
      <c r="M11" s="213"/>
      <c r="N11" s="214"/>
      <c r="O11" s="214"/>
      <c r="P11" s="213"/>
      <c r="Q11" s="213"/>
      <c r="R11" s="211"/>
      <c r="S11" s="213"/>
      <c r="T11" s="215"/>
      <c r="U11" s="215"/>
    </row>
    <row r="12" spans="1:25" s="175" customFormat="1">
      <c r="A12" s="216"/>
      <c r="B12" s="217"/>
      <c r="C12" s="218"/>
      <c r="D12" s="210"/>
      <c r="E12" s="210"/>
      <c r="F12" s="211"/>
      <c r="G12" s="211"/>
      <c r="H12" s="211"/>
      <c r="I12" s="211"/>
      <c r="J12" s="211"/>
      <c r="K12" s="212"/>
      <c r="L12" s="214"/>
      <c r="M12" s="213"/>
      <c r="N12" s="214"/>
      <c r="O12" s="214"/>
      <c r="P12" s="213"/>
      <c r="Q12" s="213"/>
      <c r="R12" s="211"/>
      <c r="S12" s="213"/>
      <c r="T12" s="215"/>
      <c r="U12" s="215"/>
      <c r="X12" s="176"/>
    </row>
    <row r="13" spans="1:25" s="175" customFormat="1" ht="16.5" thickBot="1">
      <c r="A13" s="219" t="s">
        <v>112</v>
      </c>
      <c r="B13" s="229"/>
      <c r="C13" s="230"/>
      <c r="D13" s="220"/>
      <c r="E13" s="220"/>
      <c r="F13" s="221"/>
      <c r="G13" s="221"/>
      <c r="H13" s="221"/>
      <c r="I13" s="221"/>
      <c r="J13" s="222"/>
      <c r="K13" s="223"/>
      <c r="L13" s="225"/>
      <c r="M13" s="224"/>
      <c r="N13" s="225"/>
      <c r="O13" s="225"/>
      <c r="P13" s="222"/>
      <c r="Q13" s="222"/>
      <c r="R13" s="221"/>
      <c r="S13" s="222"/>
      <c r="T13" s="231"/>
      <c r="U13" s="226"/>
      <c r="X13" s="176"/>
    </row>
    <row r="14" spans="1:25" s="135" customFormat="1">
      <c r="A14" s="110"/>
      <c r="B14" s="121"/>
      <c r="C14" s="336" t="s">
        <v>59</v>
      </c>
      <c r="D14" s="337"/>
      <c r="E14" s="338"/>
      <c r="F14" s="121"/>
      <c r="G14" s="339" t="s">
        <v>60</v>
      </c>
      <c r="H14" s="340"/>
      <c r="I14" s="340"/>
      <c r="J14" s="340"/>
      <c r="K14" s="341"/>
      <c r="L14" s="227"/>
      <c r="M14" s="117"/>
      <c r="N14" s="140" t="s">
        <v>103</v>
      </c>
      <c r="O14" s="141"/>
      <c r="P14" s="228"/>
      <c r="Q14" s="140" t="s">
        <v>104</v>
      </c>
      <c r="R14" s="140"/>
      <c r="S14" s="141"/>
      <c r="T14" s="139" t="s">
        <v>105</v>
      </c>
      <c r="U14" s="140"/>
      <c r="V14" s="133"/>
      <c r="W14" s="133"/>
      <c r="X14" s="133"/>
      <c r="Y14" s="134"/>
    </row>
    <row r="15" spans="1:25" s="135" customFormat="1" ht="33.75">
      <c r="A15" s="110" t="s">
        <v>65</v>
      </c>
      <c r="B15" s="110" t="s">
        <v>34</v>
      </c>
      <c r="C15" s="111" t="s">
        <v>35</v>
      </c>
      <c r="D15" s="112" t="s">
        <v>36</v>
      </c>
      <c r="E15" s="113" t="s">
        <v>37</v>
      </c>
      <c r="F15" s="110" t="s">
        <v>68</v>
      </c>
      <c r="G15" s="114" t="s">
        <v>101</v>
      </c>
      <c r="H15" s="115"/>
      <c r="I15" s="115" t="s">
        <v>69</v>
      </c>
      <c r="J15" s="115"/>
      <c r="K15" s="116"/>
      <c r="L15" s="146" t="s">
        <v>110</v>
      </c>
      <c r="M15" s="117" t="s">
        <v>18</v>
      </c>
      <c r="N15" s="118" t="s">
        <v>108</v>
      </c>
      <c r="O15" s="119"/>
      <c r="P15" s="117" t="s">
        <v>74</v>
      </c>
      <c r="Q15" s="136" t="s">
        <v>75</v>
      </c>
      <c r="R15" s="118" t="s">
        <v>111</v>
      </c>
      <c r="S15" s="279" t="s">
        <v>25</v>
      </c>
      <c r="T15" s="80" t="s">
        <v>38</v>
      </c>
      <c r="U15" s="79" t="s">
        <v>39</v>
      </c>
      <c r="V15" s="79" t="s">
        <v>40</v>
      </c>
      <c r="W15" s="147" t="s">
        <v>41</v>
      </c>
      <c r="X15" s="147" t="s">
        <v>42</v>
      </c>
      <c r="Y15" s="137" t="s">
        <v>19</v>
      </c>
    </row>
    <row r="16" spans="1:25" s="135" customFormat="1" ht="12.75">
      <c r="A16" s="110" t="s">
        <v>78</v>
      </c>
      <c r="B16" s="110"/>
      <c r="C16" s="111"/>
      <c r="D16" s="112"/>
      <c r="E16" s="113"/>
      <c r="F16" s="121"/>
      <c r="G16" s="114"/>
      <c r="H16" s="115"/>
      <c r="I16" s="115"/>
      <c r="J16" s="115"/>
      <c r="K16" s="116"/>
      <c r="L16" s="110"/>
      <c r="M16" s="117"/>
      <c r="N16" s="120" t="s">
        <v>109</v>
      </c>
      <c r="O16" s="119"/>
      <c r="P16" s="117" t="s">
        <v>82</v>
      </c>
      <c r="Q16" s="138" t="s">
        <v>84</v>
      </c>
      <c r="R16" s="120"/>
      <c r="S16" s="119"/>
      <c r="T16" s="139"/>
      <c r="U16" s="140"/>
      <c r="V16" s="140"/>
      <c r="W16" s="148"/>
      <c r="X16" s="148"/>
      <c r="Y16" s="141"/>
    </row>
    <row r="17" spans="1:25" s="135" customFormat="1" ht="12" thickBot="1">
      <c r="A17" s="122"/>
      <c r="B17" s="122" t="s">
        <v>87</v>
      </c>
      <c r="C17" s="123" t="s">
        <v>88</v>
      </c>
      <c r="D17" s="124" t="s">
        <v>88</v>
      </c>
      <c r="E17" s="125" t="s">
        <v>88</v>
      </c>
      <c r="F17" s="126"/>
      <c r="G17" s="127" t="s">
        <v>88</v>
      </c>
      <c r="H17" s="128"/>
      <c r="I17" s="128" t="s">
        <v>89</v>
      </c>
      <c r="J17" s="128"/>
      <c r="K17" s="129"/>
      <c r="L17" s="122" t="s">
        <v>88</v>
      </c>
      <c r="M17" s="130" t="s">
        <v>28</v>
      </c>
      <c r="N17" s="131" t="s">
        <v>88</v>
      </c>
      <c r="O17" s="132"/>
      <c r="P17" s="130" t="s">
        <v>88</v>
      </c>
      <c r="Q17" s="142" t="s">
        <v>90</v>
      </c>
      <c r="R17" s="131"/>
      <c r="S17" s="132" t="s">
        <v>31</v>
      </c>
      <c r="T17" s="143" t="s">
        <v>106</v>
      </c>
      <c r="U17" s="144" t="s">
        <v>106</v>
      </c>
      <c r="V17" s="144" t="s">
        <v>106</v>
      </c>
      <c r="W17" s="144" t="s">
        <v>106</v>
      </c>
      <c r="X17" s="144" t="s">
        <v>106</v>
      </c>
      <c r="Y17" s="145"/>
    </row>
    <row r="18" spans="1:25" s="255" customFormat="1">
      <c r="A18" s="257" t="s">
        <v>127</v>
      </c>
      <c r="B18" s="258">
        <v>40059</v>
      </c>
      <c r="C18" s="259">
        <v>9</v>
      </c>
      <c r="D18" s="260">
        <v>2.85</v>
      </c>
      <c r="E18" s="260"/>
      <c r="F18" s="260" t="s">
        <v>126</v>
      </c>
      <c r="G18" s="261">
        <v>0.35</v>
      </c>
      <c r="H18" s="260"/>
      <c r="I18" s="261">
        <v>0.31666666666666665</v>
      </c>
      <c r="J18" s="260"/>
      <c r="K18" s="260"/>
      <c r="L18" s="262"/>
      <c r="M18" s="260"/>
      <c r="N18" s="260"/>
      <c r="O18" s="260"/>
      <c r="P18" s="263">
        <v>0.31666666666666665</v>
      </c>
      <c r="Q18" s="261">
        <v>0.46666666666666662</v>
      </c>
      <c r="R18" s="257" t="s">
        <v>93</v>
      </c>
      <c r="S18" s="261">
        <v>0.80210526315789477</v>
      </c>
      <c r="T18" s="263"/>
      <c r="U18" s="260"/>
      <c r="V18" s="260"/>
      <c r="W18" s="260"/>
      <c r="X18" s="263">
        <v>0.14777777777777776</v>
      </c>
      <c r="Y18" s="264"/>
    </row>
    <row r="19" spans="1:25" s="255" customFormat="1">
      <c r="A19" s="265" t="s">
        <v>127</v>
      </c>
      <c r="B19" s="266">
        <v>40059</v>
      </c>
      <c r="C19" s="265">
        <v>9</v>
      </c>
      <c r="D19" s="265">
        <v>3.2</v>
      </c>
      <c r="E19" s="269">
        <v>5.8</v>
      </c>
      <c r="F19" s="265" t="s">
        <v>125</v>
      </c>
      <c r="G19" s="265"/>
      <c r="H19" s="265"/>
      <c r="I19" s="267"/>
      <c r="J19" s="268"/>
      <c r="K19" s="265"/>
      <c r="L19" s="269"/>
      <c r="M19" s="265">
        <v>0.6</v>
      </c>
      <c r="N19" s="269">
        <v>-0.75624999999999964</v>
      </c>
      <c r="O19" s="265"/>
      <c r="P19" s="269"/>
      <c r="Q19" s="269"/>
      <c r="R19" s="265"/>
      <c r="S19" s="265"/>
      <c r="T19" s="269">
        <v>-1.4907625935058126</v>
      </c>
      <c r="U19" s="265"/>
      <c r="V19" s="269">
        <v>-0.45374999999999976</v>
      </c>
      <c r="W19" s="265"/>
      <c r="X19" s="278">
        <v>0</v>
      </c>
      <c r="Y19" s="277" t="s">
        <v>120</v>
      </c>
    </row>
    <row r="20" spans="1:25" s="256" customFormat="1">
      <c r="A20" s="270" t="s">
        <v>127</v>
      </c>
      <c r="B20" s="271">
        <v>40317</v>
      </c>
      <c r="C20" s="270">
        <v>9</v>
      </c>
      <c r="D20" s="272">
        <v>1.47</v>
      </c>
      <c r="E20" s="272">
        <f>C20-D20</f>
        <v>7.53</v>
      </c>
      <c r="F20" s="272" t="s">
        <v>114</v>
      </c>
      <c r="G20" s="273">
        <f>'FedSampCores07-K17_2010.05.19'!I2</f>
        <v>1.68</v>
      </c>
      <c r="H20" s="272"/>
      <c r="I20" s="273">
        <f>'FedSampCores07-K17_2010.05.19'!I3</f>
        <v>1.744</v>
      </c>
      <c r="J20" s="272"/>
      <c r="K20" s="272"/>
      <c r="L20" s="273">
        <f>E20-G20</f>
        <v>5.8500000000000005</v>
      </c>
      <c r="M20" s="272"/>
      <c r="N20" s="272"/>
      <c r="O20" s="272"/>
      <c r="P20" s="273">
        <f>'FedSampCores07-K17_2010.05.19'!I3</f>
        <v>1.744</v>
      </c>
      <c r="Q20" s="273">
        <f>'FedSampCores07-K17_2010.05.19'!E13</f>
        <v>0.35901926444833626</v>
      </c>
      <c r="R20" s="272" t="s">
        <v>93</v>
      </c>
      <c r="S20" s="273">
        <f>'FedSampCores07-K17_2010.05.19'!O12</f>
        <v>0.83161697247706423</v>
      </c>
      <c r="T20" s="272"/>
      <c r="U20" s="273">
        <f>P20*Q20</f>
        <v>0.6261295971978984</v>
      </c>
      <c r="V20" s="273"/>
      <c r="W20" s="273">
        <f>(L20-E19)*Q19</f>
        <v>0</v>
      </c>
      <c r="X20" s="272"/>
      <c r="Y20" s="272"/>
    </row>
    <row r="21" spans="1:25" s="255" customFormat="1">
      <c r="A21" s="274" t="s">
        <v>127</v>
      </c>
      <c r="B21" s="275">
        <v>40435</v>
      </c>
      <c r="C21" s="265">
        <v>9</v>
      </c>
      <c r="D21" s="265">
        <v>3.68</v>
      </c>
      <c r="E21" s="265">
        <f>C21-D21</f>
        <v>5.32</v>
      </c>
      <c r="F21" s="265" t="s">
        <v>122</v>
      </c>
      <c r="G21" s="260"/>
      <c r="H21" s="265"/>
      <c r="I21" s="267"/>
      <c r="J21" s="268"/>
      <c r="K21" s="265"/>
      <c r="L21" s="269">
        <f>E19</f>
        <v>5.8</v>
      </c>
      <c r="M21" s="276">
        <v>0.6</v>
      </c>
      <c r="N21" s="280">
        <f>E21-E19</f>
        <v>-0.47999999999999954</v>
      </c>
      <c r="O21" s="265"/>
      <c r="P21" s="269"/>
      <c r="Q21" s="269"/>
      <c r="R21" s="265" t="s">
        <v>97</v>
      </c>
      <c r="S21" s="265"/>
      <c r="T21" s="265"/>
      <c r="U21" s="265"/>
      <c r="V21" s="269">
        <f>N21*M21</f>
        <v>-0.2879999999999997</v>
      </c>
      <c r="W21" s="265"/>
      <c r="X21" s="265"/>
      <c r="Y21" s="265"/>
    </row>
    <row r="22" spans="1:25" s="255" customFormat="1">
      <c r="A22" s="274" t="s">
        <v>127</v>
      </c>
      <c r="B22" s="275">
        <v>40435</v>
      </c>
      <c r="C22" s="265">
        <v>9</v>
      </c>
      <c r="D22" s="265">
        <f>D21+G22</f>
        <v>3.75</v>
      </c>
      <c r="E22" s="265">
        <f>C22-D22</f>
        <v>5.25</v>
      </c>
      <c r="F22" s="265" t="s">
        <v>123</v>
      </c>
      <c r="G22" s="265">
        <v>7.0000000000000007E-2</v>
      </c>
      <c r="H22" s="265"/>
      <c r="I22" s="265"/>
      <c r="J22" s="265"/>
      <c r="K22" s="265"/>
      <c r="L22" s="265"/>
      <c r="M22" s="274"/>
      <c r="N22" s="265"/>
      <c r="O22" s="265"/>
      <c r="P22" s="265">
        <v>7.0000000000000007E-2</v>
      </c>
      <c r="Q22" s="276">
        <v>0.25</v>
      </c>
      <c r="R22" s="274" t="s">
        <v>97</v>
      </c>
      <c r="S22" s="265"/>
      <c r="T22" s="265"/>
      <c r="U22" s="265"/>
      <c r="V22" s="265"/>
      <c r="W22" s="265"/>
      <c r="X22" s="269">
        <f>P22*Q22</f>
        <v>1.7500000000000002E-2</v>
      </c>
      <c r="Y22" s="265"/>
    </row>
    <row r="23" spans="1:25" s="233" customFormat="1">
      <c r="A23" s="281"/>
      <c r="B23" s="282"/>
      <c r="C23" s="283"/>
      <c r="D23" s="283"/>
      <c r="E23" s="283"/>
      <c r="F23" s="283"/>
      <c r="G23" s="283"/>
      <c r="H23" s="283"/>
      <c r="I23" s="283"/>
      <c r="J23" s="283"/>
      <c r="K23" s="283"/>
      <c r="L23" s="283"/>
      <c r="M23" s="281"/>
      <c r="N23" s="283"/>
      <c r="O23" s="283"/>
      <c r="P23" s="283"/>
      <c r="Q23" s="284"/>
      <c r="R23" s="281"/>
      <c r="S23" s="283"/>
      <c r="T23" s="283"/>
      <c r="U23" s="283"/>
      <c r="V23" s="283"/>
      <c r="W23" s="283"/>
      <c r="X23" s="285"/>
      <c r="Y23" s="283"/>
    </row>
    <row r="24" spans="1:25" s="255" customFormat="1">
      <c r="A24" s="265" t="s">
        <v>128</v>
      </c>
      <c r="B24" s="275">
        <v>40436</v>
      </c>
      <c r="C24" s="265">
        <v>6</v>
      </c>
      <c r="D24" s="265">
        <v>2.4</v>
      </c>
      <c r="E24" s="265">
        <f>C24-D24</f>
        <v>3.6</v>
      </c>
      <c r="F24" s="265" t="s">
        <v>115</v>
      </c>
      <c r="G24" s="277" t="s">
        <v>124</v>
      </c>
      <c r="H24" s="265"/>
      <c r="I24" s="265"/>
      <c r="J24" s="265"/>
      <c r="K24" s="265"/>
      <c r="L24" s="265"/>
      <c r="M24" s="265"/>
      <c r="N24" s="265"/>
      <c r="O24" s="265"/>
      <c r="P24" s="265"/>
      <c r="Q24" s="265"/>
      <c r="R24" s="265"/>
      <c r="S24" s="265"/>
      <c r="T24" s="265"/>
      <c r="U24" s="265"/>
      <c r="V24" s="265"/>
      <c r="W24" s="265"/>
      <c r="X24" s="265"/>
      <c r="Y24" s="265"/>
    </row>
    <row r="25" spans="1:25">
      <c r="A25" s="177"/>
      <c r="B25" s="177"/>
      <c r="C25" s="177"/>
      <c r="D25" s="177"/>
      <c r="E25" s="177"/>
      <c r="F25" s="177"/>
      <c r="G25" s="177"/>
      <c r="H25" s="177"/>
      <c r="I25" s="177"/>
      <c r="J25" s="177"/>
      <c r="K25" s="177"/>
      <c r="L25" s="177"/>
      <c r="M25" s="177"/>
      <c r="N25" s="177"/>
      <c r="O25" s="177"/>
      <c r="P25" s="177"/>
      <c r="Q25" s="177"/>
      <c r="R25" s="177"/>
      <c r="S25" s="177"/>
      <c r="T25" s="177"/>
      <c r="U25" s="177"/>
      <c r="V25" s="177"/>
      <c r="W25" s="177"/>
      <c r="X25" s="177"/>
      <c r="Y25" s="177"/>
    </row>
    <row r="26" spans="1:25" ht="15" customHeight="1" thickBot="1"/>
    <row r="27" spans="1:25">
      <c r="A27" s="171" t="s">
        <v>43</v>
      </c>
      <c r="B27" s="172"/>
      <c r="C27" s="320" t="s">
        <v>44</v>
      </c>
      <c r="D27" s="321"/>
      <c r="E27" s="155" t="s">
        <v>45</v>
      </c>
      <c r="F27" s="156"/>
      <c r="G27" s="155" t="s">
        <v>46</v>
      </c>
      <c r="H27" s="156"/>
      <c r="I27" s="157" t="s">
        <v>47</v>
      </c>
      <c r="T27" s="107"/>
    </row>
    <row r="28" spans="1:25" ht="22.5">
      <c r="A28" s="173"/>
      <c r="B28" s="174"/>
      <c r="C28" s="158" t="s">
        <v>48</v>
      </c>
      <c r="D28" s="159" t="s">
        <v>49</v>
      </c>
      <c r="E28" s="160">
        <f>B18</f>
        <v>40059</v>
      </c>
      <c r="F28" s="158" t="s">
        <v>50</v>
      </c>
      <c r="G28" s="161">
        <f>B20</f>
        <v>40317</v>
      </c>
      <c r="H28" s="158" t="s">
        <v>50</v>
      </c>
      <c r="I28" s="162">
        <f>B21</f>
        <v>40435</v>
      </c>
    </row>
    <row r="29" spans="1:25">
      <c r="A29" s="153"/>
      <c r="B29" s="149" t="s">
        <v>51</v>
      </c>
      <c r="C29" s="163">
        <f>U20</f>
        <v>0.6261295971978984</v>
      </c>
      <c r="D29" s="163" t="s">
        <v>58</v>
      </c>
      <c r="E29" s="164"/>
      <c r="F29" s="164"/>
      <c r="G29" s="165"/>
      <c r="H29" s="163"/>
      <c r="I29" s="166"/>
    </row>
    <row r="30" spans="1:25">
      <c r="A30" s="153"/>
      <c r="B30" s="149" t="s">
        <v>52</v>
      </c>
      <c r="C30" s="163" t="s">
        <v>58</v>
      </c>
      <c r="D30" s="163"/>
      <c r="E30" s="164"/>
      <c r="F30" s="164"/>
      <c r="G30" s="165"/>
      <c r="H30" s="163"/>
      <c r="I30" s="166"/>
    </row>
    <row r="31" spans="1:25">
      <c r="A31" s="153"/>
      <c r="B31" s="149" t="s">
        <v>53</v>
      </c>
      <c r="C31" s="286">
        <f>V21</f>
        <v>-0.2879999999999997</v>
      </c>
      <c r="D31" s="163"/>
      <c r="E31" s="164"/>
      <c r="F31" s="164"/>
      <c r="G31" s="165"/>
      <c r="H31" s="163"/>
      <c r="I31" s="166"/>
    </row>
    <row r="32" spans="1:25">
      <c r="A32" s="153"/>
      <c r="B32" s="150" t="s">
        <v>54</v>
      </c>
      <c r="C32" s="163">
        <f>X19</f>
        <v>0</v>
      </c>
      <c r="D32" s="163"/>
      <c r="E32" s="164"/>
      <c r="F32" s="164"/>
      <c r="G32" s="163"/>
      <c r="H32" s="163"/>
      <c r="I32" s="166"/>
    </row>
    <row r="33" spans="1:9">
      <c r="A33" s="153"/>
      <c r="B33" s="151" t="s">
        <v>55</v>
      </c>
      <c r="C33" s="163">
        <f>W20</f>
        <v>0</v>
      </c>
      <c r="D33" s="163"/>
      <c r="E33" s="164"/>
      <c r="F33" s="164"/>
      <c r="G33" s="163"/>
      <c r="H33" s="163"/>
      <c r="I33" s="166"/>
    </row>
    <row r="34" spans="1:9" ht="12" thickBot="1">
      <c r="A34" s="154"/>
      <c r="B34" s="152" t="s">
        <v>56</v>
      </c>
      <c r="C34" s="167">
        <f>X22</f>
        <v>1.7500000000000002E-2</v>
      </c>
      <c r="D34" s="167"/>
      <c r="E34" s="168"/>
      <c r="F34" s="168"/>
      <c r="G34" s="169"/>
      <c r="H34" s="169"/>
      <c r="I34" s="170"/>
    </row>
  </sheetData>
  <mergeCells count="8">
    <mergeCell ref="C27:D27"/>
    <mergeCell ref="C2:E2"/>
    <mergeCell ref="G2:K2"/>
    <mergeCell ref="M2:O2"/>
    <mergeCell ref="P2:S2"/>
    <mergeCell ref="D3:E3"/>
    <mergeCell ref="C14:E14"/>
    <mergeCell ref="G14:K14"/>
  </mergeCells>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B6A955-5517-481A-94BA-A378E312190B}">
  <dimension ref="A1:Z153"/>
  <sheetViews>
    <sheetView workbookViewId="0">
      <selection activeCell="H2" sqref="H2"/>
    </sheetView>
  </sheetViews>
  <sheetFormatPr defaultColWidth="7.85546875" defaultRowHeight="11.25"/>
  <cols>
    <col min="1" max="1" width="22.7109375" style="34" customWidth="1"/>
    <col min="2" max="2" width="22" style="34" customWidth="1"/>
    <col min="3" max="3" width="15.42578125" style="78" customWidth="1"/>
    <col min="4" max="4" width="14.28515625" style="78" customWidth="1"/>
    <col min="5" max="5" width="11.85546875" style="78" customWidth="1"/>
    <col min="6" max="6" width="18.28515625" style="78" customWidth="1"/>
    <col min="7" max="7" width="13.7109375" style="31" customWidth="1"/>
    <col min="8" max="8" width="18.7109375" style="69" customWidth="1"/>
    <col min="9" max="9" width="10.7109375" style="31" customWidth="1"/>
    <col min="10" max="10" width="8.5703125" style="31" customWidth="1"/>
    <col min="11" max="11" width="13.5703125" style="39" customWidth="1"/>
    <col min="12" max="12" width="7" style="71" customWidth="1"/>
    <col min="13" max="13" width="10.28515625" style="34" customWidth="1"/>
    <col min="14" max="14" width="5.7109375" style="34" bestFit="1" customWidth="1"/>
    <col min="15" max="15" width="16.5703125" style="33" customWidth="1"/>
    <col min="16" max="16" width="5.85546875" style="77" bestFit="1" customWidth="1"/>
    <col min="17" max="17" width="14" style="35" bestFit="1" customWidth="1"/>
    <col min="18" max="18" width="6" style="35" bestFit="1" customWidth="1"/>
    <col min="19" max="19" width="8.7109375" style="35" bestFit="1" customWidth="1"/>
    <col min="20" max="21" width="17.28515625" style="34" bestFit="1" customWidth="1"/>
    <col min="22" max="22" width="9.28515625" style="34" bestFit="1" customWidth="1"/>
    <col min="23" max="27" width="5.28515625" style="34" customWidth="1"/>
    <col min="28" max="28" width="17" style="34" customWidth="1"/>
    <col min="29" max="16384" width="7.85546875" style="34"/>
  </cols>
  <sheetData>
    <row r="1" spans="1:24" s="8" customFormat="1" ht="12.75">
      <c r="A1" s="1" t="s">
        <v>0</v>
      </c>
      <c r="B1" s="2" t="s">
        <v>1</v>
      </c>
      <c r="C1" s="3"/>
      <c r="D1" s="2"/>
      <c r="E1" s="4"/>
      <c r="F1" s="4"/>
      <c r="G1" s="5"/>
      <c r="H1" s="6" t="s">
        <v>107</v>
      </c>
      <c r="I1" s="109">
        <f>MAX(A12:A14)*2.54/100</f>
        <v>1.45034</v>
      </c>
      <c r="J1" s="7" t="s">
        <v>2</v>
      </c>
      <c r="K1" s="2"/>
      <c r="L1" s="2"/>
      <c r="N1" s="9"/>
      <c r="P1" s="10"/>
      <c r="Q1" s="10"/>
      <c r="R1" s="10"/>
      <c r="S1" s="10"/>
    </row>
    <row r="2" spans="1:24" s="8" customFormat="1" ht="12.75">
      <c r="A2" s="11" t="s">
        <v>3</v>
      </c>
      <c r="B2" s="2" t="s">
        <v>4</v>
      </c>
      <c r="C2" s="12"/>
      <c r="D2" s="2"/>
      <c r="E2" s="13"/>
      <c r="F2" s="13"/>
      <c r="G2" s="14"/>
      <c r="H2" s="15" t="s">
        <v>102</v>
      </c>
      <c r="I2" s="24">
        <v>1.68</v>
      </c>
      <c r="J2" s="16" t="s">
        <v>5</v>
      </c>
      <c r="K2" s="2"/>
      <c r="L2" s="2"/>
      <c r="N2" s="17"/>
      <c r="P2" s="10"/>
      <c r="Q2" s="10"/>
      <c r="R2" s="10"/>
      <c r="S2" s="10"/>
    </row>
    <row r="3" spans="1:24" s="20" customFormat="1" ht="11.25" customHeight="1">
      <c r="A3" s="18" t="s">
        <v>6</v>
      </c>
      <c r="B3" s="19" t="s">
        <v>117</v>
      </c>
      <c r="C3" s="12"/>
      <c r="D3" s="13"/>
      <c r="E3" s="13"/>
      <c r="F3" s="13"/>
      <c r="G3" s="14"/>
      <c r="H3" s="18" t="s">
        <v>7</v>
      </c>
      <c r="I3" s="24">
        <f>AVERAGE(I13:I22)/100</f>
        <v>1.744</v>
      </c>
      <c r="J3" s="16"/>
      <c r="K3" s="2"/>
      <c r="L3" s="2"/>
      <c r="N3" s="21"/>
      <c r="P3" s="22"/>
      <c r="Q3" s="22"/>
      <c r="R3" s="22"/>
      <c r="S3" s="22"/>
    </row>
    <row r="4" spans="1:24" s="8" customFormat="1" ht="12.75">
      <c r="A4" s="18" t="s">
        <v>8</v>
      </c>
      <c r="B4" s="23" t="s">
        <v>118</v>
      </c>
      <c r="C4" s="12"/>
      <c r="D4" s="13"/>
      <c r="E4" s="13"/>
      <c r="F4" s="13"/>
      <c r="G4" s="14"/>
      <c r="H4" s="18" t="s">
        <v>57</v>
      </c>
      <c r="I4" s="24">
        <f>AVERAGE(E12:E14)</f>
        <v>0.27763819791647054</v>
      </c>
      <c r="J4" s="16"/>
      <c r="K4" s="2"/>
      <c r="L4" s="2"/>
      <c r="M4" s="9"/>
      <c r="N4" s="9"/>
      <c r="P4" s="10"/>
      <c r="Q4" s="10"/>
      <c r="R4" s="10"/>
      <c r="S4" s="10"/>
    </row>
    <row r="5" spans="1:24" s="29" customFormat="1" ht="12.75">
      <c r="A5" s="11" t="s">
        <v>9</v>
      </c>
      <c r="B5" s="25" t="s">
        <v>10</v>
      </c>
      <c r="C5" s="12"/>
      <c r="D5" s="13"/>
      <c r="E5" s="13"/>
      <c r="F5" s="26"/>
      <c r="G5" s="26"/>
      <c r="H5" s="18"/>
      <c r="I5" s="27"/>
      <c r="J5" s="16"/>
      <c r="K5" s="2"/>
      <c r="L5" s="2"/>
      <c r="M5" s="28"/>
      <c r="N5" s="28"/>
      <c r="P5" s="30"/>
      <c r="Q5" s="30"/>
      <c r="R5" s="30"/>
      <c r="S5" s="30"/>
    </row>
    <row r="6" spans="1:24">
      <c r="A6" s="31"/>
      <c r="B6" s="31"/>
      <c r="C6" s="31"/>
      <c r="D6" s="31"/>
      <c r="E6" s="32"/>
      <c r="F6" s="28"/>
      <c r="G6" s="28"/>
      <c r="H6" s="33"/>
      <c r="I6" s="33"/>
      <c r="J6" s="34"/>
      <c r="K6" s="34"/>
      <c r="L6" s="33"/>
      <c r="M6" s="33"/>
      <c r="O6" s="34"/>
      <c r="P6" s="35"/>
    </row>
    <row r="7" spans="1:24">
      <c r="A7" s="31"/>
      <c r="B7" s="31"/>
      <c r="C7" s="31"/>
      <c r="D7" s="31"/>
      <c r="E7" s="32"/>
      <c r="F7" s="36"/>
      <c r="G7" s="37"/>
      <c r="H7" s="33"/>
      <c r="I7" s="33"/>
      <c r="J7" s="34"/>
      <c r="K7" s="34"/>
      <c r="L7" s="33"/>
      <c r="M7" s="33"/>
      <c r="O7" s="34"/>
      <c r="P7" s="35"/>
    </row>
    <row r="8" spans="1:24" ht="12" thickBot="1">
      <c r="A8" s="31"/>
      <c r="B8" s="31"/>
      <c r="C8" s="38"/>
      <c r="D8" s="38"/>
      <c r="E8" s="39"/>
      <c r="F8" s="34"/>
      <c r="G8" s="34"/>
      <c r="H8" s="8" t="s">
        <v>11</v>
      </c>
      <c r="I8" s="33"/>
      <c r="J8" s="34"/>
      <c r="K8" s="8" t="s">
        <v>12</v>
      </c>
      <c r="L8" s="33"/>
      <c r="M8" s="33"/>
      <c r="O8" s="9" t="s">
        <v>13</v>
      </c>
      <c r="P8" s="35"/>
    </row>
    <row r="9" spans="1:24">
      <c r="A9" s="40"/>
      <c r="B9" s="41"/>
      <c r="C9" s="33"/>
      <c r="D9" s="33"/>
      <c r="E9" s="41"/>
      <c r="F9" s="41"/>
      <c r="G9" s="42"/>
      <c r="H9" s="40"/>
      <c r="I9" s="43"/>
      <c r="J9" s="42"/>
      <c r="K9" s="44"/>
      <c r="L9" s="45"/>
      <c r="M9" s="46"/>
      <c r="P9" s="35"/>
      <c r="W9" s="33"/>
      <c r="X9" s="33"/>
    </row>
    <row r="10" spans="1:24">
      <c r="A10" s="47" t="s">
        <v>14</v>
      </c>
      <c r="B10" s="36" t="s">
        <v>15</v>
      </c>
      <c r="C10" s="48" t="s">
        <v>16</v>
      </c>
      <c r="D10" s="49" t="s">
        <v>17</v>
      </c>
      <c r="E10" s="36" t="s">
        <v>18</v>
      </c>
      <c r="F10" s="50" t="s">
        <v>19</v>
      </c>
      <c r="G10" s="42"/>
      <c r="H10" s="36" t="s">
        <v>20</v>
      </c>
      <c r="I10" s="51" t="s">
        <v>21</v>
      </c>
      <c r="J10" s="34"/>
      <c r="K10" s="52" t="s">
        <v>22</v>
      </c>
      <c r="L10" s="17" t="s">
        <v>23</v>
      </c>
      <c r="M10" s="53" t="s">
        <v>24</v>
      </c>
      <c r="O10" s="8" t="s">
        <v>25</v>
      </c>
      <c r="P10" s="35"/>
      <c r="W10" s="54"/>
    </row>
    <row r="11" spans="1:24" ht="12" thickBot="1">
      <c r="A11" s="55" t="s">
        <v>26</v>
      </c>
      <c r="B11" s="56" t="s">
        <v>26</v>
      </c>
      <c r="C11" s="57" t="s">
        <v>27</v>
      </c>
      <c r="D11" s="58" t="s">
        <v>27</v>
      </c>
      <c r="E11" s="59" t="s">
        <v>28</v>
      </c>
      <c r="F11" s="60"/>
      <c r="G11" s="42"/>
      <c r="H11" s="61"/>
      <c r="I11" s="62" t="s">
        <v>29</v>
      </c>
      <c r="J11" s="34"/>
      <c r="K11" s="63"/>
      <c r="L11" s="64"/>
      <c r="M11" s="65" t="s">
        <v>30</v>
      </c>
      <c r="O11" s="34" t="s">
        <v>31</v>
      </c>
      <c r="P11" s="35"/>
      <c r="W11" s="33"/>
    </row>
    <row r="12" spans="1:24">
      <c r="A12" s="31">
        <v>51.2</v>
      </c>
      <c r="B12" s="31"/>
      <c r="C12" s="41">
        <v>41</v>
      </c>
      <c r="D12" s="66">
        <v>30.5</v>
      </c>
      <c r="E12" s="67">
        <f>(C12-D12)/A12</f>
        <v>0.205078125</v>
      </c>
      <c r="F12" s="34"/>
      <c r="G12" s="34"/>
      <c r="H12" s="254" t="s">
        <v>119</v>
      </c>
      <c r="J12" s="34"/>
      <c r="K12" s="34" t="s">
        <v>121</v>
      </c>
      <c r="L12" s="34"/>
      <c r="M12" s="68"/>
      <c r="O12" s="35">
        <f>I1/I3</f>
        <v>0.83161697247706423</v>
      </c>
      <c r="P12" s="35"/>
    </row>
    <row r="13" spans="1:24">
      <c r="A13" s="31">
        <v>57.1</v>
      </c>
      <c r="B13" s="31"/>
      <c r="C13" s="34">
        <v>51</v>
      </c>
      <c r="D13" s="69">
        <v>30.5</v>
      </c>
      <c r="E13" s="70">
        <f>(C13-D13)/A13</f>
        <v>0.35901926444833626</v>
      </c>
      <c r="F13" s="34"/>
      <c r="G13" s="34"/>
      <c r="H13" s="34" t="s">
        <v>113</v>
      </c>
      <c r="I13" s="34">
        <v>165</v>
      </c>
      <c r="J13" s="34"/>
      <c r="K13" s="34"/>
      <c r="L13" s="34"/>
      <c r="O13" s="34"/>
      <c r="P13" s="35"/>
    </row>
    <row r="14" spans="1:24">
      <c r="A14" s="31">
        <v>46.5</v>
      </c>
      <c r="B14" s="31"/>
      <c r="C14" s="34">
        <v>44</v>
      </c>
      <c r="D14" s="69">
        <v>31.5</v>
      </c>
      <c r="E14" s="70">
        <f>(C14-D14)/A14</f>
        <v>0.26881720430107525</v>
      </c>
      <c r="F14" s="71"/>
      <c r="G14" s="34"/>
      <c r="H14" s="34" t="s">
        <v>113</v>
      </c>
      <c r="I14" s="34">
        <v>170</v>
      </c>
      <c r="J14" s="34"/>
      <c r="K14" s="34"/>
      <c r="L14" s="34"/>
      <c r="O14" s="34"/>
      <c r="P14" s="35"/>
    </row>
    <row r="15" spans="1:24">
      <c r="A15" s="31"/>
      <c r="B15" s="31"/>
      <c r="C15" s="31"/>
      <c r="D15" s="31"/>
      <c r="E15" s="39"/>
      <c r="F15" s="71"/>
      <c r="G15" s="34"/>
      <c r="H15" s="34" t="s">
        <v>113</v>
      </c>
      <c r="I15" s="34">
        <v>164</v>
      </c>
      <c r="J15" s="34"/>
      <c r="K15" s="34" t="s">
        <v>5</v>
      </c>
      <c r="L15" s="34"/>
      <c r="O15" s="34"/>
      <c r="P15" s="35"/>
    </row>
    <row r="16" spans="1:24" ht="15">
      <c r="A16"/>
      <c r="B16"/>
      <c r="C16"/>
      <c r="D16"/>
      <c r="E16"/>
      <c r="F16" s="71"/>
      <c r="G16" s="34"/>
      <c r="H16" s="34" t="s">
        <v>113</v>
      </c>
      <c r="I16" s="34">
        <v>160</v>
      </c>
      <c r="J16" s="34"/>
      <c r="K16" s="34"/>
      <c r="L16" s="34"/>
      <c r="O16" s="34"/>
      <c r="P16" s="35"/>
    </row>
    <row r="17" spans="1:9" s="29" customFormat="1" ht="15">
      <c r="A17"/>
      <c r="B17"/>
      <c r="C17"/>
      <c r="D17"/>
      <c r="E17"/>
      <c r="H17" s="34" t="s">
        <v>113</v>
      </c>
      <c r="I17" s="34">
        <v>190</v>
      </c>
    </row>
    <row r="18" spans="1:9" s="28" customFormat="1" ht="15">
      <c r="A18"/>
      <c r="B18"/>
      <c r="C18"/>
      <c r="D18"/>
      <c r="E18"/>
      <c r="H18" s="34" t="s">
        <v>113</v>
      </c>
      <c r="I18" s="34">
        <v>175</v>
      </c>
    </row>
    <row r="19" spans="1:9" s="29" customFormat="1" ht="13.35" customHeight="1">
      <c r="H19" s="34" t="s">
        <v>113</v>
      </c>
      <c r="I19" s="81">
        <v>185</v>
      </c>
    </row>
    <row r="20" spans="1:9" s="72" customFormat="1" ht="15">
      <c r="A20"/>
      <c r="B20"/>
      <c r="C20"/>
      <c r="D20"/>
      <c r="E20"/>
      <c r="F20"/>
      <c r="H20" s="34" t="s">
        <v>113</v>
      </c>
      <c r="I20" s="81">
        <v>185</v>
      </c>
    </row>
    <row r="21" spans="1:9" s="74" customFormat="1" ht="13.35" customHeight="1">
      <c r="A21" s="73"/>
      <c r="B21" s="73"/>
      <c r="C21" s="73"/>
      <c r="D21" s="73"/>
      <c r="E21" s="73"/>
      <c r="F21"/>
      <c r="H21" s="34" t="s">
        <v>113</v>
      </c>
      <c r="I21" s="82">
        <v>175</v>
      </c>
    </row>
    <row r="22" spans="1:9" s="74" customFormat="1" ht="15">
      <c r="A22"/>
      <c r="B22"/>
      <c r="C22"/>
      <c r="D22"/>
      <c r="E22"/>
      <c r="F22"/>
      <c r="H22" s="34" t="s">
        <v>113</v>
      </c>
      <c r="I22" s="83">
        <v>175</v>
      </c>
    </row>
    <row r="23" spans="1:9" s="74" customFormat="1" ht="15">
      <c r="A23"/>
      <c r="B23"/>
      <c r="C23"/>
      <c r="D23"/>
      <c r="E23"/>
      <c r="F23"/>
    </row>
    <row r="24" spans="1:9" s="74" customFormat="1" ht="15">
      <c r="A24"/>
      <c r="B24"/>
      <c r="C24"/>
      <c r="D24"/>
      <c r="E24"/>
      <c r="F24"/>
    </row>
    <row r="25" spans="1:9" s="74" customFormat="1"/>
    <row r="26" spans="1:9" s="75" customFormat="1"/>
    <row r="27" spans="1:9" s="75" customFormat="1"/>
    <row r="28" spans="1:9" s="75" customFormat="1"/>
    <row r="29" spans="1:9" s="75" customFormat="1"/>
    <row r="30" spans="1:9" s="75" customFormat="1"/>
    <row r="31" spans="1:9" s="75" customFormat="1"/>
    <row r="32" spans="1:9" s="75" customFormat="1"/>
    <row r="33" spans="1:19" s="75" customFormat="1"/>
    <row r="34" spans="1:19">
      <c r="A34" s="75"/>
      <c r="C34" s="34"/>
      <c r="D34" s="34"/>
      <c r="E34" s="34"/>
      <c r="F34" s="34"/>
      <c r="G34" s="34"/>
      <c r="H34" s="34"/>
      <c r="I34" s="34"/>
      <c r="J34" s="34"/>
      <c r="K34" s="34"/>
      <c r="L34" s="34"/>
      <c r="O34" s="34"/>
      <c r="P34" s="34"/>
      <c r="Q34" s="34"/>
      <c r="R34" s="34"/>
      <c r="S34" s="34"/>
    </row>
    <row r="35" spans="1:19">
      <c r="A35" s="75"/>
      <c r="C35" s="34"/>
      <c r="D35" s="34"/>
      <c r="E35" s="34"/>
      <c r="F35" s="34"/>
      <c r="G35" s="34"/>
      <c r="H35" s="34"/>
      <c r="I35" s="34"/>
      <c r="J35" s="34"/>
      <c r="K35" s="34"/>
      <c r="L35" s="34"/>
      <c r="O35" s="34"/>
      <c r="P35" s="34"/>
      <c r="Q35" s="34"/>
      <c r="R35" s="34"/>
      <c r="S35" s="34"/>
    </row>
    <row r="36" spans="1:19" ht="15">
      <c r="A36" s="75"/>
      <c r="C36"/>
      <c r="D36" s="34"/>
      <c r="E36" s="34"/>
      <c r="F36" s="34"/>
      <c r="G36" s="34"/>
      <c r="H36" s="34"/>
      <c r="I36" s="34"/>
      <c r="J36" s="34"/>
      <c r="K36" s="34"/>
      <c r="L36" s="34"/>
      <c r="O36" s="34"/>
      <c r="P36" s="34"/>
      <c r="Q36" s="34"/>
      <c r="R36" s="34"/>
      <c r="S36" s="34"/>
    </row>
    <row r="37" spans="1:19">
      <c r="A37" s="75"/>
      <c r="C37" s="34"/>
      <c r="D37" s="34"/>
      <c r="E37" s="34"/>
      <c r="F37" s="34"/>
      <c r="G37" s="34"/>
      <c r="H37" s="34"/>
      <c r="I37" s="34"/>
      <c r="J37" s="34"/>
      <c r="K37" s="34"/>
      <c r="L37" s="34"/>
      <c r="O37" s="34"/>
      <c r="P37" s="34"/>
      <c r="Q37" s="34"/>
      <c r="R37" s="34"/>
      <c r="S37" s="34"/>
    </row>
    <row r="38" spans="1:19">
      <c r="A38" s="75"/>
      <c r="C38" s="34"/>
      <c r="D38" s="34"/>
      <c r="E38" s="34"/>
      <c r="F38" s="34"/>
      <c r="G38" s="34"/>
      <c r="H38" s="34"/>
      <c r="I38" s="34"/>
      <c r="J38" s="34"/>
      <c r="K38" s="34"/>
      <c r="L38" s="34"/>
      <c r="O38" s="34"/>
      <c r="P38" s="34"/>
      <c r="Q38" s="34"/>
      <c r="R38" s="34"/>
      <c r="S38" s="34"/>
    </row>
    <row r="39" spans="1:19">
      <c r="C39" s="34"/>
      <c r="D39" s="34"/>
      <c r="E39" s="34"/>
      <c r="F39" s="34"/>
      <c r="G39" s="34"/>
      <c r="H39" s="34"/>
      <c r="I39" s="34"/>
      <c r="J39" s="34"/>
      <c r="K39" s="34"/>
      <c r="L39" s="34"/>
      <c r="O39" s="34"/>
      <c r="P39" s="34"/>
      <c r="Q39" s="34"/>
      <c r="R39" s="34"/>
      <c r="S39" s="34"/>
    </row>
    <row r="40" spans="1:19">
      <c r="C40" s="34"/>
      <c r="D40" s="34"/>
      <c r="E40" s="34"/>
      <c r="F40" s="34"/>
      <c r="G40" s="34"/>
      <c r="H40" s="34"/>
      <c r="I40" s="34"/>
      <c r="J40" s="34"/>
      <c r="K40" s="34"/>
      <c r="L40" s="34"/>
      <c r="O40" s="34"/>
      <c r="P40" s="34"/>
      <c r="Q40" s="34"/>
      <c r="R40" s="34"/>
      <c r="S40" s="34"/>
    </row>
    <row r="41" spans="1:19">
      <c r="C41" s="34"/>
      <c r="D41" s="34"/>
      <c r="E41" s="34"/>
      <c r="F41" s="34"/>
      <c r="G41" s="34"/>
      <c r="H41" s="34"/>
      <c r="I41" s="34"/>
      <c r="J41" s="34"/>
      <c r="K41" s="34"/>
      <c r="L41" s="34"/>
      <c r="O41" s="34"/>
      <c r="P41" s="34"/>
      <c r="Q41" s="34"/>
      <c r="R41" s="34"/>
      <c r="S41" s="34"/>
    </row>
    <row r="42" spans="1:19">
      <c r="C42" s="34"/>
      <c r="D42" s="34"/>
      <c r="E42" s="34"/>
      <c r="F42" s="34"/>
      <c r="G42" s="34"/>
      <c r="H42" s="34"/>
      <c r="I42" s="34"/>
      <c r="J42" s="34"/>
      <c r="K42" s="34"/>
      <c r="L42" s="34"/>
      <c r="O42" s="34"/>
      <c r="P42" s="34"/>
      <c r="Q42" s="34"/>
      <c r="R42" s="34"/>
      <c r="S42" s="34"/>
    </row>
    <row r="43" spans="1:19">
      <c r="C43" s="34"/>
      <c r="D43" s="34"/>
      <c r="E43" s="34"/>
      <c r="F43" s="34"/>
      <c r="G43" s="34"/>
      <c r="H43" s="34"/>
      <c r="I43" s="34"/>
      <c r="J43" s="34"/>
      <c r="K43" s="34"/>
      <c r="L43" s="34"/>
      <c r="O43" s="34"/>
      <c r="P43" s="34"/>
      <c r="Q43" s="34"/>
      <c r="R43" s="34"/>
      <c r="S43" s="34"/>
    </row>
    <row r="44" spans="1:19">
      <c r="C44" s="34"/>
      <c r="D44" s="34"/>
      <c r="E44" s="34"/>
      <c r="F44" s="34"/>
      <c r="G44" s="34"/>
      <c r="H44" s="34"/>
      <c r="I44" s="34"/>
      <c r="J44" s="34"/>
      <c r="K44" s="34"/>
      <c r="L44" s="34"/>
      <c r="O44" s="34"/>
      <c r="P44" s="34"/>
      <c r="Q44" s="34"/>
      <c r="R44" s="34"/>
      <c r="S44" s="34"/>
    </row>
    <row r="45" spans="1:19">
      <c r="C45" s="34"/>
      <c r="D45" s="34"/>
      <c r="E45" s="34"/>
      <c r="F45" s="34"/>
      <c r="G45" s="34"/>
      <c r="H45" s="34"/>
      <c r="I45" s="33"/>
      <c r="J45" s="34"/>
      <c r="K45" s="34"/>
      <c r="L45" s="33"/>
      <c r="M45" s="33"/>
      <c r="O45" s="34"/>
      <c r="P45" s="35"/>
    </row>
    <row r="46" spans="1:19">
      <c r="C46" s="34"/>
      <c r="D46" s="34"/>
      <c r="E46" s="34"/>
      <c r="F46" s="34"/>
      <c r="G46" s="34"/>
      <c r="H46" s="34"/>
      <c r="I46" s="33"/>
      <c r="J46" s="34"/>
      <c r="K46" s="34"/>
      <c r="L46" s="33"/>
      <c r="M46" s="33"/>
      <c r="O46" s="34"/>
      <c r="P46" s="35"/>
    </row>
    <row r="47" spans="1:19">
      <c r="C47" s="34"/>
      <c r="D47" s="34"/>
      <c r="E47" s="34"/>
      <c r="F47" s="34"/>
      <c r="G47" s="34"/>
      <c r="H47" s="34"/>
      <c r="I47" s="33"/>
      <c r="J47" s="34"/>
      <c r="K47" s="34"/>
      <c r="L47" s="33"/>
      <c r="M47" s="33"/>
      <c r="O47" s="34"/>
      <c r="P47" s="35"/>
    </row>
    <row r="48" spans="1:19">
      <c r="C48" s="34"/>
      <c r="D48" s="34"/>
      <c r="E48" s="34"/>
      <c r="F48" s="34"/>
      <c r="G48" s="34"/>
      <c r="H48" s="34"/>
      <c r="I48" s="34"/>
      <c r="J48" s="76"/>
      <c r="K48" s="34"/>
      <c r="L48" s="33"/>
      <c r="M48" s="33"/>
      <c r="O48" s="34"/>
      <c r="P48" s="35"/>
    </row>
    <row r="49" spans="1:26">
      <c r="C49" s="34"/>
      <c r="D49" s="34"/>
      <c r="E49" s="34"/>
      <c r="F49" s="34"/>
      <c r="G49" s="34"/>
      <c r="H49" s="34"/>
      <c r="I49" s="34"/>
      <c r="J49" s="76"/>
      <c r="K49" s="34"/>
      <c r="L49" s="33"/>
      <c r="M49" s="33"/>
      <c r="O49" s="34"/>
      <c r="P49" s="35"/>
    </row>
    <row r="50" spans="1:26">
      <c r="A50" s="31"/>
      <c r="B50" s="31"/>
      <c r="C50" s="31"/>
      <c r="D50" s="31"/>
      <c r="E50" s="39"/>
      <c r="F50" s="71"/>
      <c r="G50" s="34"/>
      <c r="H50" s="34"/>
      <c r="I50" s="33"/>
      <c r="J50" s="34"/>
      <c r="K50" s="34"/>
      <c r="L50" s="33"/>
      <c r="M50" s="33"/>
      <c r="O50" s="34"/>
      <c r="P50" s="35"/>
    </row>
    <row r="51" spans="1:26">
      <c r="A51" s="31"/>
      <c r="B51" s="31"/>
      <c r="C51" s="31"/>
      <c r="D51" s="31"/>
      <c r="E51" s="39"/>
      <c r="F51" s="71"/>
      <c r="G51" s="34"/>
      <c r="H51" s="34"/>
      <c r="I51" s="33"/>
      <c r="J51" s="34"/>
      <c r="K51" s="34"/>
      <c r="L51" s="33"/>
      <c r="M51" s="33"/>
      <c r="O51" s="34"/>
      <c r="P51" s="35"/>
    </row>
    <row r="52" spans="1:26">
      <c r="A52" s="31"/>
      <c r="B52" s="31"/>
      <c r="C52" s="31"/>
      <c r="D52" s="31"/>
      <c r="E52" s="39"/>
      <c r="F52" s="71"/>
      <c r="G52" s="34"/>
      <c r="H52" s="34"/>
      <c r="I52" s="33"/>
      <c r="J52" s="34"/>
      <c r="K52" s="34"/>
      <c r="L52" s="33"/>
      <c r="M52" s="33"/>
      <c r="O52" s="34"/>
      <c r="P52" s="35"/>
    </row>
    <row r="53" spans="1:26">
      <c r="A53" s="31"/>
      <c r="B53" s="31"/>
      <c r="C53" s="31"/>
      <c r="D53" s="31"/>
      <c r="E53" s="39"/>
      <c r="F53" s="71"/>
      <c r="G53" s="34"/>
      <c r="H53" s="34"/>
      <c r="I53" s="33"/>
      <c r="J53" s="34"/>
      <c r="K53" s="34"/>
      <c r="L53" s="33"/>
      <c r="M53" s="33"/>
      <c r="O53" s="34"/>
      <c r="P53" s="35"/>
    </row>
    <row r="54" spans="1:26">
      <c r="A54" s="31"/>
      <c r="B54" s="31"/>
      <c r="C54" s="31"/>
      <c r="D54" s="31"/>
      <c r="E54" s="39"/>
      <c r="F54" s="71"/>
      <c r="G54" s="34"/>
      <c r="H54" s="34"/>
      <c r="I54" s="33"/>
      <c r="J54" s="34"/>
      <c r="K54" s="34"/>
      <c r="L54" s="33"/>
      <c r="M54" s="33"/>
      <c r="O54" s="34"/>
      <c r="P54" s="35"/>
    </row>
    <row r="55" spans="1:26">
      <c r="A55" s="31"/>
      <c r="B55" s="31"/>
      <c r="C55" s="31"/>
      <c r="D55" s="31"/>
      <c r="E55" s="39"/>
      <c r="F55" s="71"/>
      <c r="G55" s="34"/>
      <c r="H55" s="34"/>
      <c r="I55" s="33"/>
      <c r="J55" s="34"/>
      <c r="K55" s="34"/>
      <c r="L55" s="33"/>
      <c r="O55" s="34"/>
      <c r="P55" s="35"/>
      <c r="W55" s="33"/>
      <c r="X55" s="33"/>
    </row>
    <row r="56" spans="1:26">
      <c r="A56" s="31"/>
      <c r="B56" s="31"/>
      <c r="C56" s="31"/>
      <c r="D56" s="31"/>
      <c r="E56" s="39"/>
      <c r="F56" s="71"/>
      <c r="G56" s="34"/>
      <c r="H56" s="34"/>
      <c r="I56" s="33"/>
      <c r="J56" s="34"/>
      <c r="K56" s="34"/>
      <c r="L56" s="33"/>
      <c r="O56" s="34"/>
      <c r="P56" s="35"/>
      <c r="W56" s="54"/>
      <c r="X56" s="33"/>
      <c r="Y56" s="33"/>
      <c r="Z56" s="33"/>
    </row>
    <row r="57" spans="1:26">
      <c r="A57" s="31"/>
      <c r="B57" s="31"/>
      <c r="C57" s="31"/>
      <c r="D57" s="31"/>
      <c r="E57" s="39"/>
      <c r="F57" s="71"/>
      <c r="G57" s="34"/>
      <c r="H57" s="34"/>
      <c r="I57" s="33"/>
      <c r="J57" s="34"/>
      <c r="K57" s="34"/>
      <c r="L57" s="34"/>
      <c r="O57" s="34"/>
      <c r="P57" s="35"/>
      <c r="W57" s="54"/>
    </row>
    <row r="58" spans="1:26">
      <c r="A58" s="31"/>
      <c r="B58" s="31"/>
      <c r="C58" s="31"/>
      <c r="D58" s="31"/>
      <c r="E58" s="39"/>
      <c r="F58" s="71"/>
      <c r="G58" s="34"/>
      <c r="H58" s="34"/>
      <c r="I58" s="33"/>
      <c r="J58" s="34"/>
      <c r="K58" s="34"/>
      <c r="L58" s="34"/>
      <c r="O58" s="34"/>
      <c r="P58" s="35"/>
      <c r="W58" s="33"/>
    </row>
    <row r="59" spans="1:26">
      <c r="A59" s="31"/>
      <c r="B59" s="31"/>
      <c r="C59" s="31"/>
      <c r="D59" s="31"/>
      <c r="E59" s="39"/>
      <c r="F59" s="71"/>
      <c r="G59" s="34"/>
      <c r="H59" s="34"/>
      <c r="I59" s="33"/>
      <c r="J59" s="34"/>
      <c r="K59" s="34"/>
      <c r="L59" s="34"/>
      <c r="O59" s="34"/>
      <c r="P59" s="35"/>
    </row>
    <row r="60" spans="1:26">
      <c r="A60" s="31"/>
      <c r="B60" s="31"/>
      <c r="C60" s="31"/>
      <c r="D60" s="31"/>
      <c r="E60" s="39"/>
      <c r="F60" s="71"/>
      <c r="G60" s="34"/>
      <c r="H60" s="34"/>
      <c r="I60" s="33"/>
      <c r="J60" s="34"/>
      <c r="K60" s="34"/>
      <c r="L60" s="34"/>
      <c r="O60" s="34"/>
      <c r="P60" s="35"/>
    </row>
    <row r="61" spans="1:26">
      <c r="A61" s="31"/>
      <c r="B61" s="31"/>
      <c r="C61" s="31"/>
      <c r="D61" s="31"/>
      <c r="E61" s="39"/>
      <c r="F61" s="71"/>
      <c r="G61" s="34"/>
      <c r="H61" s="34"/>
      <c r="I61" s="33"/>
      <c r="J61" s="34"/>
      <c r="K61" s="34"/>
      <c r="L61" s="34"/>
      <c r="O61" s="34"/>
      <c r="P61" s="35"/>
    </row>
    <row r="62" spans="1:26">
      <c r="A62" s="31"/>
      <c r="B62" s="31"/>
      <c r="C62" s="31"/>
      <c r="D62" s="31"/>
      <c r="E62" s="39"/>
      <c r="F62" s="71"/>
      <c r="G62" s="34"/>
      <c r="H62" s="34"/>
      <c r="I62" s="33"/>
      <c r="J62" s="34"/>
      <c r="K62" s="34"/>
      <c r="L62" s="34"/>
      <c r="O62" s="34"/>
      <c r="P62" s="35"/>
    </row>
    <row r="63" spans="1:26">
      <c r="A63" s="31"/>
      <c r="B63" s="31"/>
      <c r="C63" s="31"/>
      <c r="D63" s="31"/>
      <c r="E63" s="39"/>
      <c r="F63" s="71"/>
      <c r="G63" s="34"/>
      <c r="H63" s="34"/>
      <c r="I63" s="33"/>
      <c r="J63" s="34"/>
      <c r="K63" s="34"/>
      <c r="L63" s="34"/>
      <c r="O63" s="34"/>
      <c r="P63" s="35"/>
    </row>
    <row r="64" spans="1:26">
      <c r="A64" s="31"/>
      <c r="B64" s="31"/>
      <c r="C64" s="31"/>
      <c r="D64" s="31"/>
      <c r="E64" s="39"/>
      <c r="F64" s="71"/>
      <c r="G64" s="34"/>
      <c r="H64" s="34"/>
      <c r="I64" s="33"/>
      <c r="J64" s="34"/>
      <c r="K64" s="34"/>
      <c r="L64" s="34"/>
      <c r="O64" s="34"/>
      <c r="P64" s="35"/>
    </row>
    <row r="65" spans="1:22">
      <c r="A65" s="31"/>
      <c r="B65" s="31"/>
      <c r="C65" s="31"/>
      <c r="D65" s="31"/>
      <c r="E65" s="39"/>
      <c r="F65" s="71"/>
      <c r="G65" s="34"/>
      <c r="H65" s="34"/>
      <c r="I65" s="33"/>
      <c r="J65" s="34"/>
      <c r="K65" s="34"/>
      <c r="L65" s="34"/>
      <c r="O65" s="34"/>
      <c r="P65" s="35"/>
    </row>
    <row r="66" spans="1:22">
      <c r="A66" s="31"/>
      <c r="B66" s="31"/>
      <c r="C66" s="31"/>
      <c r="D66" s="31"/>
      <c r="E66" s="39"/>
      <c r="F66" s="71"/>
      <c r="G66" s="34"/>
      <c r="H66" s="34"/>
      <c r="I66" s="33"/>
      <c r="J66" s="34"/>
      <c r="K66" s="34"/>
      <c r="L66" s="34"/>
      <c r="O66" s="34"/>
      <c r="P66" s="35"/>
    </row>
    <row r="67" spans="1:22">
      <c r="A67" s="31"/>
      <c r="B67" s="31"/>
      <c r="C67" s="31"/>
      <c r="D67" s="31"/>
      <c r="E67" s="39"/>
      <c r="F67" s="71"/>
      <c r="G67" s="34"/>
      <c r="H67" s="34"/>
      <c r="I67" s="33"/>
      <c r="J67" s="34"/>
      <c r="K67" s="34"/>
      <c r="L67" s="34"/>
      <c r="O67" s="34"/>
      <c r="P67" s="35"/>
    </row>
    <row r="68" spans="1:22">
      <c r="A68" s="31"/>
      <c r="B68" s="31"/>
      <c r="C68" s="31"/>
      <c r="D68" s="31"/>
      <c r="E68" s="39"/>
      <c r="F68" s="71"/>
      <c r="G68" s="35"/>
      <c r="H68" s="34"/>
      <c r="I68" s="33"/>
      <c r="J68" s="34"/>
      <c r="K68" s="34"/>
      <c r="L68" s="34"/>
      <c r="O68" s="34"/>
      <c r="P68" s="35"/>
    </row>
    <row r="69" spans="1:22">
      <c r="A69" s="31"/>
      <c r="B69" s="31"/>
      <c r="C69" s="31"/>
      <c r="D69" s="31"/>
      <c r="E69" s="39"/>
      <c r="F69" s="71"/>
      <c r="G69" s="35"/>
      <c r="H69" s="34"/>
      <c r="I69" s="33"/>
      <c r="J69" s="34"/>
      <c r="K69" s="34"/>
      <c r="L69" s="34"/>
      <c r="O69" s="34"/>
      <c r="P69" s="35"/>
    </row>
    <row r="70" spans="1:22">
      <c r="A70" s="31"/>
      <c r="B70" s="31"/>
      <c r="C70" s="31"/>
      <c r="D70" s="31"/>
      <c r="E70" s="39"/>
      <c r="F70" s="71"/>
      <c r="G70" s="35"/>
      <c r="H70" s="34"/>
      <c r="I70" s="33"/>
      <c r="J70" s="34"/>
      <c r="K70" s="34"/>
      <c r="L70" s="34"/>
      <c r="O70" s="34"/>
      <c r="P70" s="35"/>
    </row>
    <row r="71" spans="1:22">
      <c r="A71" s="31"/>
      <c r="B71" s="31"/>
      <c r="C71" s="31"/>
      <c r="D71" s="31"/>
      <c r="E71" s="39"/>
      <c r="F71" s="71"/>
      <c r="G71" s="35"/>
      <c r="H71" s="34"/>
      <c r="I71" s="33"/>
      <c r="J71" s="34"/>
      <c r="K71" s="34"/>
      <c r="L71" s="34"/>
      <c r="O71" s="34"/>
      <c r="P71" s="35"/>
    </row>
    <row r="72" spans="1:22">
      <c r="A72" s="31"/>
      <c r="B72" s="31"/>
      <c r="C72" s="31"/>
      <c r="D72" s="31"/>
      <c r="E72" s="39"/>
      <c r="F72" s="71"/>
      <c r="G72" s="34"/>
      <c r="H72" s="34"/>
      <c r="I72" s="33"/>
      <c r="J72" s="34"/>
      <c r="K72" s="34"/>
      <c r="L72" s="34"/>
      <c r="O72" s="34"/>
      <c r="P72" s="35"/>
    </row>
    <row r="73" spans="1:22">
      <c r="A73" s="31"/>
      <c r="B73" s="31"/>
      <c r="C73" s="31"/>
      <c r="D73" s="31"/>
      <c r="E73" s="39"/>
      <c r="F73" s="71"/>
      <c r="G73" s="34"/>
      <c r="H73" s="34"/>
      <c r="I73" s="33"/>
      <c r="J73" s="34"/>
      <c r="K73" s="34"/>
      <c r="L73" s="34"/>
      <c r="O73" s="34"/>
      <c r="P73" s="35"/>
    </row>
    <row r="74" spans="1:22">
      <c r="A74" s="31"/>
      <c r="B74" s="31"/>
      <c r="C74" s="31"/>
      <c r="D74" s="31"/>
      <c r="E74" s="39"/>
      <c r="F74" s="71"/>
      <c r="G74" s="34"/>
      <c r="H74" s="34"/>
      <c r="I74" s="33"/>
      <c r="J74" s="34"/>
      <c r="K74" s="34"/>
      <c r="L74" s="34"/>
      <c r="O74" s="34"/>
      <c r="P74" s="35"/>
      <c r="R74" s="69"/>
      <c r="S74" s="69"/>
      <c r="T74" s="31"/>
      <c r="U74" s="31"/>
      <c r="V74" s="31"/>
    </row>
    <row r="75" spans="1:22">
      <c r="A75" s="31"/>
      <c r="B75" s="31"/>
      <c r="C75" s="31"/>
      <c r="D75" s="31"/>
      <c r="E75" s="39"/>
      <c r="F75" s="71"/>
      <c r="G75" s="34"/>
      <c r="H75" s="34"/>
      <c r="I75" s="33"/>
      <c r="J75" s="34"/>
      <c r="K75" s="34"/>
      <c r="L75" s="34"/>
      <c r="O75" s="34"/>
      <c r="P75" s="35"/>
      <c r="R75" s="69"/>
      <c r="S75" s="69"/>
      <c r="T75" s="31"/>
      <c r="U75" s="31"/>
      <c r="V75" s="31"/>
    </row>
    <row r="76" spans="1:22">
      <c r="A76" s="31"/>
      <c r="B76" s="31"/>
      <c r="C76" s="31"/>
      <c r="D76" s="31"/>
      <c r="E76" s="39"/>
      <c r="F76" s="71"/>
      <c r="G76" s="34"/>
      <c r="H76" s="34"/>
      <c r="I76" s="33"/>
      <c r="J76" s="34"/>
      <c r="K76" s="34"/>
      <c r="L76" s="34"/>
      <c r="O76" s="34"/>
      <c r="P76" s="35"/>
      <c r="R76" s="69"/>
      <c r="S76" s="69"/>
      <c r="T76" s="31"/>
      <c r="U76" s="31"/>
      <c r="V76" s="31"/>
    </row>
    <row r="77" spans="1:22">
      <c r="A77" s="31"/>
      <c r="B77" s="31"/>
      <c r="C77" s="31"/>
      <c r="D77" s="31"/>
      <c r="E77" s="39"/>
      <c r="F77" s="71"/>
      <c r="G77" s="34"/>
      <c r="H77" s="34"/>
      <c r="I77" s="33"/>
      <c r="J77" s="34"/>
      <c r="K77" s="34"/>
      <c r="L77" s="34"/>
      <c r="O77" s="34"/>
      <c r="P77" s="35"/>
      <c r="R77" s="69"/>
      <c r="S77" s="69"/>
      <c r="T77" s="31"/>
      <c r="U77" s="31"/>
      <c r="V77" s="31"/>
    </row>
    <row r="78" spans="1:22">
      <c r="A78" s="31"/>
      <c r="B78" s="31"/>
      <c r="C78" s="31"/>
      <c r="D78" s="31"/>
      <c r="E78" s="39"/>
      <c r="F78" s="71"/>
      <c r="G78" s="34"/>
      <c r="H78" s="34"/>
      <c r="I78" s="33"/>
      <c r="J78" s="34"/>
      <c r="K78" s="34"/>
      <c r="L78" s="34"/>
      <c r="O78" s="34"/>
      <c r="P78" s="35"/>
      <c r="R78" s="69"/>
      <c r="S78" s="69"/>
      <c r="T78" s="31"/>
      <c r="U78" s="31"/>
      <c r="V78" s="31"/>
    </row>
    <row r="79" spans="1:22">
      <c r="A79" s="31"/>
      <c r="B79" s="31"/>
      <c r="C79" s="31"/>
      <c r="D79" s="31"/>
      <c r="E79" s="39"/>
      <c r="F79" s="71"/>
      <c r="G79" s="34"/>
      <c r="H79" s="34"/>
      <c r="I79" s="33"/>
      <c r="J79" s="34"/>
      <c r="K79" s="34"/>
      <c r="L79" s="34"/>
      <c r="N79" s="31"/>
      <c r="O79" s="31"/>
      <c r="P79" s="69"/>
      <c r="Q79" s="69"/>
      <c r="R79" s="69"/>
      <c r="S79" s="69"/>
      <c r="T79" s="31"/>
      <c r="U79" s="31"/>
      <c r="V79" s="31"/>
    </row>
    <row r="80" spans="1:22">
      <c r="A80" s="31"/>
      <c r="B80" s="31"/>
      <c r="C80" s="31"/>
      <c r="D80" s="31"/>
      <c r="E80" s="39"/>
      <c r="F80" s="71"/>
      <c r="G80" s="34"/>
      <c r="H80" s="34"/>
      <c r="I80" s="33"/>
      <c r="J80" s="34"/>
      <c r="K80" s="34"/>
      <c r="L80" s="34"/>
      <c r="N80" s="31"/>
      <c r="O80" s="31"/>
      <c r="P80" s="69"/>
      <c r="Q80" s="69"/>
      <c r="R80" s="69"/>
      <c r="S80" s="69"/>
      <c r="T80" s="31"/>
      <c r="U80" s="31"/>
      <c r="V80" s="31"/>
    </row>
    <row r="81" spans="1:22">
      <c r="A81" s="31"/>
      <c r="B81" s="31"/>
      <c r="C81" s="31"/>
      <c r="D81" s="31"/>
      <c r="E81" s="39"/>
      <c r="F81" s="71"/>
      <c r="G81" s="34"/>
      <c r="H81" s="34"/>
      <c r="I81" s="33"/>
      <c r="J81" s="34"/>
      <c r="K81" s="34"/>
      <c r="L81" s="34"/>
      <c r="N81" s="31"/>
      <c r="O81" s="31"/>
      <c r="P81" s="69"/>
      <c r="Q81" s="69"/>
      <c r="R81" s="69"/>
      <c r="S81" s="69"/>
      <c r="T81" s="31"/>
      <c r="U81" s="31"/>
      <c r="V81" s="31"/>
    </row>
    <row r="82" spans="1:22">
      <c r="A82" s="31"/>
      <c r="B82" s="31"/>
      <c r="C82" s="31"/>
      <c r="D82" s="31"/>
      <c r="E82" s="39"/>
      <c r="F82" s="71"/>
      <c r="G82" s="34"/>
      <c r="H82" s="34"/>
      <c r="I82" s="33"/>
      <c r="J82" s="34"/>
      <c r="K82" s="34"/>
      <c r="L82" s="34"/>
      <c r="N82" s="31"/>
      <c r="O82" s="31"/>
      <c r="P82" s="69"/>
      <c r="Q82" s="69"/>
      <c r="R82" s="69"/>
      <c r="S82" s="69"/>
      <c r="T82" s="31"/>
      <c r="U82" s="31"/>
      <c r="V82" s="31"/>
    </row>
    <row r="83" spans="1:22">
      <c r="A83" s="31"/>
      <c r="B83" s="31"/>
      <c r="C83" s="31"/>
      <c r="D83" s="31"/>
      <c r="E83" s="39"/>
      <c r="F83" s="71"/>
      <c r="G83" s="34"/>
      <c r="H83" s="34"/>
      <c r="I83" s="33"/>
      <c r="J83" s="34"/>
      <c r="K83" s="34"/>
      <c r="L83" s="34"/>
      <c r="N83" s="31"/>
      <c r="O83" s="31"/>
      <c r="P83" s="69"/>
      <c r="Q83" s="69"/>
      <c r="R83" s="69"/>
      <c r="S83" s="69"/>
      <c r="T83" s="31"/>
      <c r="U83" s="31"/>
      <c r="V83" s="31"/>
    </row>
    <row r="84" spans="1:22">
      <c r="A84" s="31"/>
      <c r="B84" s="31"/>
      <c r="C84" s="31"/>
      <c r="D84" s="31"/>
      <c r="E84" s="39"/>
      <c r="F84" s="71"/>
      <c r="G84" s="34"/>
      <c r="H84" s="34"/>
      <c r="I84" s="33"/>
      <c r="J84" s="34"/>
      <c r="K84" s="34"/>
      <c r="L84" s="34"/>
      <c r="N84" s="31"/>
      <c r="O84" s="31"/>
      <c r="P84" s="69"/>
      <c r="Q84" s="69"/>
      <c r="R84" s="69"/>
      <c r="S84" s="69"/>
      <c r="T84" s="31"/>
      <c r="U84" s="31"/>
      <c r="V84" s="31"/>
    </row>
    <row r="85" spans="1:22">
      <c r="A85" s="31"/>
      <c r="B85" s="31"/>
      <c r="C85" s="31"/>
      <c r="D85" s="31"/>
      <c r="E85" s="39"/>
      <c r="F85" s="71"/>
      <c r="G85" s="34"/>
      <c r="H85" s="34"/>
      <c r="I85" s="33"/>
      <c r="J85" s="34"/>
      <c r="K85" s="34"/>
      <c r="L85" s="34"/>
      <c r="N85" s="31"/>
      <c r="O85" s="31"/>
      <c r="P85" s="69"/>
      <c r="Q85" s="69"/>
      <c r="R85" s="69"/>
      <c r="S85" s="69"/>
      <c r="T85" s="31"/>
      <c r="U85" s="31"/>
      <c r="V85" s="31"/>
    </row>
    <row r="86" spans="1:22">
      <c r="A86" s="31"/>
      <c r="B86" s="31"/>
      <c r="C86" s="31"/>
      <c r="D86" s="31"/>
      <c r="E86" s="39"/>
      <c r="F86" s="71"/>
      <c r="G86" s="34"/>
      <c r="H86" s="34"/>
      <c r="I86" s="33"/>
      <c r="J86" s="34"/>
      <c r="K86" s="34"/>
      <c r="L86" s="34"/>
      <c r="N86" s="31"/>
      <c r="O86" s="31"/>
      <c r="P86" s="69"/>
      <c r="Q86" s="69"/>
      <c r="R86" s="69"/>
      <c r="S86" s="69"/>
      <c r="T86" s="31"/>
      <c r="U86" s="31"/>
      <c r="V86" s="31"/>
    </row>
    <row r="87" spans="1:22">
      <c r="A87" s="31"/>
      <c r="B87" s="31"/>
      <c r="C87" s="31"/>
      <c r="D87" s="31"/>
      <c r="E87" s="39"/>
      <c r="F87" s="71"/>
      <c r="G87" s="34"/>
      <c r="H87" s="34"/>
      <c r="I87" s="33"/>
      <c r="J87" s="34"/>
      <c r="K87" s="34"/>
      <c r="L87" s="34"/>
      <c r="N87" s="31"/>
      <c r="O87" s="31"/>
      <c r="P87" s="69"/>
      <c r="Q87" s="69"/>
      <c r="R87" s="69"/>
      <c r="S87" s="69"/>
      <c r="T87" s="31"/>
      <c r="U87" s="31"/>
      <c r="V87" s="31"/>
    </row>
    <row r="88" spans="1:22">
      <c r="A88" s="31"/>
      <c r="B88" s="31"/>
      <c r="C88" s="31"/>
      <c r="D88" s="31"/>
      <c r="E88" s="39"/>
      <c r="F88" s="71"/>
      <c r="G88" s="34"/>
      <c r="H88" s="34"/>
      <c r="I88" s="33"/>
      <c r="J88" s="34"/>
      <c r="K88" s="34"/>
      <c r="L88" s="34"/>
      <c r="N88" s="31"/>
      <c r="O88" s="31"/>
      <c r="P88" s="69"/>
      <c r="Q88" s="69"/>
      <c r="R88" s="69"/>
      <c r="S88" s="69"/>
      <c r="T88" s="31"/>
      <c r="U88" s="31"/>
      <c r="V88" s="31"/>
    </row>
    <row r="89" spans="1:22">
      <c r="A89" s="31"/>
      <c r="B89" s="31"/>
      <c r="C89" s="31"/>
      <c r="D89" s="31"/>
      <c r="E89" s="39"/>
      <c r="F89" s="71"/>
      <c r="G89" s="34"/>
      <c r="H89" s="34"/>
      <c r="I89" s="33"/>
      <c r="J89" s="34"/>
      <c r="K89" s="34"/>
      <c r="L89" s="34"/>
      <c r="N89" s="31"/>
      <c r="O89" s="31"/>
      <c r="P89" s="69"/>
      <c r="Q89" s="69"/>
      <c r="R89" s="69"/>
      <c r="S89" s="69"/>
      <c r="T89" s="31"/>
      <c r="U89" s="31"/>
      <c r="V89" s="31"/>
    </row>
    <row r="90" spans="1:22">
      <c r="A90" s="31"/>
      <c r="B90" s="31"/>
      <c r="C90" s="31"/>
      <c r="D90" s="31"/>
      <c r="E90" s="39"/>
      <c r="F90" s="71"/>
      <c r="G90" s="34"/>
      <c r="H90" s="34"/>
      <c r="I90" s="33"/>
      <c r="J90" s="34"/>
      <c r="K90" s="34"/>
      <c r="L90" s="34"/>
      <c r="N90" s="31"/>
      <c r="O90" s="31"/>
      <c r="P90" s="69"/>
      <c r="Q90" s="69"/>
      <c r="R90" s="69"/>
      <c r="S90" s="69"/>
      <c r="T90" s="31"/>
      <c r="U90" s="31"/>
      <c r="V90" s="31"/>
    </row>
    <row r="91" spans="1:22" s="31" customFormat="1">
      <c r="E91" s="39"/>
      <c r="F91" s="71"/>
      <c r="G91" s="34"/>
      <c r="H91" s="34"/>
      <c r="I91" s="33"/>
      <c r="J91" s="34"/>
      <c r="K91" s="34"/>
      <c r="L91" s="34"/>
      <c r="M91" s="34"/>
      <c r="P91" s="69"/>
      <c r="Q91" s="69"/>
      <c r="R91" s="69"/>
      <c r="S91" s="69"/>
    </row>
    <row r="92" spans="1:22" s="31" customFormat="1">
      <c r="E92" s="39"/>
      <c r="F92" s="71"/>
      <c r="G92" s="34"/>
      <c r="H92" s="34"/>
      <c r="I92" s="33"/>
      <c r="J92" s="34"/>
      <c r="K92" s="34"/>
      <c r="L92" s="34"/>
      <c r="M92" s="34"/>
      <c r="P92" s="69"/>
      <c r="Q92" s="69"/>
      <c r="R92" s="69"/>
      <c r="S92" s="69"/>
    </row>
    <row r="93" spans="1:22" s="31" customFormat="1">
      <c r="E93" s="39"/>
      <c r="F93" s="71"/>
      <c r="G93" s="34"/>
      <c r="H93" s="34"/>
      <c r="I93" s="33"/>
      <c r="J93" s="34"/>
      <c r="K93" s="34"/>
      <c r="L93" s="34"/>
      <c r="M93" s="34"/>
      <c r="P93" s="69"/>
      <c r="Q93" s="69"/>
      <c r="R93" s="69"/>
      <c r="S93" s="69"/>
    </row>
    <row r="94" spans="1:22" s="31" customFormat="1">
      <c r="E94" s="39"/>
      <c r="F94" s="71"/>
      <c r="G94" s="34"/>
      <c r="H94" s="34"/>
      <c r="I94" s="33"/>
      <c r="J94" s="34"/>
      <c r="K94" s="34"/>
      <c r="L94" s="34"/>
      <c r="P94" s="69"/>
      <c r="Q94" s="69"/>
      <c r="R94" s="69"/>
      <c r="S94" s="69"/>
    </row>
    <row r="95" spans="1:22" s="31" customFormat="1">
      <c r="E95" s="39"/>
      <c r="F95" s="71"/>
      <c r="G95" s="34"/>
      <c r="H95" s="34"/>
      <c r="I95" s="33"/>
      <c r="J95" s="34"/>
      <c r="K95" s="34"/>
      <c r="L95" s="34"/>
      <c r="P95" s="69"/>
      <c r="Q95" s="69"/>
      <c r="R95" s="69"/>
      <c r="S95" s="69"/>
    </row>
    <row r="96" spans="1:22" s="31" customFormat="1">
      <c r="E96" s="39"/>
      <c r="F96" s="71"/>
      <c r="G96" s="34"/>
      <c r="H96" s="34"/>
      <c r="I96" s="33"/>
      <c r="J96" s="34"/>
      <c r="K96" s="34"/>
      <c r="L96" s="34"/>
      <c r="P96" s="69"/>
      <c r="Q96" s="69"/>
      <c r="R96" s="69"/>
      <c r="S96" s="69"/>
    </row>
    <row r="97" spans="5:19" s="31" customFormat="1">
      <c r="E97" s="39"/>
      <c r="F97" s="71"/>
      <c r="G97" s="34"/>
      <c r="H97" s="34"/>
      <c r="I97" s="33"/>
      <c r="J97" s="34"/>
      <c r="K97" s="34"/>
      <c r="L97" s="34"/>
      <c r="P97" s="69"/>
      <c r="Q97" s="69"/>
      <c r="R97" s="69"/>
      <c r="S97" s="69"/>
    </row>
    <row r="98" spans="5:19" s="31" customFormat="1">
      <c r="E98" s="39"/>
      <c r="F98" s="71"/>
      <c r="G98" s="34"/>
      <c r="H98" s="34"/>
      <c r="I98" s="33"/>
      <c r="J98" s="34"/>
      <c r="K98" s="34"/>
      <c r="L98" s="34"/>
      <c r="P98" s="69"/>
      <c r="Q98" s="69"/>
      <c r="R98" s="69"/>
      <c r="S98" s="69"/>
    </row>
    <row r="99" spans="5:19" s="31" customFormat="1">
      <c r="E99" s="39"/>
      <c r="F99" s="71"/>
      <c r="G99" s="34"/>
      <c r="H99" s="34"/>
      <c r="I99" s="33"/>
      <c r="J99" s="34"/>
      <c r="K99" s="34"/>
      <c r="L99" s="34"/>
      <c r="P99" s="69"/>
      <c r="Q99" s="69"/>
      <c r="R99" s="69"/>
      <c r="S99" s="69"/>
    </row>
    <row r="100" spans="5:19" s="31" customFormat="1">
      <c r="E100" s="39"/>
      <c r="F100" s="71"/>
      <c r="G100" s="34"/>
      <c r="H100" s="34"/>
      <c r="I100" s="33"/>
      <c r="J100" s="34"/>
      <c r="K100" s="34"/>
      <c r="L100" s="34"/>
      <c r="P100" s="69"/>
      <c r="Q100" s="69"/>
      <c r="R100" s="69"/>
      <c r="S100" s="69"/>
    </row>
    <row r="101" spans="5:19" s="31" customFormat="1">
      <c r="E101" s="39"/>
      <c r="F101" s="71"/>
      <c r="G101" s="34"/>
      <c r="H101" s="34"/>
      <c r="I101" s="33"/>
      <c r="J101" s="34"/>
      <c r="K101" s="34"/>
      <c r="L101" s="34"/>
      <c r="P101" s="69"/>
      <c r="Q101" s="69"/>
      <c r="R101" s="69"/>
      <c r="S101" s="69"/>
    </row>
    <row r="102" spans="5:19" s="31" customFormat="1">
      <c r="E102" s="39"/>
      <c r="F102" s="71"/>
      <c r="G102" s="34"/>
      <c r="H102" s="34"/>
      <c r="I102" s="33"/>
      <c r="J102" s="34"/>
      <c r="K102" s="34"/>
      <c r="L102" s="34"/>
      <c r="P102" s="69"/>
      <c r="Q102" s="69"/>
      <c r="R102" s="69"/>
      <c r="S102" s="69"/>
    </row>
    <row r="103" spans="5:19" s="31" customFormat="1">
      <c r="E103" s="39"/>
      <c r="F103" s="71"/>
      <c r="G103" s="34"/>
      <c r="H103" s="34"/>
      <c r="I103" s="33"/>
      <c r="J103" s="34"/>
      <c r="K103" s="34"/>
      <c r="L103" s="34"/>
      <c r="P103" s="69"/>
      <c r="Q103" s="69"/>
      <c r="R103" s="69"/>
      <c r="S103" s="69"/>
    </row>
    <row r="104" spans="5:19" s="31" customFormat="1">
      <c r="E104" s="39"/>
      <c r="F104" s="71"/>
      <c r="G104" s="34"/>
      <c r="H104" s="34"/>
      <c r="I104" s="33"/>
      <c r="J104" s="34"/>
      <c r="K104" s="34"/>
      <c r="L104" s="34"/>
      <c r="P104" s="69"/>
      <c r="Q104" s="69"/>
      <c r="R104" s="69"/>
      <c r="S104" s="69"/>
    </row>
    <row r="105" spans="5:19" s="31" customFormat="1">
      <c r="E105" s="39"/>
      <c r="F105" s="71"/>
      <c r="G105" s="34"/>
      <c r="H105" s="34"/>
      <c r="I105" s="33"/>
      <c r="J105" s="34"/>
      <c r="K105" s="34"/>
      <c r="L105" s="34"/>
      <c r="P105" s="69"/>
      <c r="Q105" s="69"/>
      <c r="R105" s="69"/>
      <c r="S105" s="69"/>
    </row>
    <row r="106" spans="5:19" s="31" customFormat="1">
      <c r="E106" s="39"/>
      <c r="F106" s="71"/>
      <c r="G106" s="34"/>
      <c r="H106" s="34"/>
      <c r="I106" s="33"/>
      <c r="J106" s="34"/>
      <c r="K106" s="34"/>
      <c r="L106" s="34"/>
      <c r="P106" s="69"/>
      <c r="Q106" s="69"/>
      <c r="R106" s="69"/>
      <c r="S106" s="69"/>
    </row>
    <row r="107" spans="5:19" s="31" customFormat="1">
      <c r="E107" s="39"/>
      <c r="F107" s="71"/>
      <c r="G107" s="34"/>
      <c r="H107" s="34"/>
      <c r="I107" s="33"/>
      <c r="J107" s="34"/>
      <c r="K107" s="34"/>
      <c r="L107" s="34"/>
      <c r="P107" s="69"/>
      <c r="Q107" s="69"/>
      <c r="R107" s="69"/>
      <c r="S107" s="69"/>
    </row>
    <row r="108" spans="5:19" s="31" customFormat="1">
      <c r="E108" s="39"/>
      <c r="F108" s="71"/>
      <c r="G108" s="34"/>
      <c r="H108" s="34"/>
      <c r="I108" s="33"/>
      <c r="J108" s="34"/>
      <c r="K108" s="34"/>
      <c r="L108" s="34"/>
      <c r="P108" s="69"/>
      <c r="Q108" s="69"/>
      <c r="R108" s="69"/>
      <c r="S108" s="69"/>
    </row>
    <row r="109" spans="5:19" s="31" customFormat="1">
      <c r="E109" s="39"/>
      <c r="F109" s="71"/>
      <c r="G109" s="34"/>
      <c r="H109" s="34"/>
      <c r="I109" s="33"/>
      <c r="J109" s="34"/>
      <c r="K109" s="34"/>
      <c r="L109" s="34"/>
      <c r="P109" s="69"/>
      <c r="Q109" s="69"/>
      <c r="R109" s="69"/>
      <c r="S109" s="69"/>
    </row>
    <row r="110" spans="5:19" s="31" customFormat="1">
      <c r="E110" s="39"/>
      <c r="F110" s="71"/>
      <c r="G110" s="34"/>
      <c r="H110" s="34"/>
      <c r="I110" s="33"/>
      <c r="J110" s="34"/>
      <c r="K110" s="34"/>
      <c r="L110" s="34"/>
      <c r="P110" s="69"/>
      <c r="Q110" s="69"/>
      <c r="R110" s="69"/>
      <c r="S110" s="69"/>
    </row>
    <row r="111" spans="5:19" s="31" customFormat="1">
      <c r="E111" s="39"/>
      <c r="F111" s="71"/>
      <c r="G111" s="34"/>
      <c r="H111" s="34"/>
      <c r="I111" s="33"/>
      <c r="J111" s="34"/>
      <c r="K111" s="34"/>
      <c r="L111" s="34"/>
      <c r="P111" s="69"/>
      <c r="Q111" s="69"/>
      <c r="R111" s="69"/>
      <c r="S111" s="69"/>
    </row>
    <row r="112" spans="5:19" s="31" customFormat="1">
      <c r="E112" s="39"/>
      <c r="F112" s="71"/>
      <c r="G112" s="34"/>
      <c r="H112" s="34"/>
      <c r="I112" s="33"/>
      <c r="J112" s="34"/>
      <c r="K112" s="34"/>
      <c r="L112" s="34"/>
      <c r="P112" s="69"/>
      <c r="Q112" s="69"/>
      <c r="R112" s="69"/>
      <c r="S112" s="69"/>
    </row>
    <row r="113" spans="5:19" s="31" customFormat="1">
      <c r="E113" s="39"/>
      <c r="F113" s="71"/>
      <c r="G113" s="34"/>
      <c r="H113" s="34"/>
      <c r="I113" s="33"/>
      <c r="J113" s="34"/>
      <c r="K113" s="34"/>
      <c r="L113" s="34"/>
      <c r="P113" s="69"/>
      <c r="Q113" s="69"/>
      <c r="R113" s="69"/>
      <c r="S113" s="69"/>
    </row>
    <row r="114" spans="5:19" s="31" customFormat="1">
      <c r="E114" s="39"/>
      <c r="F114" s="71"/>
      <c r="G114" s="34"/>
      <c r="H114" s="34"/>
      <c r="I114" s="33"/>
      <c r="J114" s="34"/>
      <c r="K114" s="34"/>
      <c r="L114" s="34"/>
      <c r="P114" s="69"/>
      <c r="Q114" s="69"/>
      <c r="R114" s="69"/>
      <c r="S114" s="69"/>
    </row>
    <row r="115" spans="5:19" s="31" customFormat="1">
      <c r="E115" s="39"/>
      <c r="F115" s="71"/>
      <c r="G115" s="34"/>
      <c r="H115" s="34"/>
      <c r="I115" s="33"/>
      <c r="J115" s="34"/>
      <c r="K115" s="34"/>
      <c r="L115" s="34"/>
      <c r="P115" s="69"/>
      <c r="Q115" s="69"/>
      <c r="R115" s="69"/>
      <c r="S115" s="69"/>
    </row>
    <row r="116" spans="5:19" s="31" customFormat="1">
      <c r="E116" s="39"/>
      <c r="F116" s="71"/>
      <c r="G116" s="34"/>
      <c r="H116" s="34"/>
      <c r="I116" s="33"/>
      <c r="J116" s="34"/>
      <c r="K116" s="34"/>
      <c r="L116" s="34"/>
      <c r="P116" s="69"/>
      <c r="Q116" s="69"/>
      <c r="R116" s="69"/>
      <c r="S116" s="69"/>
    </row>
    <row r="117" spans="5:19" s="31" customFormat="1">
      <c r="E117" s="39"/>
      <c r="F117" s="71"/>
      <c r="G117" s="34"/>
      <c r="H117" s="34"/>
      <c r="I117" s="33"/>
      <c r="J117" s="34"/>
      <c r="K117" s="34"/>
      <c r="L117" s="34"/>
      <c r="P117" s="69"/>
      <c r="Q117" s="69"/>
      <c r="R117" s="69"/>
      <c r="S117" s="69"/>
    </row>
    <row r="118" spans="5:19" s="31" customFormat="1">
      <c r="E118" s="39"/>
      <c r="F118" s="71"/>
      <c r="G118" s="34"/>
      <c r="H118" s="34"/>
      <c r="I118" s="33"/>
      <c r="J118" s="34"/>
      <c r="K118" s="34"/>
      <c r="L118" s="34"/>
      <c r="P118" s="69"/>
      <c r="Q118" s="69"/>
      <c r="R118" s="69"/>
      <c r="S118" s="69"/>
    </row>
    <row r="119" spans="5:19" s="31" customFormat="1">
      <c r="E119" s="39"/>
      <c r="F119" s="71"/>
      <c r="G119" s="34"/>
      <c r="H119" s="34"/>
      <c r="I119" s="33"/>
      <c r="J119" s="34"/>
      <c r="K119" s="34"/>
      <c r="L119" s="34"/>
      <c r="P119" s="69"/>
      <c r="Q119" s="69"/>
      <c r="R119" s="69"/>
      <c r="S119" s="69"/>
    </row>
    <row r="120" spans="5:19" s="31" customFormat="1">
      <c r="E120" s="39"/>
      <c r="F120" s="71"/>
      <c r="G120" s="34"/>
      <c r="H120" s="34"/>
      <c r="I120" s="33"/>
      <c r="J120" s="34"/>
      <c r="K120" s="34"/>
      <c r="L120" s="34"/>
      <c r="P120" s="69"/>
      <c r="Q120" s="69"/>
      <c r="R120" s="69"/>
      <c r="S120" s="69"/>
    </row>
    <row r="121" spans="5:19" s="31" customFormat="1">
      <c r="E121" s="39"/>
      <c r="F121" s="71"/>
      <c r="G121" s="34"/>
      <c r="H121" s="34"/>
      <c r="I121" s="33"/>
      <c r="J121" s="34"/>
      <c r="K121" s="34"/>
      <c r="L121" s="34"/>
      <c r="P121" s="69"/>
      <c r="Q121" s="69"/>
      <c r="R121" s="69"/>
      <c r="S121" s="69"/>
    </row>
    <row r="122" spans="5:19" s="31" customFormat="1">
      <c r="E122" s="39"/>
      <c r="F122" s="71"/>
      <c r="G122" s="34"/>
      <c r="H122" s="34"/>
      <c r="I122" s="33"/>
      <c r="J122" s="34"/>
      <c r="K122" s="34"/>
      <c r="L122" s="34"/>
      <c r="P122" s="69"/>
      <c r="Q122" s="69"/>
      <c r="R122" s="69"/>
      <c r="S122" s="69"/>
    </row>
    <row r="123" spans="5:19" s="31" customFormat="1">
      <c r="E123" s="39"/>
      <c r="F123" s="71"/>
      <c r="G123" s="34"/>
      <c r="H123" s="34"/>
      <c r="I123" s="33"/>
      <c r="J123" s="34"/>
      <c r="K123" s="34"/>
      <c r="L123" s="34"/>
      <c r="P123" s="69"/>
      <c r="Q123" s="69"/>
      <c r="R123" s="69"/>
      <c r="S123" s="69"/>
    </row>
    <row r="124" spans="5:19" s="31" customFormat="1">
      <c r="E124" s="39"/>
      <c r="F124" s="71"/>
      <c r="G124" s="34"/>
      <c r="H124" s="34"/>
      <c r="I124" s="33"/>
      <c r="J124" s="34"/>
      <c r="K124" s="34"/>
      <c r="L124" s="34"/>
      <c r="P124" s="69"/>
      <c r="Q124" s="69"/>
      <c r="R124" s="69"/>
      <c r="S124" s="69"/>
    </row>
    <row r="125" spans="5:19" s="31" customFormat="1">
      <c r="E125" s="39"/>
      <c r="F125" s="71"/>
      <c r="G125" s="34"/>
      <c r="H125" s="34"/>
      <c r="I125" s="33"/>
      <c r="J125" s="34"/>
      <c r="K125" s="34"/>
      <c r="L125" s="34"/>
      <c r="P125" s="69"/>
      <c r="Q125" s="69"/>
      <c r="R125" s="69"/>
      <c r="S125" s="69"/>
    </row>
    <row r="126" spans="5:19" s="31" customFormat="1">
      <c r="E126" s="39"/>
      <c r="F126" s="71"/>
      <c r="G126" s="34"/>
      <c r="H126" s="34"/>
      <c r="I126" s="33"/>
      <c r="J126" s="34"/>
      <c r="K126" s="34"/>
      <c r="L126" s="34"/>
      <c r="P126" s="69"/>
      <c r="Q126" s="69"/>
      <c r="R126" s="69"/>
      <c r="S126" s="69"/>
    </row>
    <row r="127" spans="5:19" s="31" customFormat="1">
      <c r="E127" s="39"/>
      <c r="F127" s="71"/>
      <c r="G127" s="34"/>
      <c r="H127" s="34"/>
      <c r="I127" s="33"/>
      <c r="J127" s="34"/>
      <c r="K127" s="34"/>
      <c r="L127" s="34"/>
      <c r="P127" s="69"/>
      <c r="Q127" s="69"/>
      <c r="R127" s="69"/>
      <c r="S127" s="69"/>
    </row>
    <row r="128" spans="5:19" s="31" customFormat="1">
      <c r="E128" s="39"/>
      <c r="F128" s="71"/>
      <c r="G128" s="34"/>
      <c r="H128" s="34"/>
      <c r="I128" s="33"/>
      <c r="J128" s="34"/>
      <c r="K128" s="34"/>
      <c r="L128" s="34"/>
      <c r="P128" s="69"/>
      <c r="Q128" s="69"/>
      <c r="R128" s="69"/>
      <c r="S128" s="69"/>
    </row>
    <row r="129" spans="1:22" s="31" customFormat="1">
      <c r="E129" s="39"/>
      <c r="F129" s="71"/>
      <c r="G129" s="34"/>
      <c r="H129" s="34"/>
      <c r="I129" s="33"/>
      <c r="J129" s="34"/>
      <c r="K129" s="34"/>
      <c r="L129" s="34"/>
      <c r="P129" s="69"/>
      <c r="Q129" s="69"/>
      <c r="R129" s="69"/>
      <c r="S129" s="69"/>
    </row>
    <row r="130" spans="1:22" s="31" customFormat="1">
      <c r="E130" s="39"/>
      <c r="F130" s="71"/>
      <c r="G130" s="34"/>
      <c r="H130" s="34"/>
      <c r="I130" s="33"/>
      <c r="J130" s="34"/>
      <c r="K130" s="34"/>
      <c r="L130" s="34"/>
      <c r="P130" s="69"/>
      <c r="Q130" s="69"/>
      <c r="R130" s="69"/>
      <c r="S130" s="69"/>
    </row>
    <row r="131" spans="1:22" s="31" customFormat="1">
      <c r="E131" s="39"/>
      <c r="F131" s="71"/>
      <c r="G131" s="34"/>
      <c r="H131" s="34"/>
      <c r="I131" s="33"/>
      <c r="J131" s="34"/>
      <c r="K131" s="34"/>
      <c r="L131" s="34"/>
      <c r="P131" s="69"/>
      <c r="Q131" s="69"/>
      <c r="R131" s="35"/>
      <c r="S131" s="35"/>
      <c r="T131" s="34"/>
      <c r="U131" s="34"/>
      <c r="V131" s="34"/>
    </row>
    <row r="132" spans="1:22" s="31" customFormat="1">
      <c r="E132" s="39"/>
      <c r="F132" s="71"/>
      <c r="G132" s="34"/>
      <c r="H132" s="34"/>
      <c r="I132" s="33"/>
      <c r="J132" s="34"/>
      <c r="K132" s="34"/>
      <c r="L132" s="34"/>
      <c r="P132" s="69"/>
      <c r="Q132" s="69"/>
      <c r="R132" s="35"/>
      <c r="S132" s="35"/>
      <c r="T132" s="34"/>
      <c r="U132" s="34"/>
      <c r="V132" s="34"/>
    </row>
    <row r="133" spans="1:22" s="31" customFormat="1">
      <c r="E133" s="39"/>
      <c r="F133" s="71"/>
      <c r="G133" s="34"/>
      <c r="H133" s="34"/>
      <c r="I133" s="33"/>
      <c r="J133" s="34"/>
      <c r="K133" s="34"/>
      <c r="L133" s="34"/>
      <c r="P133" s="69"/>
      <c r="Q133" s="69"/>
      <c r="R133" s="35"/>
      <c r="S133" s="35"/>
      <c r="T133" s="34"/>
      <c r="U133" s="34"/>
      <c r="V133" s="34"/>
    </row>
    <row r="134" spans="1:22" s="31" customFormat="1">
      <c r="E134" s="39"/>
      <c r="F134" s="71"/>
      <c r="G134" s="34"/>
      <c r="H134" s="34"/>
      <c r="I134" s="33"/>
      <c r="J134" s="34"/>
      <c r="K134" s="34"/>
      <c r="L134" s="34"/>
      <c r="P134" s="69"/>
      <c r="Q134" s="69"/>
      <c r="R134" s="35"/>
      <c r="S134" s="35"/>
      <c r="T134" s="34"/>
      <c r="U134" s="34"/>
      <c r="V134" s="34"/>
    </row>
    <row r="135" spans="1:22" s="31" customFormat="1">
      <c r="E135" s="39"/>
      <c r="F135" s="71"/>
      <c r="G135" s="34"/>
      <c r="H135" s="34"/>
      <c r="I135" s="33"/>
      <c r="J135" s="34"/>
      <c r="K135" s="34"/>
      <c r="L135" s="34"/>
      <c r="P135" s="69"/>
      <c r="Q135" s="69"/>
      <c r="R135" s="35"/>
      <c r="S135" s="35"/>
      <c r="T135" s="34"/>
      <c r="U135" s="34"/>
      <c r="V135" s="34"/>
    </row>
    <row r="136" spans="1:22" s="31" customFormat="1">
      <c r="E136" s="39"/>
      <c r="F136" s="71"/>
      <c r="G136" s="34"/>
      <c r="H136" s="34"/>
      <c r="I136" s="33"/>
      <c r="J136" s="34"/>
      <c r="K136" s="34"/>
      <c r="L136" s="34"/>
      <c r="N136" s="34"/>
      <c r="O136" s="33"/>
      <c r="P136" s="77"/>
      <c r="Q136" s="35"/>
      <c r="R136" s="35"/>
      <c r="S136" s="35"/>
      <c r="T136" s="34"/>
      <c r="U136" s="34"/>
      <c r="V136" s="34"/>
    </row>
    <row r="137" spans="1:22" s="31" customFormat="1">
      <c r="E137" s="39"/>
      <c r="F137" s="71"/>
      <c r="G137" s="34"/>
      <c r="H137" s="34"/>
      <c r="I137" s="33"/>
      <c r="J137" s="34"/>
      <c r="K137" s="34"/>
      <c r="L137" s="34"/>
      <c r="N137" s="34"/>
      <c r="O137" s="33"/>
      <c r="P137" s="77"/>
      <c r="Q137" s="35"/>
      <c r="R137" s="35"/>
      <c r="S137" s="35"/>
      <c r="T137" s="34"/>
      <c r="U137" s="34"/>
      <c r="V137" s="34"/>
    </row>
    <row r="138" spans="1:22" s="31" customFormat="1">
      <c r="E138" s="39"/>
      <c r="F138" s="71"/>
      <c r="G138" s="34"/>
      <c r="H138" s="34"/>
      <c r="I138" s="33"/>
      <c r="J138" s="34"/>
      <c r="K138" s="34"/>
      <c r="L138" s="34"/>
      <c r="N138" s="34"/>
      <c r="O138" s="33"/>
      <c r="P138" s="77"/>
      <c r="Q138" s="35"/>
      <c r="R138" s="35"/>
      <c r="S138" s="35"/>
      <c r="T138" s="34"/>
      <c r="U138" s="34"/>
      <c r="V138" s="34"/>
    </row>
    <row r="139" spans="1:22" s="31" customFormat="1">
      <c r="E139" s="39"/>
      <c r="F139" s="71"/>
      <c r="G139" s="34"/>
      <c r="H139" s="34"/>
      <c r="I139" s="33"/>
      <c r="J139" s="34"/>
      <c r="K139" s="34"/>
      <c r="L139" s="34"/>
      <c r="N139" s="34"/>
      <c r="O139" s="33"/>
      <c r="P139" s="77"/>
      <c r="Q139" s="35"/>
      <c r="R139" s="35"/>
      <c r="S139" s="35"/>
      <c r="T139" s="34"/>
      <c r="U139" s="34"/>
      <c r="V139" s="34"/>
    </row>
    <row r="140" spans="1:22" s="31" customFormat="1">
      <c r="A140" s="34"/>
      <c r="B140" s="34"/>
      <c r="C140" s="78"/>
      <c r="D140" s="78"/>
      <c r="E140" s="78"/>
      <c r="F140" s="78"/>
      <c r="H140" s="69"/>
      <c r="J140" s="34"/>
      <c r="K140" s="34"/>
      <c r="L140" s="34"/>
      <c r="N140" s="34"/>
      <c r="O140" s="33"/>
      <c r="P140" s="77"/>
      <c r="Q140" s="35"/>
      <c r="R140" s="35"/>
      <c r="S140" s="35"/>
      <c r="T140" s="34"/>
      <c r="U140" s="34"/>
      <c r="V140" s="34"/>
    </row>
    <row r="141" spans="1:22" s="31" customFormat="1">
      <c r="A141" s="34"/>
      <c r="B141" s="34"/>
      <c r="C141" s="78"/>
      <c r="D141" s="78"/>
      <c r="E141" s="78"/>
      <c r="F141" s="78"/>
      <c r="H141" s="69"/>
      <c r="J141" s="34"/>
      <c r="K141" s="34"/>
      <c r="L141" s="34"/>
      <c r="N141" s="34"/>
      <c r="O141" s="33"/>
      <c r="P141" s="77"/>
      <c r="Q141" s="35"/>
      <c r="R141" s="35"/>
      <c r="S141" s="35"/>
      <c r="T141" s="34"/>
      <c r="U141" s="34"/>
      <c r="V141" s="34"/>
    </row>
    <row r="142" spans="1:22" s="31" customFormat="1">
      <c r="A142" s="34"/>
      <c r="B142" s="34"/>
      <c r="C142" s="78"/>
      <c r="D142" s="78"/>
      <c r="E142" s="78"/>
      <c r="F142" s="78"/>
      <c r="H142" s="69"/>
      <c r="J142" s="34"/>
      <c r="K142" s="34"/>
      <c r="L142" s="34"/>
      <c r="N142" s="34"/>
      <c r="O142" s="33"/>
      <c r="P142" s="77"/>
      <c r="Q142" s="35"/>
      <c r="R142" s="35"/>
      <c r="S142" s="35"/>
      <c r="T142" s="34"/>
      <c r="U142" s="34"/>
      <c r="V142" s="34"/>
    </row>
    <row r="143" spans="1:22" s="31" customFormat="1">
      <c r="A143" s="34"/>
      <c r="B143" s="34"/>
      <c r="C143" s="78"/>
      <c r="D143" s="78"/>
      <c r="E143" s="78"/>
      <c r="F143" s="78"/>
      <c r="H143" s="69"/>
      <c r="J143" s="34"/>
      <c r="K143" s="34"/>
      <c r="L143" s="34"/>
      <c r="N143" s="34"/>
      <c r="O143" s="33"/>
      <c r="P143" s="77"/>
      <c r="Q143" s="35"/>
      <c r="R143" s="35"/>
      <c r="S143" s="35"/>
      <c r="T143" s="34"/>
      <c r="U143" s="34"/>
      <c r="V143" s="34"/>
    </row>
    <row r="144" spans="1:22" s="31" customFormat="1">
      <c r="A144" s="34"/>
      <c r="B144" s="34"/>
      <c r="C144" s="78"/>
      <c r="D144" s="78"/>
      <c r="E144" s="78"/>
      <c r="F144" s="78"/>
      <c r="H144" s="69"/>
      <c r="J144" s="34"/>
      <c r="K144" s="34"/>
      <c r="L144" s="34"/>
      <c r="N144" s="34"/>
      <c r="O144" s="33"/>
      <c r="P144" s="77"/>
      <c r="Q144" s="35"/>
      <c r="R144" s="35"/>
      <c r="S144" s="35"/>
      <c r="T144" s="34"/>
      <c r="U144" s="34"/>
      <c r="V144" s="34"/>
    </row>
    <row r="145" spans="1:22" s="31" customFormat="1">
      <c r="A145" s="34"/>
      <c r="B145" s="34"/>
      <c r="C145" s="78"/>
      <c r="D145" s="78"/>
      <c r="E145" s="78"/>
      <c r="F145" s="78"/>
      <c r="H145" s="69"/>
      <c r="J145" s="34"/>
      <c r="K145" s="34"/>
      <c r="L145" s="34"/>
      <c r="N145" s="34"/>
      <c r="O145" s="33"/>
      <c r="P145" s="77"/>
      <c r="Q145" s="35"/>
      <c r="R145" s="35"/>
      <c r="S145" s="35"/>
      <c r="T145" s="34"/>
      <c r="U145" s="34"/>
      <c r="V145" s="34"/>
    </row>
    <row r="146" spans="1:22" s="31" customFormat="1">
      <c r="A146" s="34"/>
      <c r="B146" s="34"/>
      <c r="C146" s="78"/>
      <c r="D146" s="78"/>
      <c r="E146" s="78"/>
      <c r="F146" s="78"/>
      <c r="H146" s="69"/>
      <c r="K146" s="34"/>
      <c r="L146" s="34"/>
      <c r="N146" s="34"/>
      <c r="O146" s="33"/>
      <c r="P146" s="77"/>
      <c r="Q146" s="35"/>
      <c r="R146" s="35"/>
      <c r="S146" s="35"/>
      <c r="T146" s="34"/>
      <c r="U146" s="34"/>
      <c r="V146" s="34"/>
    </row>
    <row r="147" spans="1:22" s="31" customFormat="1">
      <c r="A147" s="34"/>
      <c r="B147" s="34"/>
      <c r="C147" s="78"/>
      <c r="D147" s="78"/>
      <c r="E147" s="78"/>
      <c r="F147" s="78"/>
      <c r="H147" s="69"/>
      <c r="K147" s="34"/>
      <c r="L147" s="34"/>
      <c r="N147" s="34"/>
      <c r="O147" s="33"/>
      <c r="P147" s="77"/>
      <c r="Q147" s="35"/>
      <c r="R147" s="35"/>
      <c r="S147" s="35"/>
      <c r="T147" s="34"/>
      <c r="U147" s="34"/>
      <c r="V147" s="34"/>
    </row>
    <row r="148" spans="1:22">
      <c r="K148" s="34"/>
      <c r="L148" s="34"/>
      <c r="M148" s="31"/>
    </row>
    <row r="149" spans="1:22">
      <c r="L149" s="34"/>
      <c r="M149" s="31"/>
    </row>
    <row r="150" spans="1:22">
      <c r="L150" s="34"/>
      <c r="M150" s="31"/>
    </row>
    <row r="151" spans="1:22">
      <c r="L151" s="34"/>
    </row>
    <row r="152" spans="1:22">
      <c r="L152" s="34"/>
    </row>
    <row r="153" spans="1:22">
      <c r="L153" s="34"/>
    </row>
  </sheetData>
  <conditionalFormatting sqref="P6:P11 Z6:Z11">
    <cfRule type="aboveAverage" dxfId="5" priority="3" aboveAverage="0" stdDev="1"/>
    <cfRule type="aboveAverage" dxfId="4" priority="4" stdDev="1"/>
  </conditionalFormatting>
  <conditionalFormatting sqref="P45:P58 Z45:Z58 B21:B44">
    <cfRule type="aboveAverage" dxfId="3" priority="5" aboveAverage="0" stdDev="1"/>
    <cfRule type="aboveAverage" dxfId="2" priority="6" stdDev="1"/>
  </conditionalFormatting>
  <conditionalFormatting sqref="C36">
    <cfRule type="aboveAverage" dxfId="1" priority="1" aboveAverage="0" stdDev="1"/>
    <cfRule type="aboveAverage" dxfId="0" priority="2" stdDev="1"/>
  </conditionalFormatting>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K17</vt:lpstr>
      <vt:lpstr>FedSampCores07-K17_2010.05.19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ehbaker</dc:creator>
  <cp:lastModifiedBy>ehbaker</cp:lastModifiedBy>
  <dcterms:created xsi:type="dcterms:W3CDTF">2019-05-01T22:32:46Z</dcterms:created>
  <dcterms:modified xsi:type="dcterms:W3CDTF">2019-08-29T23:44:06Z</dcterms:modified>
</cp:coreProperties>
</file>