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6e3bbcfeab54bef5/ドキュメント/GitHub/ldy/rfuse/Archive/gpu_혼잡도_실험_v1/"/>
    </mc:Choice>
  </mc:AlternateContent>
  <xr:revisionPtr revIDLastSave="149" documentId="11_AD4D066CA252ABDACC10487031A0617F49B8DF51" xr6:coauthVersionLast="47" xr6:coauthVersionMax="47" xr10:uidLastSave="{6F3BF214-DB10-410C-B19A-4C7D1E1362B6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I26" i="1"/>
  <c r="B26" i="1"/>
  <c r="I25" i="1"/>
  <c r="I24" i="1"/>
  <c r="H25" i="1"/>
  <c r="H24" i="1"/>
  <c r="G25" i="1"/>
  <c r="G24" i="1"/>
  <c r="F25" i="1"/>
  <c r="F24" i="1"/>
  <c r="E25" i="1"/>
  <c r="D25" i="1"/>
  <c r="D24" i="1"/>
  <c r="C25" i="1"/>
  <c r="C24" i="1"/>
  <c r="B25" i="1"/>
  <c r="B24" i="1"/>
  <c r="I19" i="1"/>
  <c r="H20" i="1"/>
  <c r="H19" i="1"/>
  <c r="G20" i="1"/>
  <c r="G19" i="1"/>
  <c r="F20" i="1"/>
  <c r="F19" i="1"/>
  <c r="E20" i="1"/>
  <c r="D20" i="1"/>
  <c r="D19" i="1"/>
  <c r="C20" i="1"/>
  <c r="C19" i="1"/>
  <c r="B20" i="1"/>
  <c r="B19" i="1"/>
  <c r="I16" i="1"/>
  <c r="I15" i="1"/>
  <c r="G15" i="1"/>
  <c r="G16" i="1"/>
  <c r="G12" i="1"/>
  <c r="G11" i="1"/>
  <c r="I12" i="1"/>
  <c r="I11" i="1"/>
  <c r="I8" i="1"/>
  <c r="I7" i="1"/>
  <c r="G8" i="1"/>
  <c r="G7" i="1"/>
  <c r="I4" i="1"/>
  <c r="I3" i="1"/>
  <c r="G4" i="1"/>
  <c r="G3" i="1"/>
  <c r="D15" i="1"/>
  <c r="B16" i="1"/>
  <c r="B15" i="1"/>
  <c r="D12" i="1"/>
  <c r="D11" i="1"/>
  <c r="B12" i="1"/>
  <c r="B11" i="1"/>
  <c r="D8" i="1"/>
  <c r="D7" i="1"/>
  <c r="B7" i="1"/>
  <c r="B8" i="1"/>
  <c r="D4" i="1"/>
  <c r="D3" i="1"/>
  <c r="B3" i="1"/>
  <c r="B4" i="1"/>
</calcChain>
</file>

<file path=xl/sharedStrings.xml><?xml version="1.0" encoding="utf-8"?>
<sst xmlns="http://schemas.openxmlformats.org/spreadsheetml/2006/main" count="54" uniqueCount="12">
  <si>
    <t>busy</t>
    <phoneticPr fontId="1" type="noConversion"/>
  </si>
  <si>
    <t>idle</t>
    <phoneticPr fontId="1" type="noConversion"/>
  </si>
  <si>
    <t>[BG] randread 4k</t>
    <phoneticPr fontId="1" type="noConversion"/>
  </si>
  <si>
    <t>read 4k</t>
    <phoneticPr fontId="1" type="noConversion"/>
  </si>
  <si>
    <t>read 128k</t>
    <phoneticPr fontId="1" type="noConversion"/>
  </si>
  <si>
    <t>write 128k</t>
    <phoneticPr fontId="1" type="noConversion"/>
  </si>
  <si>
    <t>write 4k</t>
    <phoneticPr fontId="1" type="noConversion"/>
  </si>
  <si>
    <t>randread 4k</t>
    <phoneticPr fontId="1" type="noConversion"/>
  </si>
  <si>
    <t>randread 128k</t>
    <phoneticPr fontId="1" type="noConversion"/>
  </si>
  <si>
    <t>randwrite 128k</t>
    <phoneticPr fontId="1" type="noConversion"/>
  </si>
  <si>
    <t>[BG] randwrite 4k</t>
    <phoneticPr fontId="1" type="noConversion"/>
  </si>
  <si>
    <t>randwrite 4k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</si>
</sst>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busy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Sheet1!$B$18:$I$18</c:f>
              <c:strCache>
                <c:ptCount val="8"/>
                <c:pt idx="0">
                  <c:v>read 4k</c:v>
                </c:pt>
                <c:pt idx="1">
                  <c:v>read 128k</c:v>
                </c:pt>
                <c:pt idx="2">
                  <c:v>write 4k</c:v>
                </c:pt>
                <c:pt idx="3">
                  <c:v>write 128k</c:v>
                </c:pt>
                <c:pt idx="4">
                  <c:v>randread 4k</c:v>
                </c:pt>
                <c:pt idx="5">
                  <c:v>randread 128k</c:v>
                </c:pt>
                <c:pt idx="6">
                  <c:v>randwrite 4k</c:v>
                </c:pt>
                <c:pt idx="7">
                  <c:v>randwrite 128k</c:v>
                </c:pt>
              </c:strCache>
            </c:strRef>
          </c:cat>
          <c:val>
            <c:numRef>
              <c:f>Sheet1!$B$19:$I$19</c:f>
              <c:numCache>
                <c:formatCode>General</c:formatCode>
                <c:ptCount val="8"/>
                <c:pt idx="0">
                  <c:v>395</c:v>
                </c:pt>
                <c:pt idx="1">
                  <c:v>12.066666666666668</c:v>
                </c:pt>
                <c:pt idx="2">
                  <c:v>217</c:v>
                </c:pt>
                <c:pt idx="3">
                  <c:v>9.3000000000000007</c:v>
                </c:pt>
                <c:pt idx="4">
                  <c:v>177.75</c:v>
                </c:pt>
                <c:pt idx="5">
                  <c:v>19</c:v>
                </c:pt>
                <c:pt idx="6">
                  <c:v>240</c:v>
                </c:pt>
                <c:pt idx="7">
                  <c:v>11.699999999999998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1-4269-A1B4-6CCE3A8FF9D5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Sheet1!$B$18:$I$18</c:f>
              <c:strCache>
                <c:ptCount val="8"/>
                <c:pt idx="0">
                  <c:v>read 4k</c:v>
                </c:pt>
                <c:pt idx="1">
                  <c:v>read 128k</c:v>
                </c:pt>
                <c:pt idx="2">
                  <c:v>write 4k</c:v>
                </c:pt>
                <c:pt idx="3">
                  <c:v>write 128k</c:v>
                </c:pt>
                <c:pt idx="4">
                  <c:v>randread 4k</c:v>
                </c:pt>
                <c:pt idx="5">
                  <c:v>randread 128k</c:v>
                </c:pt>
                <c:pt idx="6">
                  <c:v>randwrite 4k</c:v>
                </c:pt>
                <c:pt idx="7">
                  <c:v>randwrite 128k</c:v>
                </c:pt>
              </c:strCache>
            </c:strRef>
          </c:cat>
          <c:val>
            <c:numRef>
              <c:f>Sheet1!$B$20:$I$20</c:f>
              <c:numCache>
                <c:formatCode>General</c:formatCode>
                <c:ptCount val="8"/>
                <c:pt idx="0">
                  <c:v>480.33333333333331</c:v>
                </c:pt>
                <c:pt idx="1">
                  <c:v>14.733333333333333</c:v>
                </c:pt>
                <c:pt idx="2">
                  <c:v>249.33333333333334</c:v>
                </c:pt>
                <c:pt idx="3">
                  <c:v>11.833333333333334</c:v>
                </c:pt>
                <c:pt idx="4">
                  <c:v>194</c:v>
                </c:pt>
                <c:pt idx="5">
                  <c:v>22.400000000000002</c:v>
                </c:pt>
                <c:pt idx="6">
                  <c:v>258.33333333333331</c:v>
                </c:pt>
                <c:pt idx="7">
                  <c:v>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1-4269-A1B4-6CCE3A8FF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778640"/>
        <c:axId val="918780080"/>
      </c:barChart>
      <c:catAx>
        <c:axId val="91877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8780080"/>
        <c:crosses val="autoZero"/>
        <c:auto val="1"/>
        <c:lblAlgn val="ctr"/>
        <c:lblOffset val="100"/>
        <c:noMultiLvlLbl val="0"/>
      </c:catAx>
      <c:valAx>
        <c:axId val="9187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87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busy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Sheet1!$B$23:$I$23</c:f>
              <c:strCache>
                <c:ptCount val="8"/>
                <c:pt idx="0">
                  <c:v>read 4k</c:v>
                </c:pt>
                <c:pt idx="1">
                  <c:v>read 128k</c:v>
                </c:pt>
                <c:pt idx="2">
                  <c:v>write 4k</c:v>
                </c:pt>
                <c:pt idx="3">
                  <c:v>write 128k</c:v>
                </c:pt>
                <c:pt idx="4">
                  <c:v>randread 4k</c:v>
                </c:pt>
                <c:pt idx="5">
                  <c:v>randread 128k</c:v>
                </c:pt>
                <c:pt idx="6">
                  <c:v>randwrite 4k</c:v>
                </c:pt>
                <c:pt idx="7">
                  <c:v>randwrite 128k</c:v>
                </c:pt>
              </c:strCache>
            </c:strRef>
          </c:cat>
          <c:val>
            <c:numRef>
              <c:f>Sheet1!$B$24:$I$24</c:f>
              <c:numCache>
                <c:formatCode>General</c:formatCode>
                <c:ptCount val="8"/>
                <c:pt idx="0">
                  <c:v>357</c:v>
                </c:pt>
                <c:pt idx="1">
                  <c:v>10.466666666666667</c:v>
                </c:pt>
                <c:pt idx="2">
                  <c:v>133</c:v>
                </c:pt>
                <c:pt idx="3">
                  <c:v>8.6</c:v>
                </c:pt>
                <c:pt idx="4">
                  <c:v>114.66666666666667</c:v>
                </c:pt>
                <c:pt idx="5">
                  <c:v>18.2</c:v>
                </c:pt>
                <c:pt idx="6">
                  <c:v>180.66666666666666</c:v>
                </c:pt>
                <c:pt idx="7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2-43FE-A75E-6AE36128F555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Sheet1!$B$23:$I$23</c:f>
              <c:strCache>
                <c:ptCount val="8"/>
                <c:pt idx="0">
                  <c:v>read 4k</c:v>
                </c:pt>
                <c:pt idx="1">
                  <c:v>read 128k</c:v>
                </c:pt>
                <c:pt idx="2">
                  <c:v>write 4k</c:v>
                </c:pt>
                <c:pt idx="3">
                  <c:v>write 128k</c:v>
                </c:pt>
                <c:pt idx="4">
                  <c:v>randread 4k</c:v>
                </c:pt>
                <c:pt idx="5">
                  <c:v>randread 128k</c:v>
                </c:pt>
                <c:pt idx="6">
                  <c:v>randwrite 4k</c:v>
                </c:pt>
                <c:pt idx="7">
                  <c:v>randwrite 128k</c:v>
                </c:pt>
              </c:strCache>
            </c:strRef>
          </c:cat>
          <c:val>
            <c:numRef>
              <c:f>Sheet1!$B$25:$I$25</c:f>
              <c:numCache>
                <c:formatCode>General</c:formatCode>
                <c:ptCount val="8"/>
                <c:pt idx="0">
                  <c:v>464</c:v>
                </c:pt>
                <c:pt idx="1">
                  <c:v>14.466666666666667</c:v>
                </c:pt>
                <c:pt idx="2">
                  <c:v>151.33333333333334</c:v>
                </c:pt>
                <c:pt idx="3">
                  <c:v>11.533333333333333</c:v>
                </c:pt>
                <c:pt idx="4">
                  <c:v>110.66666666666667</c:v>
                </c:pt>
                <c:pt idx="5">
                  <c:v>21.266666666666666</c:v>
                </c:pt>
                <c:pt idx="6">
                  <c:v>147.4</c:v>
                </c:pt>
                <c:pt idx="7">
                  <c:v>14.433333333333332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2-43FE-A75E-6AE36128F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159120"/>
        <c:axId val="407155280"/>
      </c:barChart>
      <c:catAx>
        <c:axId val="4071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7155280"/>
        <c:crosses val="autoZero"/>
        <c:auto val="1"/>
        <c:lblAlgn val="ctr"/>
        <c:lblOffset val="100"/>
        <c:noMultiLvlLbl val="0"/>
      </c:catAx>
      <c:valAx>
        <c:axId val="40715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715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6</xdr:row>
      <xdr:rowOff>190500</xdr:rowOff>
    </xdr:from>
    <xdr:to>
      <xdr:col>16</xdr:col>
      <xdr:colOff>447675</xdr:colOff>
      <xdr:row>20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52D8521-1A39-48C3-AD86-FC4D14CE2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</xdr:colOff>
      <xdr:row>22</xdr:row>
      <xdr:rowOff>19050</xdr:rowOff>
    </xdr:from>
    <xdr:to>
      <xdr:col>16</xdr:col>
      <xdr:colOff>481012</xdr:colOff>
      <xdr:row>35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E656641-014F-F1C4-5760-58506E9C0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topLeftCell="A7" workbookViewId="0">
      <selection activeCell="I33" sqref="I33"/>
    </sheetView>
  </sheetViews>
  <sheetFormatPr defaultRowHeight="16.5" x14ac:dyDescent="0.3"/>
  <cols>
    <col min="2" max="2" width="25" bestFit="1" customWidth="1"/>
    <col min="4" max="4" width="27.25" bestFit="1" customWidth="1"/>
    <col min="7" max="7" width="21.625" bestFit="1" customWidth="1"/>
    <col min="9" max="9" width="23.875" bestFit="1" customWidth="1"/>
  </cols>
  <sheetData>
    <row r="1" spans="1:9" x14ac:dyDescent="0.3">
      <c r="B1" s="1" t="s">
        <v>2</v>
      </c>
      <c r="C1" s="1"/>
      <c r="D1" s="1"/>
      <c r="G1" s="1" t="s">
        <v>10</v>
      </c>
      <c r="H1" s="1"/>
      <c r="I1" s="1"/>
    </row>
    <row r="2" spans="1:9" x14ac:dyDescent="0.3">
      <c r="B2" t="s">
        <v>3</v>
      </c>
      <c r="D2" t="s">
        <v>4</v>
      </c>
      <c r="G2" t="s">
        <v>3</v>
      </c>
      <c r="I2" t="s">
        <v>4</v>
      </c>
    </row>
    <row r="3" spans="1:9" x14ac:dyDescent="0.3">
      <c r="A3" t="s">
        <v>0</v>
      </c>
      <c r="B3">
        <f>(403+386+396)/3</f>
        <v>395</v>
      </c>
      <c r="D3">
        <f>(12.5+11.9+11.8)/3</f>
        <v>12.066666666666668</v>
      </c>
      <c r="F3" t="s">
        <v>0</v>
      </c>
      <c r="G3">
        <f>(364+352+355)/3</f>
        <v>357</v>
      </c>
      <c r="I3">
        <f>(10.6+10.6+10.2)/3</f>
        <v>10.466666666666667</v>
      </c>
    </row>
    <row r="4" spans="1:9" x14ac:dyDescent="0.3">
      <c r="A4" t="s">
        <v>1</v>
      </c>
      <c r="B4">
        <f>(490+491+460)/3</f>
        <v>480.33333333333331</v>
      </c>
      <c r="D4">
        <f>(14.1+15.2+14.9)/3</f>
        <v>14.733333333333333</v>
      </c>
      <c r="F4" t="s">
        <v>1</v>
      </c>
      <c r="G4">
        <f>(463+451+478)/3</f>
        <v>464</v>
      </c>
      <c r="I4">
        <f>(14.2+14.5+14.7)/3</f>
        <v>14.466666666666667</v>
      </c>
    </row>
    <row r="6" spans="1:9" x14ac:dyDescent="0.3">
      <c r="B6" t="s">
        <v>6</v>
      </c>
      <c r="D6" t="s">
        <v>5</v>
      </c>
      <c r="G6" t="s">
        <v>6</v>
      </c>
      <c r="I6" t="s">
        <v>5</v>
      </c>
    </row>
    <row r="7" spans="1:9" x14ac:dyDescent="0.3">
      <c r="A7" t="s">
        <v>0</v>
      </c>
      <c r="B7">
        <f>(221+210+220)/3</f>
        <v>217</v>
      </c>
      <c r="D7">
        <f>(9344+9453+9334)/3</f>
        <v>9377</v>
      </c>
      <c r="F7" t="s">
        <v>0</v>
      </c>
      <c r="G7">
        <f>(119+134+146)/3</f>
        <v>133</v>
      </c>
      <c r="I7">
        <f>(9309+8251+8476)/3</f>
        <v>8678.6666666666661</v>
      </c>
    </row>
    <row r="8" spans="1:9" x14ac:dyDescent="0.3">
      <c r="A8" t="s">
        <v>1</v>
      </c>
      <c r="B8">
        <f>(249+250+249)/3</f>
        <v>249.33333333333334</v>
      </c>
      <c r="D8">
        <f>(11.5+12+12)/3</f>
        <v>11.833333333333334</v>
      </c>
      <c r="F8" t="s">
        <v>1</v>
      </c>
      <c r="G8">
        <f>(145+160+149)/3</f>
        <v>151.33333333333334</v>
      </c>
      <c r="I8">
        <f>(11+11.5+12.1)/3</f>
        <v>11.533333333333333</v>
      </c>
    </row>
    <row r="10" spans="1:9" x14ac:dyDescent="0.3">
      <c r="B10" t="s">
        <v>7</v>
      </c>
      <c r="D10" t="s">
        <v>8</v>
      </c>
      <c r="G10" t="s">
        <v>7</v>
      </c>
      <c r="I10" t="s">
        <v>8</v>
      </c>
    </row>
    <row r="11" spans="1:9" x14ac:dyDescent="0.3">
      <c r="A11" t="s">
        <v>0</v>
      </c>
      <c r="B11">
        <f>(161+199+156+195)/4</f>
        <v>177.75</v>
      </c>
      <c r="D11">
        <f>(19.2+19.1+18.7)/3</f>
        <v>19</v>
      </c>
      <c r="F11" t="s">
        <v>0</v>
      </c>
      <c r="G11">
        <f>(120+112+112)/3</f>
        <v>114.66666666666667</v>
      </c>
      <c r="I11">
        <f>(18.3+17.8+18.5)/3</f>
        <v>18.2</v>
      </c>
    </row>
    <row r="12" spans="1:9" x14ac:dyDescent="0.3">
      <c r="A12" t="s">
        <v>1</v>
      </c>
      <c r="B12">
        <f>(195+187+200)/3</f>
        <v>194</v>
      </c>
      <c r="D12">
        <f>(23.1+22.8+22+21.7)/4</f>
        <v>22.400000000000002</v>
      </c>
      <c r="F12" t="s">
        <v>1</v>
      </c>
      <c r="G12">
        <f>(110+113+109)/3</f>
        <v>110.66666666666667</v>
      </c>
      <c r="I12">
        <f>(21.1+21.2+21.5)/3</f>
        <v>21.266666666666666</v>
      </c>
    </row>
    <row r="14" spans="1:9" x14ac:dyDescent="0.3">
      <c r="B14" t="s">
        <v>9</v>
      </c>
      <c r="D14" t="s">
        <v>9</v>
      </c>
      <c r="G14" t="s">
        <v>9</v>
      </c>
      <c r="I14" t="s">
        <v>9</v>
      </c>
    </row>
    <row r="15" spans="1:9" x14ac:dyDescent="0.3">
      <c r="A15" t="s">
        <v>0</v>
      </c>
      <c r="B15">
        <f>(243+236+241)/3</f>
        <v>240</v>
      </c>
      <c r="D15">
        <f>(11.2+12.2+11.7)/3</f>
        <v>11.699999999999998</v>
      </c>
      <c r="F15" t="s">
        <v>0</v>
      </c>
      <c r="G15">
        <f>(178+147+217)/3</f>
        <v>180.66666666666666</v>
      </c>
      <c r="I15">
        <f>(11.3+11.6+11.6)/3</f>
        <v>11.5</v>
      </c>
    </row>
    <row r="16" spans="1:9" x14ac:dyDescent="0.3">
      <c r="A16" t="s">
        <v>1</v>
      </c>
      <c r="B16">
        <f>(255+254+266)/3</f>
        <v>258.33333333333331</v>
      </c>
      <c r="D16">
        <v>15.6</v>
      </c>
      <c r="F16" t="s">
        <v>1</v>
      </c>
      <c r="G16">
        <f>(127+149+151+156+154)/5</f>
        <v>147.4</v>
      </c>
      <c r="I16">
        <f>(14.2+14.7+14.4)/3</f>
        <v>14.433333333333332</v>
      </c>
    </row>
    <row r="18" spans="1:9" x14ac:dyDescent="0.3">
      <c r="B18" t="s">
        <v>3</v>
      </c>
      <c r="C18" t="s">
        <v>4</v>
      </c>
      <c r="D18" t="s">
        <v>6</v>
      </c>
      <c r="E18" t="s">
        <v>5</v>
      </c>
      <c r="F18" t="s">
        <v>7</v>
      </c>
      <c r="G18" t="s">
        <v>8</v>
      </c>
      <c r="H18" t="s">
        <v>11</v>
      </c>
      <c r="I18" t="s">
        <v>9</v>
      </c>
    </row>
    <row r="19" spans="1:9" x14ac:dyDescent="0.3">
      <c r="A19" t="s">
        <v>0</v>
      </c>
      <c r="B19">
        <f>(403+386+396)/3</f>
        <v>395</v>
      </c>
      <c r="C19">
        <f>(12.5+11.9+11.8)/3</f>
        <v>12.066666666666668</v>
      </c>
      <c r="D19">
        <f>(221+210+220)/3</f>
        <v>217</v>
      </c>
      <c r="E19">
        <v>9.3000000000000007</v>
      </c>
      <c r="F19">
        <f>(161+199+156+195)/4</f>
        <v>177.75</v>
      </c>
      <c r="G19">
        <f>(19.2+19.1+18.7)/3</f>
        <v>19</v>
      </c>
      <c r="H19">
        <f>(243+236+241)/3</f>
        <v>240</v>
      </c>
      <c r="I19">
        <f>(11.2+12.2+11.7)/3</f>
        <v>11.699999999999998</v>
      </c>
    </row>
    <row r="20" spans="1:9" x14ac:dyDescent="0.3">
      <c r="A20" t="s">
        <v>1</v>
      </c>
      <c r="B20">
        <f>(490+491+460)/3</f>
        <v>480.33333333333331</v>
      </c>
      <c r="C20">
        <f>(14.1+15.2+14.9)/3</f>
        <v>14.733333333333333</v>
      </c>
      <c r="D20">
        <f>(249+250+249)/3</f>
        <v>249.33333333333334</v>
      </c>
      <c r="E20">
        <f>(11.5+12+12)/3</f>
        <v>11.833333333333334</v>
      </c>
      <c r="F20">
        <f>(195+187+200)/3</f>
        <v>194</v>
      </c>
      <c r="G20">
        <f>(23.1+22.8+22+21.7)/4</f>
        <v>22.400000000000002</v>
      </c>
      <c r="H20">
        <f>(255+254+266)/3</f>
        <v>258.33333333333331</v>
      </c>
      <c r="I20">
        <v>15.6</v>
      </c>
    </row>
    <row r="21" spans="1:9" x14ac:dyDescent="0.3">
      <c r="B21" s="2">
        <v>0.1777</v>
      </c>
      <c r="C21" s="2">
        <v>0.18110000000000001</v>
      </c>
      <c r="D21" s="2">
        <v>0.12970000000000001</v>
      </c>
      <c r="E21" s="2">
        <v>0.214</v>
      </c>
      <c r="F21" s="2">
        <v>8.3799999999999999E-2</v>
      </c>
      <c r="G21" s="2">
        <v>0.15179999999999999</v>
      </c>
      <c r="H21" s="2">
        <v>7.0999999999999994E-2</v>
      </c>
      <c r="I21" s="3">
        <v>0.25</v>
      </c>
    </row>
    <row r="23" spans="1:9" x14ac:dyDescent="0.3">
      <c r="B23" t="s">
        <v>3</v>
      </c>
      <c r="C23" t="s">
        <v>4</v>
      </c>
      <c r="D23" t="s">
        <v>6</v>
      </c>
      <c r="E23" t="s">
        <v>5</v>
      </c>
      <c r="F23" t="s">
        <v>7</v>
      </c>
      <c r="G23" t="s">
        <v>8</v>
      </c>
      <c r="H23" t="s">
        <v>11</v>
      </c>
      <c r="I23" t="s">
        <v>9</v>
      </c>
    </row>
    <row r="24" spans="1:9" x14ac:dyDescent="0.3">
      <c r="A24" t="s">
        <v>0</v>
      </c>
      <c r="B24">
        <f>(364+352+355)/3</f>
        <v>357</v>
      </c>
      <c r="C24">
        <f>(10.6+10.6+10.2)/3</f>
        <v>10.466666666666667</v>
      </c>
      <c r="D24">
        <f>(119+134+146)/3</f>
        <v>133</v>
      </c>
      <c r="E24">
        <v>8.6</v>
      </c>
      <c r="F24">
        <f>(120+112+112)/3</f>
        <v>114.66666666666667</v>
      </c>
      <c r="G24">
        <f>(18.3+17.8+18.5)/3</f>
        <v>18.2</v>
      </c>
      <c r="H24">
        <f>(178+147+217)/3</f>
        <v>180.66666666666666</v>
      </c>
      <c r="I24">
        <f>(11.3+11.6+11.6)/3</f>
        <v>11.5</v>
      </c>
    </row>
    <row r="25" spans="1:9" x14ac:dyDescent="0.3">
      <c r="A25" t="s">
        <v>1</v>
      </c>
      <c r="B25">
        <f>(463+451+478)/3</f>
        <v>464</v>
      </c>
      <c r="C25">
        <f>(14.2+14.5+14.7)/3</f>
        <v>14.466666666666667</v>
      </c>
      <c r="D25">
        <f>(145+160+149)/3</f>
        <v>151.33333333333334</v>
      </c>
      <c r="E25">
        <f>(11+11.5+12.1)/3</f>
        <v>11.533333333333333</v>
      </c>
      <c r="F25">
        <f>(110+113+109)/3</f>
        <v>110.66666666666667</v>
      </c>
      <c r="G25">
        <f>(21.1+21.2+21.5)/3</f>
        <v>21.266666666666666</v>
      </c>
      <c r="H25">
        <f>(127+149+151+156+154)/5</f>
        <v>147.4</v>
      </c>
      <c r="I25">
        <f>(14.2+14.7+14.4)/3</f>
        <v>14.433333333333332</v>
      </c>
    </row>
    <row r="26" spans="1:9" x14ac:dyDescent="0.3">
      <c r="B26">
        <f>(B25-B24)/B25*100</f>
        <v>23.060344827586206</v>
      </c>
      <c r="C26">
        <f t="shared" ref="C26:I26" si="0">(C25-C24)/C25*100</f>
        <v>27.649769585253459</v>
      </c>
      <c r="D26">
        <f t="shared" si="0"/>
        <v>12.114537444933926</v>
      </c>
      <c r="E26">
        <f t="shared" si="0"/>
        <v>25.433526011560698</v>
      </c>
      <c r="F26">
        <f t="shared" si="0"/>
        <v>-3.6144578313253009</v>
      </c>
      <c r="G26">
        <f t="shared" si="0"/>
        <v>14.420062695924765</v>
      </c>
      <c r="H26">
        <f t="shared" si="0"/>
        <v>-22.568973315241962</v>
      </c>
      <c r="I26">
        <f t="shared" si="0"/>
        <v>20.323325635103917</v>
      </c>
    </row>
  </sheetData>
  <mergeCells count="2">
    <mergeCell ref="B1:D1"/>
    <mergeCell ref="G1:I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이동영</dc:creator>
  <cp:lastModifiedBy>동영 이</cp:lastModifiedBy>
  <dcterms:created xsi:type="dcterms:W3CDTF">2015-06-05T18:19:34Z</dcterms:created>
  <dcterms:modified xsi:type="dcterms:W3CDTF">2025-10-20T01:48:36Z</dcterms:modified>
</cp:coreProperties>
</file>