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8_{5494DAF6-E56D-484C-A23D-F497AE749DD3}" xr6:coauthVersionLast="47" xr6:coauthVersionMax="47" xr10:uidLastSave="{00000000-0000-0000-0000-000000000000}"/>
  <bookViews>
    <workbookView xWindow="-140" yWindow="500" windowWidth="29040" windowHeight="15840" firstSheet="1" activeTab="7" xr2:uid="{00000000-000D-0000-FFFF-FFFF00000000}"/>
  </bookViews>
  <sheets>
    <sheet name="거시 사회계정행렬" sheetId="3" r:id="rId1"/>
    <sheet name="미시사회계정행렬" sheetId="7" r:id="rId2"/>
    <sheet name="미시사회행렬국산" sheetId="17" r:id="rId3"/>
    <sheet name="미시사회계정행렬최종" sheetId="10" r:id="rId4"/>
    <sheet name="PEP국산노동세자본세" sheetId="24" r:id="rId5"/>
    <sheet name="PEP국산노동세자본세 (2)" sheetId="25" r:id="rId6"/>
    <sheet name="PEP국산" sheetId="23" r:id="rId7"/>
    <sheet name="PEP국산초기(0으로 변환)" sheetId="34" r:id="rId8"/>
    <sheet name="PEP국산초기(- 포함)" sheetId="28" r:id="rId9"/>
    <sheet name="미시사회행렬초기" sheetId="26" r:id="rId10"/>
    <sheet name="PEP산업국산초기" sheetId="27" r:id="rId11"/>
    <sheet name="PEP노동및자본국산초기" sheetId="29" r:id="rId12"/>
    <sheet name="PEP상품및가계소비국산초기" sheetId="30" r:id="rId13"/>
    <sheet name="PEP수출입국산초기" sheetId="31" r:id="rId14"/>
    <sheet name="PEP산업국산" sheetId="11" r:id="rId15"/>
    <sheet name="PEP노동및자본국산" sheetId="20" r:id="rId16"/>
    <sheet name="PEP상품및가계소비국산" sheetId="21" r:id="rId17"/>
    <sheet name="PEP수출입국산" sheetId="22" r:id="rId18"/>
    <sheet name="PEP산업" sheetId="18" r:id="rId19"/>
    <sheet name="PEP노동및자본" sheetId="13" r:id="rId20"/>
    <sheet name="PEP상품및가계소비" sheetId="15" r:id="rId21"/>
    <sheet name="PEP수출입" sheetId="16" r:id="rId22"/>
    <sheet name="PEP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41" i="34" l="1"/>
  <c r="AO33" i="34"/>
  <c r="AO11" i="34"/>
  <c r="AO17" i="34"/>
  <c r="AO8" i="34"/>
  <c r="AO9" i="34"/>
  <c r="AO10" i="34"/>
  <c r="AO12" i="34"/>
  <c r="AO13" i="34"/>
  <c r="AO14" i="34"/>
  <c r="AO15" i="34"/>
  <c r="AO16" i="34"/>
  <c r="AO18" i="34"/>
  <c r="AO19" i="34"/>
  <c r="AO20" i="34"/>
  <c r="AO21" i="34"/>
  <c r="AO22" i="34"/>
  <c r="AO23" i="34"/>
  <c r="AO24" i="34"/>
  <c r="AO25" i="34"/>
  <c r="AO26" i="34"/>
  <c r="AO27" i="34"/>
  <c r="AO28" i="34"/>
  <c r="AO29" i="34"/>
  <c r="AO30" i="34"/>
  <c r="AO31" i="34"/>
  <c r="AO32" i="34"/>
  <c r="AO34" i="34"/>
  <c r="AO35" i="34"/>
  <c r="AO36" i="34"/>
  <c r="AO37" i="34"/>
  <c r="AO38" i="34"/>
  <c r="AO39" i="34"/>
  <c r="AO40" i="34"/>
  <c r="AO7" i="34"/>
  <c r="H41" i="34"/>
  <c r="I41" i="34"/>
  <c r="J41" i="34"/>
  <c r="K41" i="34"/>
  <c r="L41" i="34"/>
  <c r="M41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Z41" i="34"/>
  <c r="AA41" i="34"/>
  <c r="AB41" i="34"/>
  <c r="AC41" i="34"/>
  <c r="AD41" i="34"/>
  <c r="AE41" i="34"/>
  <c r="AF41" i="34"/>
  <c r="AG41" i="34"/>
  <c r="AH41" i="34"/>
  <c r="AI41" i="34"/>
  <c r="AJ41" i="34"/>
  <c r="AK41" i="34"/>
  <c r="AL41" i="34"/>
  <c r="AM41" i="34"/>
  <c r="G41" i="34"/>
  <c r="T17" i="28"/>
  <c r="R17" i="28"/>
  <c r="Z41" i="28"/>
  <c r="Z37" i="28"/>
  <c r="AN30" i="28"/>
  <c r="AM29" i="28"/>
  <c r="AL28" i="28"/>
  <c r="AH26" i="28"/>
  <c r="AG21" i="28"/>
  <c r="AI21" i="28"/>
  <c r="AF21" i="28"/>
  <c r="F35" i="31"/>
  <c r="E34" i="31"/>
  <c r="Z40" i="28" s="1"/>
  <c r="D33" i="31"/>
  <c r="C32" i="31"/>
  <c r="B31" i="31"/>
  <c r="AK27" i="28" s="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N33" i="31" s="1"/>
  <c r="O16" i="31"/>
  <c r="N16" i="31"/>
  <c r="M32" i="31" s="1"/>
  <c r="M16" i="31"/>
  <c r="L16" i="31"/>
  <c r="P13" i="31"/>
  <c r="O13" i="31"/>
  <c r="N13" i="31"/>
  <c r="M13" i="31"/>
  <c r="L13" i="31"/>
  <c r="P12" i="31"/>
  <c r="AJ21" i="28" s="1"/>
  <c r="O12" i="31"/>
  <c r="N12" i="31"/>
  <c r="AH21" i="28" s="1"/>
  <c r="M12" i="31"/>
  <c r="L12" i="31"/>
  <c r="P11" i="31"/>
  <c r="AJ26" i="28" s="1"/>
  <c r="O11" i="31"/>
  <c r="AI26" i="28" s="1"/>
  <c r="N11" i="31"/>
  <c r="M11" i="31"/>
  <c r="AG26" i="28" s="1"/>
  <c r="L11" i="31"/>
  <c r="J16" i="28"/>
  <c r="I16" i="28"/>
  <c r="Q35" i="28"/>
  <c r="Q32" i="28"/>
  <c r="P19" i="28"/>
  <c r="S17" i="28"/>
  <c r="P17" i="28"/>
  <c r="G49" i="29"/>
  <c r="G47" i="29"/>
  <c r="L33" i="28"/>
  <c r="M36" i="28"/>
  <c r="H31" i="30"/>
  <c r="M23" i="30"/>
  <c r="O40" i="30"/>
  <c r="N40" i="30"/>
  <c r="P40" i="30" s="1"/>
  <c r="Q38" i="30" s="1"/>
  <c r="L40" i="30"/>
  <c r="M38" i="30" s="1"/>
  <c r="P39" i="30"/>
  <c r="M39" i="30"/>
  <c r="P38" i="30"/>
  <c r="P37" i="30"/>
  <c r="M37" i="30"/>
  <c r="P36" i="30"/>
  <c r="M36" i="30"/>
  <c r="P35" i="30"/>
  <c r="I30" i="30"/>
  <c r="G30" i="30"/>
  <c r="D30" i="30" s="1"/>
  <c r="I29" i="30"/>
  <c r="G29" i="30"/>
  <c r="C29" i="30" s="1"/>
  <c r="L35" i="28" s="1"/>
  <c r="I28" i="30"/>
  <c r="Q34" i="28" s="1"/>
  <c r="G28" i="30"/>
  <c r="D28" i="30"/>
  <c r="C28" i="30"/>
  <c r="I27" i="30"/>
  <c r="G27" i="30"/>
  <c r="C27" i="30" s="1"/>
  <c r="I26" i="30"/>
  <c r="G26" i="30"/>
  <c r="C26" i="30" s="1"/>
  <c r="L32" i="28" s="1"/>
  <c r="L23" i="30"/>
  <c r="D46" i="29"/>
  <c r="AA10" i="28"/>
  <c r="AB10" i="28"/>
  <c r="AC10" i="28"/>
  <c r="AD10" i="28"/>
  <c r="AE9" i="28"/>
  <c r="U17" i="28" l="1"/>
  <c r="Q35" i="30"/>
  <c r="I31" i="30"/>
  <c r="Q36" i="28"/>
  <c r="Q39" i="30"/>
  <c r="M34" i="28"/>
  <c r="AO31" i="28"/>
  <c r="L34" i="28"/>
  <c r="Q33" i="28"/>
  <c r="Q12" i="31"/>
  <c r="AF26" i="28"/>
  <c r="Z38" i="28"/>
  <c r="Q36" i="30"/>
  <c r="Q37" i="30"/>
  <c r="Z39" i="28"/>
  <c r="O34" i="31"/>
  <c r="O43" i="31" s="1"/>
  <c r="L31" i="31"/>
  <c r="L40" i="31" s="1"/>
  <c r="P35" i="31"/>
  <c r="P44" i="31" s="1"/>
  <c r="M41" i="31"/>
  <c r="N42" i="31"/>
  <c r="G36" i="31"/>
  <c r="G32" i="31" s="1"/>
  <c r="Q13" i="31"/>
  <c r="Q11" i="31"/>
  <c r="D27" i="30"/>
  <c r="F26" i="30"/>
  <c r="E26" i="30"/>
  <c r="D26" i="30"/>
  <c r="F27" i="30"/>
  <c r="E27" i="30"/>
  <c r="E28" i="30"/>
  <c r="E29" i="30"/>
  <c r="D29" i="30"/>
  <c r="E30" i="30"/>
  <c r="F29" i="30"/>
  <c r="M35" i="30"/>
  <c r="B29" i="30"/>
  <c r="C30" i="30"/>
  <c r="F30" i="30"/>
  <c r="F28" i="30"/>
  <c r="G31" i="30"/>
  <c r="AI30" i="28" l="1"/>
  <c r="AG28" i="28"/>
  <c r="M35" i="28"/>
  <c r="AH29" i="28"/>
  <c r="O35" i="28"/>
  <c r="O32" i="28"/>
  <c r="O34" i="28"/>
  <c r="O33" i="28"/>
  <c r="M32" i="28"/>
  <c r="M33" i="28"/>
  <c r="O36" i="28"/>
  <c r="AJ31" i="28"/>
  <c r="K35" i="28"/>
  <c r="N32" i="28"/>
  <c r="N36" i="28"/>
  <c r="N35" i="28"/>
  <c r="N34" i="28"/>
  <c r="L36" i="28"/>
  <c r="N33" i="28"/>
  <c r="AF27" i="28"/>
  <c r="G33" i="31"/>
  <c r="G34" i="31"/>
  <c r="G35" i="31"/>
  <c r="G31" i="31"/>
  <c r="B26" i="30"/>
  <c r="B27" i="30"/>
  <c r="B30" i="30"/>
  <c r="B28" i="30"/>
  <c r="AG4" i="29"/>
  <c r="E56" i="29"/>
  <c r="D56" i="29"/>
  <c r="E55" i="29"/>
  <c r="D55" i="29"/>
  <c r="E54" i="29"/>
  <c r="D54" i="29"/>
  <c r="E53" i="29"/>
  <c r="D53" i="29"/>
  <c r="E52" i="29"/>
  <c r="D52" i="29"/>
  <c r="O40" i="29"/>
  <c r="N40" i="29"/>
  <c r="P40" i="29" s="1"/>
  <c r="Q38" i="29" s="1"/>
  <c r="L40" i="29"/>
  <c r="M39" i="29" s="1"/>
  <c r="F49" i="29" s="1"/>
  <c r="P39" i="29"/>
  <c r="Q39" i="29" s="1"/>
  <c r="P38" i="29"/>
  <c r="P37" i="29"/>
  <c r="P36" i="29"/>
  <c r="P35" i="29"/>
  <c r="M35" i="29"/>
  <c r="B35" i="29"/>
  <c r="B34" i="29"/>
  <c r="F31" i="29"/>
  <c r="F34" i="29" s="1"/>
  <c r="E31" i="29"/>
  <c r="E34" i="29" s="1"/>
  <c r="D31" i="29"/>
  <c r="D34" i="29" s="1"/>
  <c r="C31" i="29"/>
  <c r="C34" i="29" s="1"/>
  <c r="B31" i="29"/>
  <c r="F28" i="29"/>
  <c r="E28" i="29"/>
  <c r="D28" i="29"/>
  <c r="C28" i="29"/>
  <c r="B28" i="29"/>
  <c r="F27" i="29"/>
  <c r="E26" i="29"/>
  <c r="D26" i="29"/>
  <c r="C26" i="29"/>
  <c r="B26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C29" i="29" s="1"/>
  <c r="AG3" i="29"/>
  <c r="I3" i="29"/>
  <c r="AG2" i="29"/>
  <c r="I2" i="29"/>
  <c r="B29" i="29" s="1"/>
  <c r="AO45" i="28"/>
  <c r="AL45" i="28"/>
  <c r="AI45" i="28"/>
  <c r="AG45" i="28"/>
  <c r="U45" i="28"/>
  <c r="T45" i="28"/>
  <c r="S45" i="28"/>
  <c r="R45" i="28"/>
  <c r="AS41" i="28"/>
  <c r="AS40" i="28"/>
  <c r="AS39" i="28"/>
  <c r="AS38" i="28"/>
  <c r="AS37" i="28"/>
  <c r="Z45" i="28"/>
  <c r="P36" i="28"/>
  <c r="P34" i="28"/>
  <c r="P33" i="28"/>
  <c r="P32" i="28"/>
  <c r="AS31" i="28"/>
  <c r="AN45" i="28"/>
  <c r="AS30" i="28"/>
  <c r="AM45" i="28"/>
  <c r="AH45" i="28"/>
  <c r="AS28" i="28"/>
  <c r="AK45" i="28"/>
  <c r="AS27" i="28"/>
  <c r="AS26" i="28"/>
  <c r="AS25" i="28"/>
  <c r="Y17" i="28" s="1"/>
  <c r="Y45" i="28" s="1"/>
  <c r="AS24" i="28"/>
  <c r="X17" i="28" s="1"/>
  <c r="X45" i="28" s="1"/>
  <c r="AS23" i="28"/>
  <c r="W17" i="28" s="1"/>
  <c r="W45" i="28" s="1"/>
  <c r="AS22" i="28"/>
  <c r="AJ45" i="28"/>
  <c r="AF45" i="28"/>
  <c r="AS20" i="28"/>
  <c r="AS19" i="28"/>
  <c r="AS18" i="28"/>
  <c r="V17" i="28"/>
  <c r="V45" i="28" s="1"/>
  <c r="G17" i="28"/>
  <c r="AS16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A30" i="26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E44" i="29" l="1"/>
  <c r="D44" i="29"/>
  <c r="AR32" i="28"/>
  <c r="D29" i="29"/>
  <c r="AE7" i="28"/>
  <c r="AA9" i="28"/>
  <c r="AA7" i="28"/>
  <c r="AS7" i="28" s="1"/>
  <c r="G26" i="29"/>
  <c r="AB9" i="28"/>
  <c r="AP36" i="28"/>
  <c r="AA8" i="28"/>
  <c r="G31" i="29"/>
  <c r="F29" i="29"/>
  <c r="AD9" i="28"/>
  <c r="Q35" i="29"/>
  <c r="E40" i="29" s="1"/>
  <c r="K34" i="28"/>
  <c r="AB29" i="26"/>
  <c r="Q43" i="28"/>
  <c r="G27" i="29"/>
  <c r="AE10" i="28"/>
  <c r="AS10" i="28" s="1"/>
  <c r="AB7" i="28"/>
  <c r="Q36" i="29"/>
  <c r="E41" i="29" s="1"/>
  <c r="K36" i="28"/>
  <c r="AC9" i="28"/>
  <c r="AK30" i="26"/>
  <c r="P43" i="28"/>
  <c r="AR33" i="28"/>
  <c r="AP32" i="28"/>
  <c r="AC7" i="28"/>
  <c r="M37" i="29"/>
  <c r="K33" i="28"/>
  <c r="E29" i="29"/>
  <c r="AP33" i="28"/>
  <c r="AD7" i="28"/>
  <c r="Q37" i="29"/>
  <c r="E42" i="29" s="1"/>
  <c r="K32" i="28"/>
  <c r="W37" i="26"/>
  <c r="AA29" i="26"/>
  <c r="G34" i="29"/>
  <c r="B57" i="29" s="1"/>
  <c r="E47" i="29"/>
  <c r="E43" i="29"/>
  <c r="C47" i="29"/>
  <c r="F47" i="29"/>
  <c r="C35" i="29"/>
  <c r="M38" i="29"/>
  <c r="E49" i="29" s="1"/>
  <c r="D41" i="29"/>
  <c r="D43" i="29"/>
  <c r="D35" i="29"/>
  <c r="M36" i="29"/>
  <c r="B49" i="29"/>
  <c r="E35" i="29"/>
  <c r="C49" i="29"/>
  <c r="F35" i="29"/>
  <c r="B47" i="29"/>
  <c r="D49" i="29"/>
  <c r="AS17" i="28"/>
  <c r="AS29" i="28"/>
  <c r="AS21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AB37" i="26" l="1"/>
  <c r="Q42" i="28"/>
  <c r="Q45" i="28" s="1"/>
  <c r="AR34" i="28"/>
  <c r="AP34" i="28" s="1"/>
  <c r="AB8" i="28"/>
  <c r="AS8" i="28" s="1"/>
  <c r="D42" i="29"/>
  <c r="AC8" i="28"/>
  <c r="D47" i="29"/>
  <c r="AR35" i="28"/>
  <c r="AP35" i="28" s="1"/>
  <c r="AA37" i="26"/>
  <c r="P42" i="28"/>
  <c r="G28" i="29"/>
  <c r="AS9" i="28"/>
  <c r="G35" i="29"/>
  <c r="AD8" i="28"/>
  <c r="I12" i="28"/>
  <c r="I15" i="28"/>
  <c r="I14" i="28"/>
  <c r="AE8" i="28"/>
  <c r="D40" i="29"/>
  <c r="AS43" i="28"/>
  <c r="AR36" i="28"/>
  <c r="AQ36" i="28" s="1"/>
  <c r="AQ45" i="28" s="1"/>
  <c r="AK29" i="26"/>
  <c r="H34" i="29"/>
  <c r="B46" i="29" s="1"/>
  <c r="B43" i="29" s="1"/>
  <c r="B45" i="29"/>
  <c r="C57" i="29"/>
  <c r="H35" i="29"/>
  <c r="C46" i="29" s="1"/>
  <c r="C45" i="29"/>
  <c r="G37" i="29"/>
  <c r="B55" i="29"/>
  <c r="B53" i="29"/>
  <c r="B56" i="29"/>
  <c r="B54" i="29"/>
  <c r="B52" i="29"/>
  <c r="P45" i="28"/>
  <c r="B31" i="27" a="1"/>
  <c r="D35" i="27" s="1"/>
  <c r="U45" i="25"/>
  <c r="T45" i="25"/>
  <c r="S45" i="25"/>
  <c r="R45" i="25"/>
  <c r="AS42" i="25"/>
  <c r="AQ45" i="25"/>
  <c r="AP26" i="25"/>
  <c r="AD25" i="25"/>
  <c r="AC25" i="25"/>
  <c r="AB25" i="25"/>
  <c r="AA25" i="25"/>
  <c r="AE24" i="25"/>
  <c r="AS19" i="25"/>
  <c r="G17" i="25"/>
  <c r="J16" i="25"/>
  <c r="AS16" i="25" s="1"/>
  <c r="AD10" i="25"/>
  <c r="AC10" i="25"/>
  <c r="AB10" i="25"/>
  <c r="AA10" i="25"/>
  <c r="AE9" i="25"/>
  <c r="AC36" i="28" l="1"/>
  <c r="G14" i="28"/>
  <c r="G11" i="28"/>
  <c r="I13" i="28"/>
  <c r="G13" i="28"/>
  <c r="G15" i="28"/>
  <c r="AR45" i="28"/>
  <c r="AP44" i="28" s="1"/>
  <c r="AS44" i="28" s="1"/>
  <c r="G12" i="28"/>
  <c r="I11" i="28"/>
  <c r="B41" i="29"/>
  <c r="B42" i="29"/>
  <c r="B40" i="29"/>
  <c r="B44" i="29"/>
  <c r="C44" i="29"/>
  <c r="C42" i="29"/>
  <c r="C43" i="29"/>
  <c r="C41" i="29"/>
  <c r="C40" i="29"/>
  <c r="C55" i="29"/>
  <c r="C53" i="29"/>
  <c r="C56" i="29"/>
  <c r="C54" i="29"/>
  <c r="C52" i="29"/>
  <c r="D33" i="27"/>
  <c r="B35" i="27"/>
  <c r="D32" i="27"/>
  <c r="C31" i="27"/>
  <c r="F32" i="27"/>
  <c r="B34" i="27"/>
  <c r="D34" i="27"/>
  <c r="B32" i="27"/>
  <c r="E35" i="27"/>
  <c r="C32" i="27"/>
  <c r="B33" i="27"/>
  <c r="F34" i="27"/>
  <c r="F33" i="27"/>
  <c r="F35" i="27"/>
  <c r="C33" i="27"/>
  <c r="F31" i="27"/>
  <c r="D31" i="27"/>
  <c r="E33" i="27"/>
  <c r="B31" i="27"/>
  <c r="E34" i="27"/>
  <c r="C35" i="27"/>
  <c r="E32" i="27"/>
  <c r="E31" i="27"/>
  <c r="C34" i="27"/>
  <c r="AR34" i="24"/>
  <c r="D29" i="20"/>
  <c r="AR34" i="25" s="1"/>
  <c r="I3" i="20"/>
  <c r="B29" i="20" s="1"/>
  <c r="I4" i="20"/>
  <c r="C29" i="20" s="1"/>
  <c r="I5" i="20"/>
  <c r="E29" i="20" s="1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F29" i="20" s="1"/>
  <c r="I19" i="20"/>
  <c r="I20" i="20"/>
  <c r="I21" i="20"/>
  <c r="I22" i="20"/>
  <c r="I2" i="20"/>
  <c r="AR35" i="25" l="1"/>
  <c r="AR35" i="24"/>
  <c r="AR33" i="25"/>
  <c r="AR33" i="24"/>
  <c r="AR32" i="25"/>
  <c r="AR32" i="24"/>
  <c r="AR36" i="25"/>
  <c r="AQ36" i="24"/>
  <c r="AR36" i="24"/>
  <c r="AE32" i="28"/>
  <c r="AB34" i="28"/>
  <c r="AE36" i="28"/>
  <c r="G35" i="27"/>
  <c r="AB36" i="28"/>
  <c r="AD35" i="28"/>
  <c r="AE35" i="28"/>
  <c r="AB32" i="28"/>
  <c r="H14" i="28"/>
  <c r="AB35" i="28"/>
  <c r="H11" i="28"/>
  <c r="AD32" i="28"/>
  <c r="F36" i="27"/>
  <c r="AE33" i="28"/>
  <c r="H12" i="28"/>
  <c r="G31" i="27"/>
  <c r="AA32" i="28"/>
  <c r="G33" i="27"/>
  <c r="AA34" i="28"/>
  <c r="AC33" i="28"/>
  <c r="H13" i="28"/>
  <c r="AD33" i="28"/>
  <c r="AA35" i="28"/>
  <c r="AE34" i="28"/>
  <c r="B36" i="27"/>
  <c r="E36" i="27"/>
  <c r="AD34" i="28"/>
  <c r="AB33" i="28"/>
  <c r="AA36" i="28"/>
  <c r="AP45" i="28"/>
  <c r="AA33" i="28"/>
  <c r="I45" i="28"/>
  <c r="AC35" i="28"/>
  <c r="H15" i="28"/>
  <c r="D36" i="27"/>
  <c r="AC32" i="28"/>
  <c r="AD36" i="28"/>
  <c r="AC34" i="28"/>
  <c r="G45" i="28"/>
  <c r="C36" i="27"/>
  <c r="G32" i="27"/>
  <c r="G36" i="27" s="1"/>
  <c r="G34" i="27"/>
  <c r="E56" i="20"/>
  <c r="D56" i="20"/>
  <c r="E55" i="20"/>
  <c r="D55" i="20"/>
  <c r="E54" i="20"/>
  <c r="D54" i="20"/>
  <c r="E53" i="20"/>
  <c r="D53" i="20"/>
  <c r="E52" i="20"/>
  <c r="D52" i="20"/>
  <c r="J16" i="24"/>
  <c r="I16" i="24"/>
  <c r="AS16" i="24" s="1"/>
  <c r="D46" i="20"/>
  <c r="AB25" i="24"/>
  <c r="AC25" i="24"/>
  <c r="AD25" i="24"/>
  <c r="AA25" i="24"/>
  <c r="AE24" i="24"/>
  <c r="AA10" i="24"/>
  <c r="AB10" i="24"/>
  <c r="AC10" i="24"/>
  <c r="AD10" i="24"/>
  <c r="AE9" i="24"/>
  <c r="AR45" i="24"/>
  <c r="AP44" i="24" s="1"/>
  <c r="U45" i="24"/>
  <c r="T45" i="24"/>
  <c r="S45" i="24"/>
  <c r="R45" i="24"/>
  <c r="Q43" i="24"/>
  <c r="P43" i="24"/>
  <c r="AS43" i="24" s="1"/>
  <c r="Q42" i="24"/>
  <c r="P42" i="24"/>
  <c r="AQ45" i="24"/>
  <c r="AP26" i="24"/>
  <c r="AS19" i="24"/>
  <c r="G17" i="24"/>
  <c r="Q42" i="23"/>
  <c r="P42" i="23"/>
  <c r="Q43" i="23"/>
  <c r="P43" i="23"/>
  <c r="AQ36" i="23"/>
  <c r="AP26" i="23"/>
  <c r="AP26" i="14"/>
  <c r="AS36" i="28" l="1"/>
  <c r="H45" i="28"/>
  <c r="AC45" i="28"/>
  <c r="AR45" i="25"/>
  <c r="AP44" i="25" s="1"/>
  <c r="AS44" i="25" s="1"/>
  <c r="AS34" i="28"/>
  <c r="AE45" i="28"/>
  <c r="AS33" i="28"/>
  <c r="H36" i="27"/>
  <c r="AS32" i="28"/>
  <c r="AA45" i="28"/>
  <c r="AD45" i="28"/>
  <c r="AS35" i="28"/>
  <c r="AB45" i="28"/>
  <c r="M13" i="22"/>
  <c r="AR45" i="23"/>
  <c r="AQ45" i="23"/>
  <c r="U45" i="23"/>
  <c r="T45" i="23"/>
  <c r="S45" i="23"/>
  <c r="R45" i="23"/>
  <c r="AS44" i="23"/>
  <c r="AS43" i="23"/>
  <c r="Z38" i="23"/>
  <c r="AS38" i="23" s="1"/>
  <c r="Q33" i="23"/>
  <c r="P33" i="23" s="1"/>
  <c r="AO31" i="23"/>
  <c r="AO45" i="23" s="1"/>
  <c r="AL28" i="23"/>
  <c r="AL45" i="23" s="1"/>
  <c r="AH26" i="23"/>
  <c r="AS25" i="23"/>
  <c r="Y17" i="23" s="1"/>
  <c r="Y45" i="23" s="1"/>
  <c r="AG21" i="23"/>
  <c r="AF21" i="23"/>
  <c r="AB20" i="23"/>
  <c r="AS19" i="23"/>
  <c r="G17" i="23"/>
  <c r="AS16" i="23"/>
  <c r="Q36" i="14"/>
  <c r="P36" i="14" s="1"/>
  <c r="Q33" i="14"/>
  <c r="P33" i="14" s="1"/>
  <c r="AA20" i="14"/>
  <c r="AB20" i="14"/>
  <c r="AG21" i="14"/>
  <c r="AF21" i="14"/>
  <c r="P12" i="22"/>
  <c r="O12" i="22"/>
  <c r="AI21" i="23" s="1"/>
  <c r="N12" i="22"/>
  <c r="M12" i="22"/>
  <c r="L12" i="22"/>
  <c r="M16" i="22"/>
  <c r="N16" i="22"/>
  <c r="M32" i="22" s="1"/>
  <c r="O16" i="22"/>
  <c r="P16" i="22"/>
  <c r="N33" i="22" s="1"/>
  <c r="N42" i="22" s="1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Z41" i="14"/>
  <c r="L31" i="22"/>
  <c r="Z39" i="14"/>
  <c r="AS39" i="14" s="1"/>
  <c r="Z38" i="14"/>
  <c r="AN30" i="14"/>
  <c r="AM29" i="14"/>
  <c r="AM45" i="14" s="1"/>
  <c r="AL28" i="14"/>
  <c r="AL45" i="14" s="1"/>
  <c r="AK27" i="14"/>
  <c r="AK45" i="14" s="1"/>
  <c r="F35" i="22"/>
  <c r="AO31" i="14" s="1"/>
  <c r="AO45" i="14" s="1"/>
  <c r="E34" i="22"/>
  <c r="Z40" i="23" s="1"/>
  <c r="AS40" i="23" s="1"/>
  <c r="D33" i="22"/>
  <c r="Z39" i="23" s="1"/>
  <c r="AS39" i="23" s="1"/>
  <c r="C32" i="22"/>
  <c r="B31" i="22"/>
  <c r="Z37" i="14" s="1"/>
  <c r="AS37" i="14" s="1"/>
  <c r="P13" i="22"/>
  <c r="AE20" i="23" s="1"/>
  <c r="O13" i="22"/>
  <c r="AD20" i="14" s="1"/>
  <c r="N13" i="22"/>
  <c r="L13" i="22"/>
  <c r="AA20" i="23" s="1"/>
  <c r="P11" i="22"/>
  <c r="AJ26" i="23" s="1"/>
  <c r="O11" i="22"/>
  <c r="AI26" i="23" s="1"/>
  <c r="N11" i="22"/>
  <c r="M11" i="22"/>
  <c r="AG26" i="23" s="1"/>
  <c r="L11" i="22"/>
  <c r="AF26" i="14" s="1"/>
  <c r="Q43" i="14"/>
  <c r="Q42" i="14"/>
  <c r="G27" i="21"/>
  <c r="O40" i="21"/>
  <c r="N40" i="21"/>
  <c r="P40" i="21" s="1"/>
  <c r="Q38" i="21" s="1"/>
  <c r="L40" i="21"/>
  <c r="M39" i="21" s="1"/>
  <c r="F30" i="21" s="1"/>
  <c r="P39" i="21"/>
  <c r="P38" i="21"/>
  <c r="P37" i="21"/>
  <c r="P36" i="21"/>
  <c r="M36" i="21"/>
  <c r="P35" i="21"/>
  <c r="I30" i="21"/>
  <c r="Q36" i="23" s="1"/>
  <c r="P36" i="23" s="1"/>
  <c r="G30" i="21"/>
  <c r="I29" i="21"/>
  <c r="Q35" i="23" s="1"/>
  <c r="P35" i="23" s="1"/>
  <c r="G29" i="21"/>
  <c r="I28" i="21"/>
  <c r="G28" i="21"/>
  <c r="I27" i="21"/>
  <c r="I26" i="21"/>
  <c r="Q32" i="14" s="1"/>
  <c r="P32" i="14" s="1"/>
  <c r="G26" i="21"/>
  <c r="L23" i="21"/>
  <c r="G49" i="20"/>
  <c r="AC9" i="14"/>
  <c r="AC24" i="14"/>
  <c r="G47" i="20"/>
  <c r="F27" i="20"/>
  <c r="C26" i="20"/>
  <c r="AB9" i="14" s="1"/>
  <c r="AB24" i="14" s="1"/>
  <c r="C31" i="20"/>
  <c r="C34" i="20" s="1"/>
  <c r="O40" i="20"/>
  <c r="N40" i="20"/>
  <c r="P40" i="20" s="1"/>
  <c r="L40" i="20"/>
  <c r="M39" i="20" s="1"/>
  <c r="P39" i="20"/>
  <c r="P38" i="20"/>
  <c r="M38" i="20"/>
  <c r="P37" i="20"/>
  <c r="P36" i="20"/>
  <c r="P35" i="20"/>
  <c r="Q35" i="20" s="1"/>
  <c r="D40" i="20" s="1"/>
  <c r="C35" i="20"/>
  <c r="AB8" i="23" s="1"/>
  <c r="F31" i="20"/>
  <c r="F34" i="20" s="1"/>
  <c r="E31" i="20"/>
  <c r="E34" i="20" s="1"/>
  <c r="D31" i="20"/>
  <c r="D35" i="20" s="1"/>
  <c r="B31" i="20"/>
  <c r="B34" i="20" s="1"/>
  <c r="F28" i="20"/>
  <c r="AP36" i="25" s="1"/>
  <c r="E28" i="20"/>
  <c r="D28" i="20"/>
  <c r="C28" i="20"/>
  <c r="B28" i="20"/>
  <c r="G27" i="20"/>
  <c r="E26" i="20"/>
  <c r="D26" i="20"/>
  <c r="B26" i="20"/>
  <c r="AG3" i="20"/>
  <c r="AG2" i="20"/>
  <c r="K31" i="18" a="1"/>
  <c r="Z35" i="18" s="1"/>
  <c r="AQ45" i="14"/>
  <c r="E28" i="13"/>
  <c r="F28" i="13"/>
  <c r="D28" i="13"/>
  <c r="C28" i="13"/>
  <c r="B28" i="13"/>
  <c r="AS43" i="14"/>
  <c r="AS41" i="14"/>
  <c r="F35" i="16"/>
  <c r="E34" i="16"/>
  <c r="D33" i="16"/>
  <c r="C32" i="16"/>
  <c r="B31" i="16"/>
  <c r="P13" i="16"/>
  <c r="O13" i="16"/>
  <c r="N13" i="16"/>
  <c r="L13" i="16"/>
  <c r="Q13" i="16" s="1"/>
  <c r="P11" i="16"/>
  <c r="O11" i="16"/>
  <c r="N11" i="16"/>
  <c r="M11" i="16"/>
  <c r="L11" i="16"/>
  <c r="U45" i="14"/>
  <c r="I30" i="15"/>
  <c r="I29" i="15"/>
  <c r="I28" i="15"/>
  <c r="I27" i="15"/>
  <c r="I26" i="15"/>
  <c r="G17" i="14"/>
  <c r="AR45" i="14"/>
  <c r="AN45" i="14"/>
  <c r="AS44" i="14"/>
  <c r="AS38" i="14"/>
  <c r="AS19" i="14"/>
  <c r="S45" i="14" s="1"/>
  <c r="AS16" i="14"/>
  <c r="I11" i="25" l="1"/>
  <c r="I11" i="24"/>
  <c r="I11" i="23"/>
  <c r="G33" i="16"/>
  <c r="M12" i="16"/>
  <c r="AH29" i="14"/>
  <c r="AS29" i="14" s="1"/>
  <c r="AH29" i="25"/>
  <c r="AH29" i="24"/>
  <c r="AH29" i="23"/>
  <c r="AS29" i="23" s="1"/>
  <c r="O36" i="25"/>
  <c r="O36" i="24"/>
  <c r="O36" i="14"/>
  <c r="O36" i="23"/>
  <c r="AD7" i="25"/>
  <c r="AD22" i="25"/>
  <c r="AD22" i="24"/>
  <c r="AD7" i="24"/>
  <c r="AE25" i="25"/>
  <c r="AS25" i="25" s="1"/>
  <c r="Y17" i="25" s="1"/>
  <c r="Y45" i="25" s="1"/>
  <c r="AE10" i="25"/>
  <c r="AS10" i="25" s="1"/>
  <c r="AE25" i="24"/>
  <c r="AS25" i="24" s="1"/>
  <c r="Y17" i="24" s="1"/>
  <c r="Y45" i="24" s="1"/>
  <c r="AE10" i="24"/>
  <c r="AS10" i="24" s="1"/>
  <c r="Q34" i="25"/>
  <c r="Q34" i="24"/>
  <c r="AC20" i="25"/>
  <c r="AC20" i="24"/>
  <c r="AJ21" i="25"/>
  <c r="AJ21" i="24"/>
  <c r="AG26" i="14"/>
  <c r="AC20" i="23"/>
  <c r="AS20" i="23" s="1"/>
  <c r="AK27" i="23"/>
  <c r="AK45" i="23" s="1"/>
  <c r="AE22" i="25"/>
  <c r="AE7" i="25"/>
  <c r="AE22" i="24"/>
  <c r="AE7" i="24"/>
  <c r="AD20" i="25"/>
  <c r="AD20" i="24"/>
  <c r="Q13" i="22"/>
  <c r="AC20" i="14"/>
  <c r="AD20" i="23"/>
  <c r="AF26" i="23"/>
  <c r="AS26" i="23" s="1"/>
  <c r="C29" i="21"/>
  <c r="Q12" i="22"/>
  <c r="Z37" i="23"/>
  <c r="AP32" i="25"/>
  <c r="AP32" i="24"/>
  <c r="E26" i="21"/>
  <c r="AP33" i="25"/>
  <c r="AP33" i="24"/>
  <c r="AP34" i="25"/>
  <c r="AP34" i="24"/>
  <c r="AG26" i="25"/>
  <c r="AS26" i="25" s="1"/>
  <c r="AG26" i="24"/>
  <c r="AP35" i="25"/>
  <c r="AP35" i="24"/>
  <c r="M36" i="20"/>
  <c r="Q39" i="20"/>
  <c r="D44" i="20" s="1"/>
  <c r="AH26" i="25"/>
  <c r="AH45" i="25" s="1"/>
  <c r="AH26" i="24"/>
  <c r="AH45" i="24" s="1"/>
  <c r="AL28" i="25"/>
  <c r="AL45" i="25" s="1"/>
  <c r="Z38" i="25"/>
  <c r="AS38" i="25" s="1"/>
  <c r="Z38" i="24"/>
  <c r="AL28" i="24"/>
  <c r="AF21" i="25"/>
  <c r="AF21" i="24"/>
  <c r="AJ21" i="14"/>
  <c r="AM29" i="23"/>
  <c r="AM45" i="23" s="1"/>
  <c r="Q32" i="25"/>
  <c r="Q32" i="24"/>
  <c r="Q45" i="24" s="1"/>
  <c r="M37" i="21"/>
  <c r="Q11" i="16"/>
  <c r="L12" i="16" s="1"/>
  <c r="AA9" i="23"/>
  <c r="AS24" i="23" s="1"/>
  <c r="X17" i="23" s="1"/>
  <c r="X45" i="23" s="1"/>
  <c r="AA9" i="25"/>
  <c r="AA24" i="25"/>
  <c r="AA9" i="24"/>
  <c r="AA24" i="24"/>
  <c r="Q33" i="25"/>
  <c r="Q45" i="25" s="1"/>
  <c r="Q33" i="24"/>
  <c r="M38" i="21"/>
  <c r="AI26" i="25"/>
  <c r="AI26" i="24"/>
  <c r="Z39" i="25"/>
  <c r="AS39" i="25" s="1"/>
  <c r="AM29" i="25"/>
  <c r="AM29" i="24"/>
  <c r="AM45" i="24" s="1"/>
  <c r="Z39" i="24"/>
  <c r="AS39" i="24" s="1"/>
  <c r="Z40" i="14"/>
  <c r="AS40" i="14" s="1"/>
  <c r="AG21" i="25"/>
  <c r="AG21" i="24"/>
  <c r="AI21" i="14"/>
  <c r="AJ26" i="14"/>
  <c r="AE10" i="23"/>
  <c r="AS10" i="23" s="1"/>
  <c r="Q34" i="23"/>
  <c r="Q45" i="23" s="1"/>
  <c r="G36" i="16"/>
  <c r="G31" i="16" s="1"/>
  <c r="AB8" i="25"/>
  <c r="AB23" i="25"/>
  <c r="AB23" i="24"/>
  <c r="AB8" i="24"/>
  <c r="Q36" i="21"/>
  <c r="AF26" i="25"/>
  <c r="AF26" i="24"/>
  <c r="Q35" i="25"/>
  <c r="Q35" i="24"/>
  <c r="AC24" i="25"/>
  <c r="AC9" i="25"/>
  <c r="AC9" i="24"/>
  <c r="AC24" i="24"/>
  <c r="AA22" i="25"/>
  <c r="AA7" i="25"/>
  <c r="AA22" i="24"/>
  <c r="AA7" i="24"/>
  <c r="M37" i="20"/>
  <c r="AB22" i="25"/>
  <c r="AB7" i="25"/>
  <c r="AB22" i="24"/>
  <c r="AB7" i="24"/>
  <c r="Q36" i="25"/>
  <c r="Q36" i="24"/>
  <c r="Q34" i="14"/>
  <c r="P34" i="14" s="1"/>
  <c r="AJ26" i="25"/>
  <c r="AJ26" i="24"/>
  <c r="AN30" i="25"/>
  <c r="Z40" i="25"/>
  <c r="AS40" i="25" s="1"/>
  <c r="Z40" i="24"/>
  <c r="AS40" i="24" s="1"/>
  <c r="AN30" i="24"/>
  <c r="AN45" i="24" s="1"/>
  <c r="O34" i="22"/>
  <c r="AI26" i="14"/>
  <c r="AJ21" i="23"/>
  <c r="AN30" i="23"/>
  <c r="AN45" i="23" s="1"/>
  <c r="AB20" i="25"/>
  <c r="AB20" i="24"/>
  <c r="AE20" i="25"/>
  <c r="AS20" i="25" s="1"/>
  <c r="AE20" i="24"/>
  <c r="AK27" i="25"/>
  <c r="AK45" i="25" s="1"/>
  <c r="Z37" i="25"/>
  <c r="AK27" i="24"/>
  <c r="AK45" i="24" s="1"/>
  <c r="Z37" i="24"/>
  <c r="AS37" i="24" s="1"/>
  <c r="AD24" i="25"/>
  <c r="AD9" i="25"/>
  <c r="AD9" i="24"/>
  <c r="AS9" i="24" s="1"/>
  <c r="AD24" i="24"/>
  <c r="AC23" i="25"/>
  <c r="AC8" i="25"/>
  <c r="AC8" i="24"/>
  <c r="AC23" i="24"/>
  <c r="AB24" i="25"/>
  <c r="AB9" i="25"/>
  <c r="AB24" i="24"/>
  <c r="AB9" i="24"/>
  <c r="C26" i="21"/>
  <c r="M35" i="21"/>
  <c r="B28" i="21" s="1"/>
  <c r="Q35" i="14"/>
  <c r="P35" i="14" s="1"/>
  <c r="P45" i="14" s="1"/>
  <c r="AA20" i="25"/>
  <c r="AA20" i="24"/>
  <c r="AS20" i="24" s="1"/>
  <c r="AO31" i="25"/>
  <c r="AO45" i="25" s="1"/>
  <c r="Z41" i="25"/>
  <c r="AS41" i="25" s="1"/>
  <c r="AO31" i="24"/>
  <c r="AO45" i="24" s="1"/>
  <c r="Z41" i="24"/>
  <c r="AS41" i="24" s="1"/>
  <c r="AI21" i="25"/>
  <c r="AI21" i="24"/>
  <c r="AE20" i="14"/>
  <c r="AH26" i="14"/>
  <c r="AS26" i="14" s="1"/>
  <c r="AS21" i="23"/>
  <c r="Q32" i="23"/>
  <c r="P32" i="23" s="1"/>
  <c r="Z41" i="23"/>
  <c r="AS41" i="23" s="1"/>
  <c r="I11" i="14"/>
  <c r="AP32" i="23"/>
  <c r="Q37" i="20"/>
  <c r="AE10" i="14"/>
  <c r="AC8" i="23"/>
  <c r="AA7" i="14"/>
  <c r="AA22" i="14" s="1"/>
  <c r="AC8" i="14"/>
  <c r="AC23" i="14" s="1"/>
  <c r="AA7" i="23"/>
  <c r="AP33" i="23"/>
  <c r="AP34" i="23"/>
  <c r="M35" i="20"/>
  <c r="Q38" i="20"/>
  <c r="D43" i="20" s="1"/>
  <c r="AE7" i="14"/>
  <c r="AE22" i="14" s="1"/>
  <c r="AB8" i="14"/>
  <c r="AB23" i="14" s="1"/>
  <c r="AB7" i="23"/>
  <c r="AP35" i="23"/>
  <c r="AD7" i="14"/>
  <c r="AD22" i="14" s="1"/>
  <c r="D49" i="20"/>
  <c r="M18" i="25" s="1"/>
  <c r="G26" i="20"/>
  <c r="G28" i="20" s="1"/>
  <c r="AP36" i="23"/>
  <c r="AP36" i="24"/>
  <c r="AA9" i="14"/>
  <c r="AA24" i="14" s="1"/>
  <c r="AD7" i="23"/>
  <c r="AB9" i="23"/>
  <c r="AD9" i="23"/>
  <c r="AB7" i="14"/>
  <c r="AB22" i="14" s="1"/>
  <c r="AD9" i="14"/>
  <c r="AD24" i="14" s="1"/>
  <c r="AS24" i="14" s="1"/>
  <c r="X17" i="14" s="1"/>
  <c r="X45" i="14" s="1"/>
  <c r="AE7" i="23"/>
  <c r="AC9" i="23"/>
  <c r="AS9" i="23" s="1"/>
  <c r="P35" i="22"/>
  <c r="P44" i="22" s="1"/>
  <c r="Z45" i="14"/>
  <c r="L40" i="22"/>
  <c r="M41" i="22"/>
  <c r="O43" i="22"/>
  <c r="G36" i="22"/>
  <c r="Q11" i="22"/>
  <c r="F26" i="21"/>
  <c r="C30" i="21"/>
  <c r="E30" i="21"/>
  <c r="Q37" i="21"/>
  <c r="Q35" i="21"/>
  <c r="Q39" i="21"/>
  <c r="C28" i="21"/>
  <c r="D29" i="21"/>
  <c r="B26" i="21"/>
  <c r="C27" i="21"/>
  <c r="E28" i="21"/>
  <c r="F29" i="21"/>
  <c r="F28" i="21"/>
  <c r="G31" i="21"/>
  <c r="F27" i="21"/>
  <c r="B30" i="21"/>
  <c r="B29" i="21"/>
  <c r="F49" i="20"/>
  <c r="O18" i="25" s="1"/>
  <c r="D34" i="20"/>
  <c r="B35" i="20"/>
  <c r="E44" i="20"/>
  <c r="F47" i="20"/>
  <c r="E40" i="20"/>
  <c r="E35" i="20"/>
  <c r="Q36" i="20"/>
  <c r="D41" i="20" s="1"/>
  <c r="B49" i="20"/>
  <c r="K18" i="25" s="1"/>
  <c r="F35" i="20"/>
  <c r="C49" i="20"/>
  <c r="L18" i="25" s="1"/>
  <c r="B47" i="20"/>
  <c r="E49" i="20"/>
  <c r="N18" i="25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1" i="14"/>
  <c r="AS20" i="14"/>
  <c r="T45" i="14" s="1"/>
  <c r="AH45" i="14"/>
  <c r="AP45" i="14"/>
  <c r="K34" i="25" l="1"/>
  <c r="K34" i="24"/>
  <c r="K34" i="23"/>
  <c r="K34" i="14"/>
  <c r="I12" i="25"/>
  <c r="I12" i="24"/>
  <c r="L33" i="25"/>
  <c r="L33" i="24"/>
  <c r="L33" i="23"/>
  <c r="L33" i="14"/>
  <c r="AD23" i="25"/>
  <c r="AD8" i="25"/>
  <c r="AD8" i="24"/>
  <c r="AD23" i="24"/>
  <c r="E42" i="20"/>
  <c r="D42" i="20"/>
  <c r="Q45" i="14"/>
  <c r="AE23" i="25"/>
  <c r="AE8" i="25"/>
  <c r="AE23" i="24"/>
  <c r="AE8" i="24"/>
  <c r="AA23" i="25"/>
  <c r="AA8" i="25"/>
  <c r="AA23" i="24"/>
  <c r="AA8" i="24"/>
  <c r="O35" i="25"/>
  <c r="O35" i="24"/>
  <c r="O35" i="23"/>
  <c r="O35" i="14"/>
  <c r="AF27" i="14"/>
  <c r="AS27" i="14" s="1"/>
  <c r="AF27" i="25"/>
  <c r="AS27" i="25" s="1"/>
  <c r="AF27" i="24"/>
  <c r="AS27" i="24" s="1"/>
  <c r="AF27" i="23"/>
  <c r="D28" i="21"/>
  <c r="D27" i="21"/>
  <c r="D26" i="21"/>
  <c r="Z45" i="24"/>
  <c r="AS38" i="24"/>
  <c r="AH45" i="23"/>
  <c r="N34" i="25"/>
  <c r="N34" i="24"/>
  <c r="N34" i="14"/>
  <c r="N34" i="23"/>
  <c r="AS7" i="25"/>
  <c r="N32" i="25"/>
  <c r="N32" i="24"/>
  <c r="N32" i="14"/>
  <c r="N32" i="23"/>
  <c r="AC22" i="25"/>
  <c r="AS22" i="25" s="1"/>
  <c r="V17" i="25" s="1"/>
  <c r="AC7" i="25"/>
  <c r="AC22" i="24"/>
  <c r="AS22" i="24" s="1"/>
  <c r="V17" i="24" s="1"/>
  <c r="AC7" i="24"/>
  <c r="AS29" i="25"/>
  <c r="AM45" i="25"/>
  <c r="AS24" i="24"/>
  <c r="X17" i="24" s="1"/>
  <c r="X45" i="24" s="1"/>
  <c r="AS29" i="24"/>
  <c r="AS18" i="25"/>
  <c r="AN45" i="25"/>
  <c r="AS26" i="24"/>
  <c r="AP45" i="25"/>
  <c r="G35" i="16"/>
  <c r="G32" i="16"/>
  <c r="AS37" i="23"/>
  <c r="Z45" i="23"/>
  <c r="N12" i="16"/>
  <c r="AJ31" i="14"/>
  <c r="AS31" i="14" s="1"/>
  <c r="AJ31" i="25"/>
  <c r="AS31" i="25" s="1"/>
  <c r="AJ31" i="24"/>
  <c r="AS31" i="24" s="1"/>
  <c r="AJ31" i="23"/>
  <c r="AS31" i="23" s="1"/>
  <c r="O32" i="25"/>
  <c r="O32" i="24"/>
  <c r="O32" i="23"/>
  <c r="O32" i="14"/>
  <c r="I14" i="25"/>
  <c r="I14" i="24"/>
  <c r="K36" i="25"/>
  <c r="K36" i="24"/>
  <c r="K36" i="23"/>
  <c r="K36" i="14"/>
  <c r="O42" i="28"/>
  <c r="O45" i="28" s="1"/>
  <c r="O33" i="25"/>
  <c r="O33" i="24"/>
  <c r="O33" i="23"/>
  <c r="O33" i="14"/>
  <c r="L34" i="25"/>
  <c r="L34" i="24"/>
  <c r="L34" i="14"/>
  <c r="L34" i="23"/>
  <c r="AJ45" i="23"/>
  <c r="AG45" i="24"/>
  <c r="AS9" i="25"/>
  <c r="AF45" i="24"/>
  <c r="AS21" i="24"/>
  <c r="B27" i="21"/>
  <c r="AJ45" i="25"/>
  <c r="G34" i="16"/>
  <c r="L36" i="25"/>
  <c r="L45" i="25" s="1"/>
  <c r="L36" i="24"/>
  <c r="L36" i="23"/>
  <c r="L36" i="14"/>
  <c r="K32" i="25"/>
  <c r="K32" i="24"/>
  <c r="K32" i="14"/>
  <c r="K32" i="23"/>
  <c r="AS24" i="25"/>
  <c r="X17" i="25" s="1"/>
  <c r="X45" i="25" s="1"/>
  <c r="AS37" i="25"/>
  <c r="Z45" i="25"/>
  <c r="AG45" i="25"/>
  <c r="E29" i="21"/>
  <c r="E27" i="21"/>
  <c r="AS21" i="25"/>
  <c r="AF45" i="25"/>
  <c r="I15" i="25"/>
  <c r="I15" i="24"/>
  <c r="L35" i="25"/>
  <c r="L35" i="24"/>
  <c r="L35" i="23"/>
  <c r="L35" i="14"/>
  <c r="N36" i="25"/>
  <c r="N36" i="24"/>
  <c r="N36" i="14"/>
  <c r="N36" i="23"/>
  <c r="K35" i="25"/>
  <c r="K35" i="24"/>
  <c r="K35" i="14"/>
  <c r="K35" i="23"/>
  <c r="P34" i="23"/>
  <c r="P45" i="23" s="1"/>
  <c r="M35" i="25"/>
  <c r="M35" i="24"/>
  <c r="M35" i="23"/>
  <c r="M35" i="14"/>
  <c r="K42" i="28"/>
  <c r="AI30" i="14"/>
  <c r="AS30" i="14" s="1"/>
  <c r="AI30" i="25"/>
  <c r="AS30" i="25" s="1"/>
  <c r="AI30" i="24"/>
  <c r="AS30" i="24" s="1"/>
  <c r="AI30" i="23"/>
  <c r="AS9" i="14"/>
  <c r="D47" i="20"/>
  <c r="O34" i="25"/>
  <c r="O34" i="24"/>
  <c r="O34" i="23"/>
  <c r="O34" i="14"/>
  <c r="AG28" i="14"/>
  <c r="AG28" i="25"/>
  <c r="AS28" i="25" s="1"/>
  <c r="AG28" i="24"/>
  <c r="AS28" i="24" s="1"/>
  <c r="AG28" i="23"/>
  <c r="L32" i="25"/>
  <c r="L32" i="24"/>
  <c r="L32" i="23"/>
  <c r="L32" i="14"/>
  <c r="D30" i="21"/>
  <c r="P12" i="16"/>
  <c r="O12" i="16"/>
  <c r="AL45" i="24"/>
  <c r="I14" i="14"/>
  <c r="I14" i="23"/>
  <c r="M42" i="14"/>
  <c r="M42" i="23"/>
  <c r="K42" i="24"/>
  <c r="K42" i="14"/>
  <c r="K42" i="23"/>
  <c r="E47" i="20"/>
  <c r="AP45" i="24"/>
  <c r="G35" i="20"/>
  <c r="AD8" i="23"/>
  <c r="AD8" i="14"/>
  <c r="AD23" i="14" s="1"/>
  <c r="E43" i="20"/>
  <c r="AP45" i="23"/>
  <c r="G34" i="20"/>
  <c r="AC7" i="14"/>
  <c r="AC22" i="14" s="1"/>
  <c r="AS22" i="14" s="1"/>
  <c r="V17" i="14" s="1"/>
  <c r="V45" i="14" s="1"/>
  <c r="AC7" i="23"/>
  <c r="O18" i="24"/>
  <c r="O18" i="14"/>
  <c r="O18" i="23"/>
  <c r="L18" i="24"/>
  <c r="L18" i="14"/>
  <c r="L18" i="23"/>
  <c r="AE8" i="14"/>
  <c r="AE23" i="14" s="1"/>
  <c r="AE8" i="23"/>
  <c r="K18" i="24"/>
  <c r="K18" i="14"/>
  <c r="K18" i="23"/>
  <c r="O42" i="24"/>
  <c r="O42" i="23"/>
  <c r="O42" i="14"/>
  <c r="M18" i="24"/>
  <c r="M18" i="23"/>
  <c r="M18" i="14"/>
  <c r="I13" i="23"/>
  <c r="I13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AJ45" i="14"/>
  <c r="G34" i="22"/>
  <c r="G35" i="22"/>
  <c r="G33" i="22"/>
  <c r="G32" i="22"/>
  <c r="G31" i="22"/>
  <c r="C47" i="20"/>
  <c r="E41" i="20"/>
  <c r="B31" i="18" a="1"/>
  <c r="V45" i="24" l="1"/>
  <c r="V45" i="25"/>
  <c r="B45" i="20"/>
  <c r="B57" i="20"/>
  <c r="H34" i="20"/>
  <c r="B46" i="20" s="1"/>
  <c r="AI45" i="24"/>
  <c r="N33" i="25"/>
  <c r="N45" i="25" s="1"/>
  <c r="N33" i="24"/>
  <c r="N33" i="14"/>
  <c r="N33" i="23"/>
  <c r="M33" i="25"/>
  <c r="M33" i="24"/>
  <c r="M33" i="23"/>
  <c r="M33" i="14"/>
  <c r="G37" i="20"/>
  <c r="AS28" i="14"/>
  <c r="AG45" i="14"/>
  <c r="AS30" i="23"/>
  <c r="AI45" i="23"/>
  <c r="AS8" i="25"/>
  <c r="AS42" i="28"/>
  <c r="K45" i="28"/>
  <c r="N35" i="25"/>
  <c r="N35" i="24"/>
  <c r="N35" i="23"/>
  <c r="N35" i="14"/>
  <c r="O45" i="25"/>
  <c r="M34" i="25"/>
  <c r="M34" i="24"/>
  <c r="M45" i="24" s="1"/>
  <c r="M34" i="14"/>
  <c r="M34" i="23"/>
  <c r="AS23" i="25"/>
  <c r="W17" i="25" s="1"/>
  <c r="W45" i="25" s="1"/>
  <c r="AS28" i="23"/>
  <c r="AG45" i="23"/>
  <c r="M42" i="28"/>
  <c r="M45" i="28" s="1"/>
  <c r="K33" i="25"/>
  <c r="K45" i="25" s="1"/>
  <c r="K33" i="24"/>
  <c r="K33" i="23"/>
  <c r="K33" i="14"/>
  <c r="AS27" i="23"/>
  <c r="AF45" i="23"/>
  <c r="N42" i="28"/>
  <c r="N45" i="28" s="1"/>
  <c r="M32" i="25"/>
  <c r="M32" i="24"/>
  <c r="M32" i="23"/>
  <c r="M45" i="23" s="1"/>
  <c r="M32" i="14"/>
  <c r="I45" i="25"/>
  <c r="AI45" i="25"/>
  <c r="AI45" i="14"/>
  <c r="O45" i="24"/>
  <c r="L42" i="28"/>
  <c r="L45" i="28" s="1"/>
  <c r="AF45" i="14"/>
  <c r="C45" i="20"/>
  <c r="C57" i="20"/>
  <c r="H35" i="20"/>
  <c r="C46" i="20" s="1"/>
  <c r="M42" i="24"/>
  <c r="M36" i="25"/>
  <c r="M36" i="24"/>
  <c r="M36" i="14"/>
  <c r="M36" i="23"/>
  <c r="AJ45" i="24"/>
  <c r="AS23" i="24"/>
  <c r="W17" i="24" s="1"/>
  <c r="W45" i="24" s="1"/>
  <c r="I13" i="25"/>
  <c r="I13" i="24"/>
  <c r="AA23" i="14"/>
  <c r="AS23" i="14" s="1"/>
  <c r="W17" i="14" s="1"/>
  <c r="W45" i="14" s="1"/>
  <c r="AS8" i="14"/>
  <c r="AS23" i="23"/>
  <c r="W17" i="23" s="1"/>
  <c r="W45" i="23" s="1"/>
  <c r="AS8" i="23"/>
  <c r="AS7" i="14"/>
  <c r="AS7" i="23"/>
  <c r="AS7" i="24"/>
  <c r="L45" i="14"/>
  <c r="I45" i="24"/>
  <c r="I12" i="14"/>
  <c r="I12" i="23"/>
  <c r="AS18" i="23"/>
  <c r="K45" i="23"/>
  <c r="O45" i="23"/>
  <c r="N42" i="24"/>
  <c r="N45" i="24" s="1"/>
  <c r="N42" i="14"/>
  <c r="N45" i="14" s="1"/>
  <c r="N42" i="23"/>
  <c r="AS8" i="24"/>
  <c r="AS18" i="14"/>
  <c r="R45" i="14" s="1"/>
  <c r="K45" i="14"/>
  <c r="L42" i="24"/>
  <c r="L45" i="24" s="1"/>
  <c r="L42" i="14"/>
  <c r="L42" i="23"/>
  <c r="N45" i="23"/>
  <c r="AS18" i="24"/>
  <c r="K45" i="24"/>
  <c r="O45" i="14"/>
  <c r="V45" i="23"/>
  <c r="D35" i="18"/>
  <c r="F33" i="18"/>
  <c r="C32" i="18"/>
  <c r="C35" i="18"/>
  <c r="E33" i="18"/>
  <c r="B32" i="18"/>
  <c r="D31" i="18"/>
  <c r="B35" i="18"/>
  <c r="D33" i="18"/>
  <c r="F31" i="18"/>
  <c r="B33" i="18"/>
  <c r="G33" i="18" s="1"/>
  <c r="F34" i="18"/>
  <c r="C33" i="18"/>
  <c r="E31" i="18"/>
  <c r="E34" i="18"/>
  <c r="B31" i="18"/>
  <c r="D34" i="18"/>
  <c r="F32" i="18"/>
  <c r="C31" i="18"/>
  <c r="C36" i="18" s="1"/>
  <c r="F35" i="18"/>
  <c r="C34" i="18"/>
  <c r="E32" i="18"/>
  <c r="E35" i="18"/>
  <c r="B34" i="18"/>
  <c r="D32" i="18"/>
  <c r="M45" i="14"/>
  <c r="L23" i="15"/>
  <c r="G30" i="15"/>
  <c r="F30" i="15" s="1"/>
  <c r="G29" i="15"/>
  <c r="F29" i="15" s="1"/>
  <c r="G28" i="15"/>
  <c r="G26" i="15"/>
  <c r="C26" i="15" s="1"/>
  <c r="O40" i="15"/>
  <c r="N40" i="15"/>
  <c r="L40" i="15"/>
  <c r="M36" i="15" s="1"/>
  <c r="C27" i="15" s="1"/>
  <c r="P39" i="15"/>
  <c r="M39" i="15"/>
  <c r="F27" i="15" s="1"/>
  <c r="P38" i="15"/>
  <c r="M38" i="15"/>
  <c r="E27" i="15" s="1"/>
  <c r="P37" i="15"/>
  <c r="M37" i="15"/>
  <c r="P36" i="15"/>
  <c r="P35" i="15"/>
  <c r="M35" i="15"/>
  <c r="B27" i="15" s="1"/>
  <c r="AG3" i="13"/>
  <c r="AG2" i="13"/>
  <c r="G27" i="13"/>
  <c r="E26" i="13"/>
  <c r="D26" i="13"/>
  <c r="B26" i="13"/>
  <c r="O40" i="13"/>
  <c r="N40" i="13"/>
  <c r="L40" i="13"/>
  <c r="M35" i="13" s="1"/>
  <c r="P39" i="13"/>
  <c r="P38" i="13"/>
  <c r="P37" i="13"/>
  <c r="P36" i="13"/>
  <c r="P35" i="13"/>
  <c r="C35" i="13"/>
  <c r="F35" i="13"/>
  <c r="C34" i="13"/>
  <c r="F31" i="13"/>
  <c r="F34" i="13" s="1"/>
  <c r="E31" i="13"/>
  <c r="E34" i="13" s="1"/>
  <c r="D31" i="13"/>
  <c r="D34" i="13" s="1"/>
  <c r="B31" i="13"/>
  <c r="B34" i="13" s="1"/>
  <c r="K31" i="11" a="1"/>
  <c r="M31" i="11" s="1"/>
  <c r="B35" i="13" l="1"/>
  <c r="M38" i="13"/>
  <c r="D26" i="15"/>
  <c r="C44" i="20"/>
  <c r="H15" i="14" s="1"/>
  <c r="C40" i="20"/>
  <c r="C42" i="20"/>
  <c r="C43" i="20"/>
  <c r="C41" i="20"/>
  <c r="C56" i="20"/>
  <c r="H15" i="23" s="1"/>
  <c r="C52" i="20"/>
  <c r="H11" i="23" s="1"/>
  <c r="C55" i="20"/>
  <c r="H14" i="23" s="1"/>
  <c r="C54" i="20"/>
  <c r="H13" i="23" s="1"/>
  <c r="C53" i="20"/>
  <c r="H12" i="23" s="1"/>
  <c r="G31" i="15"/>
  <c r="F36" i="18"/>
  <c r="AS17" i="24"/>
  <c r="C40" i="13"/>
  <c r="B49" i="13"/>
  <c r="G34" i="18"/>
  <c r="AS17" i="23"/>
  <c r="D36" i="18"/>
  <c r="B52" i="20"/>
  <c r="G11" i="23" s="1"/>
  <c r="B56" i="20"/>
  <c r="G15" i="23" s="1"/>
  <c r="B55" i="20"/>
  <c r="G14" i="23" s="1"/>
  <c r="B53" i="20"/>
  <c r="G12" i="23" s="1"/>
  <c r="B54" i="20"/>
  <c r="G13" i="23" s="1"/>
  <c r="D35" i="13"/>
  <c r="G35" i="18"/>
  <c r="P40" i="13"/>
  <c r="Q36" i="13" s="1"/>
  <c r="B29" i="15"/>
  <c r="E36" i="18"/>
  <c r="G32" i="18"/>
  <c r="M45" i="25"/>
  <c r="AS42" i="23"/>
  <c r="AS42" i="14"/>
  <c r="B43" i="20"/>
  <c r="G14" i="14" s="1"/>
  <c r="B44" i="20"/>
  <c r="B41" i="20"/>
  <c r="B42" i="20"/>
  <c r="B40" i="20"/>
  <c r="G11" i="25" s="1"/>
  <c r="M36" i="13"/>
  <c r="G26" i="13"/>
  <c r="G28" i="13" s="1"/>
  <c r="C29" i="15"/>
  <c r="AS17" i="25"/>
  <c r="G11" i="24"/>
  <c r="G12" i="14"/>
  <c r="I45" i="23"/>
  <c r="H12" i="14"/>
  <c r="H11" i="14"/>
  <c r="G15" i="14"/>
  <c r="AS17" i="14"/>
  <c r="G13" i="14"/>
  <c r="L45" i="23"/>
  <c r="AS42" i="24"/>
  <c r="H13" i="14"/>
  <c r="G31" i="18"/>
  <c r="B36" i="18"/>
  <c r="G34" i="13"/>
  <c r="E26" i="15"/>
  <c r="E29" i="15"/>
  <c r="E35" i="13"/>
  <c r="G35" i="13" s="1"/>
  <c r="B40" i="13"/>
  <c r="E41" i="13"/>
  <c r="F26" i="15"/>
  <c r="C30" i="15"/>
  <c r="E30" i="15"/>
  <c r="D27" i="15"/>
  <c r="B28" i="15"/>
  <c r="D28" i="15"/>
  <c r="F28" i="15"/>
  <c r="D29" i="15"/>
  <c r="B26" i="15"/>
  <c r="B30" i="15"/>
  <c r="D30" i="15"/>
  <c r="B41" i="13"/>
  <c r="P40" i="15"/>
  <c r="Q37" i="15" s="1"/>
  <c r="C28" i="15"/>
  <c r="E28" i="15"/>
  <c r="M39" i="13"/>
  <c r="F49" i="13" s="1"/>
  <c r="M37" i="13"/>
  <c r="D49" i="13" s="1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H14" i="24" l="1"/>
  <c r="H14" i="25"/>
  <c r="Q35" i="13"/>
  <c r="B47" i="13" s="1"/>
  <c r="Q38" i="13"/>
  <c r="E47" i="13" s="1"/>
  <c r="G36" i="18"/>
  <c r="G15" i="24"/>
  <c r="G15" i="25"/>
  <c r="H12" i="24"/>
  <c r="H12" i="25"/>
  <c r="J12" i="14"/>
  <c r="J12" i="28"/>
  <c r="AS12" i="28" s="1"/>
  <c r="J12" i="25"/>
  <c r="J12" i="24"/>
  <c r="J12" i="23"/>
  <c r="AS12" i="23" s="1"/>
  <c r="D41" i="13"/>
  <c r="C47" i="13"/>
  <c r="H13" i="24"/>
  <c r="H13" i="25"/>
  <c r="Q39" i="13"/>
  <c r="F47" i="13" s="1"/>
  <c r="Q37" i="13"/>
  <c r="D47" i="13" s="1"/>
  <c r="Q35" i="15"/>
  <c r="H14" i="14"/>
  <c r="C41" i="13"/>
  <c r="C49" i="13"/>
  <c r="Q36" i="15"/>
  <c r="G13" i="24"/>
  <c r="G13" i="25"/>
  <c r="C43" i="13"/>
  <c r="E49" i="13"/>
  <c r="B43" i="13"/>
  <c r="G14" i="24"/>
  <c r="G14" i="25"/>
  <c r="H11" i="25"/>
  <c r="H11" i="24"/>
  <c r="H45" i="24" s="1"/>
  <c r="H15" i="24"/>
  <c r="H15" i="25"/>
  <c r="Q38" i="15"/>
  <c r="H36" i="18"/>
  <c r="G11" i="14"/>
  <c r="G12" i="25"/>
  <c r="G12" i="24"/>
  <c r="H45" i="23"/>
  <c r="G45" i="23"/>
  <c r="AS12" i="24"/>
  <c r="AS12" i="14"/>
  <c r="B31" i="11" a="1"/>
  <c r="B42" i="13"/>
  <c r="C42" i="13"/>
  <c r="H45" i="14" s="1"/>
  <c r="Q39" i="15"/>
  <c r="B44" i="13"/>
  <c r="C44" i="13"/>
  <c r="G37" i="13"/>
  <c r="D44" i="13"/>
  <c r="E44" i="13"/>
  <c r="D40" i="13"/>
  <c r="E40" i="13"/>
  <c r="AL35" i="10"/>
  <c r="G38" i="10"/>
  <c r="P16" i="16" s="1"/>
  <c r="F38" i="10"/>
  <c r="O16" i="16" s="1"/>
  <c r="E38" i="10"/>
  <c r="N16" i="16" s="1"/>
  <c r="M32" i="16" s="1"/>
  <c r="M41" i="16" s="1"/>
  <c r="D38" i="10"/>
  <c r="M16" i="16" s="1"/>
  <c r="C38" i="10"/>
  <c r="L16" i="16" s="1"/>
  <c r="L31" i="16" s="1"/>
  <c r="L40" i="16" s="1"/>
  <c r="I38" i="10"/>
  <c r="R16" i="16" s="1"/>
  <c r="AI38" i="10"/>
  <c r="J11" i="14" l="1"/>
  <c r="J11" i="28"/>
  <c r="J11" i="25"/>
  <c r="AS11" i="25" s="1"/>
  <c r="J11" i="24"/>
  <c r="J11" i="23"/>
  <c r="AS11" i="23" s="1"/>
  <c r="E42" i="13"/>
  <c r="J15" i="14"/>
  <c r="J15" i="28"/>
  <c r="AS15" i="28" s="1"/>
  <c r="J15" i="25"/>
  <c r="AS15" i="25" s="1"/>
  <c r="J15" i="24"/>
  <c r="AS15" i="24" s="1"/>
  <c r="J15" i="23"/>
  <c r="AS15" i="23" s="1"/>
  <c r="D42" i="13"/>
  <c r="E43" i="13"/>
  <c r="G45" i="25"/>
  <c r="AS12" i="25"/>
  <c r="N33" i="16"/>
  <c r="N42" i="16" s="1"/>
  <c r="D43" i="13"/>
  <c r="H45" i="25"/>
  <c r="I45" i="14"/>
  <c r="AS15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AS11" i="14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AF16" i="16" s="1"/>
  <c r="V38" i="10"/>
  <c r="AE16" i="16" s="1"/>
  <c r="U38" i="10"/>
  <c r="AD16" i="16" s="1"/>
  <c r="T38" i="10"/>
  <c r="AC16" i="16" s="1"/>
  <c r="S38" i="10"/>
  <c r="AB16" i="16" s="1"/>
  <c r="R38" i="10"/>
  <c r="AA16" i="16" s="1"/>
  <c r="Q38" i="10"/>
  <c r="Z16" i="16" s="1"/>
  <c r="P38" i="10"/>
  <c r="Y16" i="16" s="1"/>
  <c r="O38" i="10"/>
  <c r="X16" i="16" s="1"/>
  <c r="N38" i="10"/>
  <c r="W16" i="16" s="1"/>
  <c r="M38" i="10"/>
  <c r="V16" i="16" s="1"/>
  <c r="L38" i="10"/>
  <c r="U16" i="16" s="1"/>
  <c r="K38" i="10"/>
  <c r="T16" i="16" s="1"/>
  <c r="J38" i="10"/>
  <c r="S16" i="16" s="1"/>
  <c r="O34" i="16" s="1"/>
  <c r="O43" i="16" s="1"/>
  <c r="H38" i="10"/>
  <c r="Q16" i="16" s="1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AD34" i="25" l="1"/>
  <c r="AD34" i="24"/>
  <c r="AD34" i="14"/>
  <c r="AD34" i="23"/>
  <c r="AE33" i="25"/>
  <c r="AE33" i="24"/>
  <c r="AE33" i="23"/>
  <c r="AE33" i="14"/>
  <c r="AD36" i="25"/>
  <c r="AD36" i="24"/>
  <c r="AD36" i="14"/>
  <c r="AD36" i="23"/>
  <c r="AC32" i="25"/>
  <c r="AC45" i="25" s="1"/>
  <c r="AC32" i="24"/>
  <c r="AC45" i="24" s="1"/>
  <c r="AC32" i="14"/>
  <c r="AC32" i="23"/>
  <c r="AA32" i="25"/>
  <c r="AA32" i="24"/>
  <c r="AA32" i="14"/>
  <c r="AA32" i="23"/>
  <c r="AE32" i="25"/>
  <c r="AE45" i="25" s="1"/>
  <c r="AE32" i="24"/>
  <c r="AE45" i="24" s="1"/>
  <c r="AE32" i="14"/>
  <c r="AE32" i="23"/>
  <c r="AB32" i="25"/>
  <c r="AB32" i="24"/>
  <c r="AB32" i="14"/>
  <c r="AB32" i="23"/>
  <c r="AB45" i="23" s="1"/>
  <c r="AB35" i="25"/>
  <c r="AB35" i="24"/>
  <c r="AB35" i="14"/>
  <c r="AB35" i="23"/>
  <c r="AC36" i="25"/>
  <c r="AC36" i="24"/>
  <c r="AC36" i="23"/>
  <c r="AC36" i="14"/>
  <c r="AD32" i="25"/>
  <c r="AD45" i="25" s="1"/>
  <c r="AD32" i="24"/>
  <c r="AD32" i="14"/>
  <c r="AD32" i="23"/>
  <c r="AS11" i="24"/>
  <c r="AE34" i="25"/>
  <c r="AE34" i="24"/>
  <c r="AE34" i="14"/>
  <c r="AE34" i="23"/>
  <c r="AA35" i="25"/>
  <c r="AA35" i="24"/>
  <c r="AA35" i="14"/>
  <c r="AA35" i="23"/>
  <c r="AC34" i="25"/>
  <c r="AC34" i="24"/>
  <c r="AC34" i="14"/>
  <c r="AS34" i="14" s="1"/>
  <c r="AC34" i="23"/>
  <c r="AC35" i="25"/>
  <c r="AC35" i="24"/>
  <c r="AC35" i="14"/>
  <c r="AC35" i="23"/>
  <c r="AS11" i="28"/>
  <c r="AA33" i="25"/>
  <c r="AA33" i="24"/>
  <c r="AA33" i="14"/>
  <c r="AA33" i="23"/>
  <c r="AE35" i="25"/>
  <c r="AE35" i="24"/>
  <c r="AE35" i="23"/>
  <c r="AE35" i="14"/>
  <c r="AB36" i="25"/>
  <c r="AB36" i="24"/>
  <c r="AB36" i="23"/>
  <c r="AB36" i="14"/>
  <c r="AA36" i="25"/>
  <c r="AA36" i="24"/>
  <c r="AA36" i="23"/>
  <c r="AA36" i="14"/>
  <c r="AS36" i="14" s="1"/>
  <c r="AD33" i="25"/>
  <c r="AD33" i="24"/>
  <c r="AD33" i="14"/>
  <c r="AD33" i="23"/>
  <c r="AE36" i="25"/>
  <c r="AE36" i="24"/>
  <c r="AE36" i="14"/>
  <c r="AE36" i="23"/>
  <c r="AB33" i="25"/>
  <c r="AB33" i="24"/>
  <c r="AB33" i="14"/>
  <c r="AB33" i="23"/>
  <c r="AC33" i="25"/>
  <c r="AC33" i="24"/>
  <c r="AC33" i="14"/>
  <c r="AC45" i="14" s="1"/>
  <c r="AC33" i="23"/>
  <c r="J14" i="14"/>
  <c r="AS14" i="14" s="1"/>
  <c r="J14" i="28"/>
  <c r="AS14" i="28" s="1"/>
  <c r="J14" i="25"/>
  <c r="AS14" i="25" s="1"/>
  <c r="J14" i="24"/>
  <c r="AS14" i="24" s="1"/>
  <c r="J14" i="23"/>
  <c r="P35" i="16"/>
  <c r="P44" i="16" s="1"/>
  <c r="AA34" i="25"/>
  <c r="AA34" i="24"/>
  <c r="AA34" i="23"/>
  <c r="AA34" i="14"/>
  <c r="AD35" i="25"/>
  <c r="AD35" i="24"/>
  <c r="AD35" i="14"/>
  <c r="AD35" i="23"/>
  <c r="AB34" i="25"/>
  <c r="AB34" i="24"/>
  <c r="AB34" i="23"/>
  <c r="AB34" i="14"/>
  <c r="J13" i="14"/>
  <c r="AS13" i="14" s="1"/>
  <c r="J13" i="28"/>
  <c r="AS13" i="28" s="1"/>
  <c r="J13" i="25"/>
  <c r="J13" i="24"/>
  <c r="AS13" i="24" s="1"/>
  <c r="J13" i="23"/>
  <c r="AS13" i="23" s="1"/>
  <c r="J45" i="14"/>
  <c r="G33" i="11"/>
  <c r="D36" i="11"/>
  <c r="B36" i="11"/>
  <c r="G31" i="11"/>
  <c r="F36" i="11"/>
  <c r="AE45" i="14"/>
  <c r="AB45" i="14"/>
  <c r="C36" i="11"/>
  <c r="G35" i="11"/>
  <c r="G32" i="11"/>
  <c r="AD45" i="14"/>
  <c r="E36" i="11"/>
  <c r="AS35" i="14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AS32" i="23" l="1"/>
  <c r="AA45" i="23"/>
  <c r="AS33" i="14"/>
  <c r="J45" i="23"/>
  <c r="AS14" i="23"/>
  <c r="G46" i="23" s="1" a="1"/>
  <c r="AS36" i="23"/>
  <c r="H36" i="11"/>
  <c r="AS35" i="23"/>
  <c r="AB45" i="24"/>
  <c r="AA45" i="24"/>
  <c r="G36" i="11"/>
  <c r="J45" i="28"/>
  <c r="J45" i="24"/>
  <c r="AB45" i="25"/>
  <c r="AA45" i="25"/>
  <c r="AD45" i="24"/>
  <c r="AS13" i="25"/>
  <c r="J45" i="25"/>
  <c r="G46" i="28" a="1"/>
  <c r="AS34" i="23"/>
  <c r="AS33" i="23"/>
  <c r="AD45" i="23"/>
  <c r="AE45" i="23"/>
  <c r="AC45" i="23"/>
  <c r="AA45" i="14"/>
  <c r="AS32" i="14"/>
  <c r="G46" i="14" s="1" a="1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AP46" i="23" l="1"/>
  <c r="AK46" i="23"/>
  <c r="M46" i="23"/>
  <c r="AL46" i="23"/>
  <c r="Z46" i="23"/>
  <c r="AB46" i="23"/>
  <c r="S46" i="23"/>
  <c r="AH46" i="23"/>
  <c r="J46" i="23"/>
  <c r="X46" i="23"/>
  <c r="AI46" i="23"/>
  <c r="L46" i="23"/>
  <c r="K46" i="23"/>
  <c r="V46" i="23"/>
  <c r="T46" i="23"/>
  <c r="AO46" i="23"/>
  <c r="AJ46" i="23"/>
  <c r="AE46" i="23"/>
  <c r="AQ46" i="23"/>
  <c r="AR46" i="23"/>
  <c r="U46" i="23"/>
  <c r="H46" i="23"/>
  <c r="AA46" i="23"/>
  <c r="W46" i="23"/>
  <c r="P46" i="23"/>
  <c r="AF46" i="23"/>
  <c r="Q46" i="23"/>
  <c r="N46" i="23"/>
  <c r="AD46" i="23"/>
  <c r="R46" i="23"/>
  <c r="G46" i="23"/>
  <c r="O46" i="23"/>
  <c r="Y46" i="23"/>
  <c r="AM46" i="23"/>
  <c r="AC46" i="23"/>
  <c r="I46" i="23"/>
  <c r="AG46" i="23"/>
  <c r="AN46" i="23"/>
  <c r="AQ46" i="28"/>
  <c r="V46" i="28"/>
  <c r="AO46" i="28"/>
  <c r="AJ46" i="28"/>
  <c r="AJ50" i="28" s="1"/>
  <c r="O46" i="28"/>
  <c r="AD46" i="28"/>
  <c r="AE46" i="28"/>
  <c r="AL46" i="28"/>
  <c r="R46" i="28"/>
  <c r="Q46" i="28"/>
  <c r="L46" i="28"/>
  <c r="AI46" i="28"/>
  <c r="AI50" i="28" s="1"/>
  <c r="I46" i="28"/>
  <c r="AP46" i="28"/>
  <c r="AG46" i="28"/>
  <c r="AG50" i="28" s="1"/>
  <c r="AK46" i="28"/>
  <c r="AA46" i="28"/>
  <c r="AC46" i="28"/>
  <c r="Y46" i="28"/>
  <c r="AF46" i="28"/>
  <c r="AF50" i="28" s="1"/>
  <c r="H46" i="28"/>
  <c r="J46" i="28"/>
  <c r="P46" i="28"/>
  <c r="AH46" i="28"/>
  <c r="AH50" i="28" s="1"/>
  <c r="AB46" i="28"/>
  <c r="S46" i="28"/>
  <c r="Z46" i="28"/>
  <c r="T46" i="28"/>
  <c r="U46" i="28"/>
  <c r="AM46" i="28"/>
  <c r="K46" i="28"/>
  <c r="G46" i="28"/>
  <c r="W46" i="28"/>
  <c r="N46" i="28"/>
  <c r="X46" i="28"/>
  <c r="M46" i="28"/>
  <c r="AN46" i="28"/>
  <c r="AR46" i="28"/>
  <c r="G46" i="14"/>
  <c r="N46" i="14"/>
  <c r="AB46" i="14"/>
  <c r="K46" i="14"/>
  <c r="H46" i="14"/>
  <c r="T46" i="14"/>
  <c r="AM46" i="14"/>
  <c r="AP46" i="14"/>
  <c r="U46" i="14"/>
  <c r="AD46" i="14"/>
  <c r="AH46" i="14"/>
  <c r="I46" i="14"/>
  <c r="W46" i="14"/>
  <c r="AR46" i="14"/>
  <c r="AA46" i="14"/>
  <c r="J46" i="14"/>
  <c r="Q46" i="14"/>
  <c r="M46" i="14"/>
  <c r="AQ46" i="14"/>
  <c r="Z46" i="14"/>
  <c r="AN46" i="14"/>
  <c r="O46" i="14"/>
  <c r="V46" i="14"/>
  <c r="AI46" i="14"/>
  <c r="R46" i="14"/>
  <c r="AF46" i="14"/>
  <c r="X46" i="14"/>
  <c r="AC46" i="14"/>
  <c r="AE46" i="14"/>
  <c r="AJ46" i="14"/>
  <c r="S46" i="14"/>
  <c r="AO46" i="14"/>
  <c r="P46" i="14"/>
  <c r="AG46" i="14"/>
  <c r="AK46" i="14"/>
  <c r="AL46" i="14"/>
  <c r="Y46" i="14"/>
  <c r="L46" i="14"/>
  <c r="AS44" i="24" l="1"/>
  <c r="G45" i="24"/>
  <c r="AS43" i="25"/>
  <c r="G46" i="25" l="1" a="1"/>
  <c r="X46" i="25"/>
  <c r="X47" i="25"/>
  <c r="G46" i="24" a="1"/>
  <c r="R46" i="24"/>
  <c r="R47" i="24"/>
  <c r="P34" i="25"/>
  <c r="AS34" i="25"/>
  <c r="AH46" i="25"/>
  <c r="AH47" i="25"/>
  <c r="AN46" i="24"/>
  <c r="AN47" i="24"/>
  <c r="AK46" i="24"/>
  <c r="AK47" i="24"/>
  <c r="I46" i="25"/>
  <c r="I47" i="25"/>
  <c r="O46" i="24"/>
  <c r="O47" i="24"/>
  <c r="T46" i="24"/>
  <c r="T47" i="24"/>
  <c r="V46" i="25"/>
  <c r="V47" i="25"/>
  <c r="AM46" i="25"/>
  <c r="AM47" i="25"/>
  <c r="X46" i="24"/>
  <c r="X47" i="24"/>
  <c r="L46" i="25"/>
  <c r="L47" i="25"/>
  <c r="P35" i="25"/>
  <c r="AS35" i="25"/>
  <c r="W46" i="25"/>
  <c r="W47" i="25"/>
  <c r="S46" i="25"/>
  <c r="S47" i="25"/>
  <c r="AE46" i="24"/>
  <c r="AE47" i="24"/>
  <c r="Y46" i="24"/>
  <c r="Y47" i="24"/>
  <c r="K46" i="24"/>
  <c r="K47" i="24"/>
  <c r="P36" i="24"/>
  <c r="AS36" i="24"/>
  <c r="AJ46" i="24"/>
  <c r="AJ47" i="24"/>
  <c r="P35" i="24"/>
  <c r="AS35" i="24"/>
  <c r="M46" i="25"/>
  <c r="M47" i="25"/>
  <c r="AQ46" i="24"/>
  <c r="AQ47" i="24"/>
  <c r="P32" i="25"/>
  <c r="AS32" i="25"/>
  <c r="AF46" i="25"/>
  <c r="AF47" i="25"/>
  <c r="K46" i="25"/>
  <c r="K47" i="25"/>
  <c r="Z46" i="24"/>
  <c r="Z47" i="24"/>
  <c r="G46" i="25"/>
  <c r="G47" i="25"/>
  <c r="G46" i="24"/>
  <c r="G47" i="24"/>
  <c r="R46" i="25"/>
  <c r="R47" i="25"/>
  <c r="Z46" i="25"/>
  <c r="Z47" i="25"/>
  <c r="Q46" i="24"/>
  <c r="Q47" i="24"/>
  <c r="AR46" i="25"/>
  <c r="AR47" i="25"/>
  <c r="P46" i="25"/>
  <c r="P33" i="25"/>
  <c r="P36" i="25"/>
  <c r="P45" i="25"/>
  <c r="P47" i="25"/>
  <c r="S46" i="24"/>
  <c r="S47" i="24"/>
  <c r="J46" i="25"/>
  <c r="J47" i="25"/>
  <c r="AD46" i="24"/>
  <c r="AD47" i="24"/>
  <c r="AC46" i="24"/>
  <c r="AC47" i="24"/>
  <c r="AA46" i="25"/>
  <c r="AA47" i="25"/>
  <c r="AL46" i="24"/>
  <c r="AL47" i="24"/>
  <c r="N46" i="25"/>
  <c r="N47" i="25"/>
  <c r="AD46" i="25"/>
  <c r="AD47" i="25"/>
  <c r="I46" i="24"/>
  <c r="I47" i="24"/>
  <c r="AL46" i="25"/>
  <c r="AL47" i="25"/>
  <c r="AP46" i="24"/>
  <c r="AP47" i="24"/>
  <c r="U46" i="25"/>
  <c r="U47" i="25"/>
  <c r="AE46" i="25"/>
  <c r="AE47" i="25"/>
  <c r="AM46" i="24"/>
  <c r="AM47" i="24"/>
  <c r="N46" i="24"/>
  <c r="N47" i="24"/>
  <c r="P34" i="24"/>
  <c r="AS34" i="24"/>
  <c r="H46" i="25"/>
  <c r="H47" i="25"/>
  <c r="P32" i="24"/>
  <c r="AS32" i="24"/>
  <c r="AF46" i="24"/>
  <c r="AF47" i="24"/>
  <c r="AS33" i="25"/>
  <c r="AG46" i="25"/>
  <c r="AG47" i="25"/>
  <c r="AO46" i="25"/>
  <c r="AO47" i="25"/>
  <c r="L46" i="24"/>
  <c r="L47" i="24"/>
  <c r="Q46" i="25"/>
  <c r="Q47" i="25"/>
  <c r="AH46" i="24"/>
  <c r="AH47" i="24"/>
  <c r="W46" i="24"/>
  <c r="W47" i="24"/>
  <c r="AB46" i="24"/>
  <c r="AB47" i="24"/>
  <c r="P33" i="24"/>
  <c r="P45" i="24"/>
  <c r="Y46" i="25"/>
  <c r="Y47" i="25"/>
  <c r="AP46" i="25"/>
  <c r="AP47" i="25"/>
  <c r="AK46" i="25"/>
  <c r="AK47" i="25"/>
  <c r="AS33" i="24"/>
  <c r="AG46" i="24"/>
  <c r="AG47" i="24"/>
  <c r="AR46" i="24"/>
  <c r="AR47" i="24"/>
  <c r="AS36" i="25"/>
  <c r="AC46" i="25"/>
  <c r="AC47" i="25"/>
  <c r="AB46" i="25"/>
  <c r="AB47" i="25"/>
  <c r="H46" i="24"/>
  <c r="H47" i="24"/>
  <c r="AO46" i="24"/>
  <c r="AO47" i="24"/>
  <c r="AA46" i="24"/>
  <c r="AA47" i="24"/>
  <c r="M46" i="24"/>
  <c r="M47" i="24"/>
  <c r="AQ46" i="25"/>
  <c r="AQ47" i="25"/>
  <c r="AN46" i="25"/>
  <c r="AN47" i="25"/>
  <c r="AJ46" i="25"/>
  <c r="AJ47" i="25"/>
  <c r="AI46" i="25"/>
  <c r="AI47" i="25"/>
  <c r="O46" i="25"/>
  <c r="O47" i="25"/>
  <c r="T46" i="25"/>
  <c r="T47" i="25"/>
  <c r="V46" i="24"/>
  <c r="V47" i="24"/>
  <c r="P46" i="24"/>
  <c r="P47" i="24"/>
  <c r="J46" i="24"/>
  <c r="J47" i="24"/>
  <c r="AI46" i="24"/>
  <c r="AI47" i="24"/>
  <c r="U46" i="24"/>
  <c r="U47" i="24"/>
</calcChain>
</file>

<file path=xl/sharedStrings.xml><?xml version="1.0" encoding="utf-8"?>
<sst xmlns="http://schemas.openxmlformats.org/spreadsheetml/2006/main" count="3166" uniqueCount="272">
  <si>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</si>
  <si>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</si>
  <si>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</si>
  <si>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</si>
  <si>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</si>
  <si>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</si>
  <si>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</si>
  <si>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</si>
  <si>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</si>
  <si>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</si>
  <si>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</si>
  <si>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</si>
  <si>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</si>
  <si>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</si>
  <si>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</si>
  <si>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</si>
  <si>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</si>
  <si>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</si>
  <si>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</si>
  <si>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</si>
  <si>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</si>
  <si>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</si>
  <si>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</si>
  <si>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</si>
  <si>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</si>
  <si>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</si>
  <si>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</si>
  <si>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</si>
  <si>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</si>
  <si>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</si>
  <si>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</si>
  <si>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</si>
  <si>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</si>
  <si>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</si>
  <si>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</si>
  <si>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</si>
  <si>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</si>
  <si>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</si>
  <si>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</si>
  <si>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</si>
  <si>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</si>
  <si>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</si>
  <si>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</si>
  <si>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</si>
  <si>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</si>
  <si>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</si>
  <si>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</si>
  <si>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</si>
  <si>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</si>
  <si>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</si>
  <si>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</si>
  <si>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</si>
  <si>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</si>
  <si>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</si>
  <si>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</si>
  <si>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</si>
  <si>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</si>
  <si>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</si>
  <si>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</si>
  <si>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</si>
  <si>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</si>
  <si>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</si>
  <si>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</si>
  <si>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</si>
  <si>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</si>
  <si>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</si>
  <si>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</si>
  <si>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</si>
  <si>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</si>
  <si>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</si>
  <si>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</si>
  <si>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</si>
  <si>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</si>
  <si>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</si>
  <si>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</si>
  <si>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</si>
  <si>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</si>
  <si>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</si>
  <si>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</si>
  <si>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</si>
  <si>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</si>
  <si>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</si>
  <si>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</si>
  <si>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</si>
  <si>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</si>
  <si>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</si>
  <si>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</si>
  <si>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</si>
  <si>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</si>
  <si>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</si>
  <si>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</si>
  <si>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</si>
  <si>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</si>
  <si>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</si>
  <si>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</si>
  <si>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</si>
  <si>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</si>
  <si>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</si>
  <si>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</si>
  <si>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</si>
  <si>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</si>
  <si>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</si>
  <si>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</si>
  <si>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</si>
  <si>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</si>
  <si>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</si>
  <si>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</si>
  <si>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</si>
  <si>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</si>
  <si>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</si>
  <si>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</si>
  <si>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</si>
  <si>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</si>
  <si>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</si>
  <si>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</si>
  <si>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</si>
  <si>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</si>
  <si>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</si>
  <si>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</si>
  <si>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</si>
  <si>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</si>
  <si>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</si>
  <si>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</si>
  <si>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</si>
  <si>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</si>
  <si>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</si>
  <si>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</si>
  <si>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</si>
  <si>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</si>
  <si>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</si>
  <si>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</si>
  <si>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</si>
  <si>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</si>
  <si>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</si>
  <si>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</si>
  <si>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</si>
  <si>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</si>
  <si>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</si>
  <si>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</si>
  <si>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</si>
  <si>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</si>
  <si>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</si>
  <si>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</si>
  <si>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</si>
  <si>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</si>
  <si>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</si>
  <si>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</si>
  <si>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</si>
  <si>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</si>
  <si>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</si>
  <si>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</si>
  <si>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</si>
  <si>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</si>
  <si>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</si>
  <si>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</si>
  <si>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</si>
  <si>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</si>
  <si>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</si>
  <si>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</si>
  <si>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</si>
  <si>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</si>
  <si>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</si>
  <si>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</si>
  <si>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</si>
  <si>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</si>
  <si>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</si>
  <si>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</si>
  <si>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</si>
  <si>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</si>
  <si>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</si>
  <si>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</si>
  <si>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</si>
  <si>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</si>
  <si>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</si>
  <si>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</si>
  <si>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</si>
  <si>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</si>
  <si>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</si>
  <si>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</si>
  <si>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</si>
  <si>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</si>
  <si>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</si>
  <si>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</si>
  <si>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</si>
  <si>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</si>
  <si>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</si>
  <si>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</si>
  <si>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</si>
  <si>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</si>
  <si>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</si>
  <si>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</si>
  <si>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</si>
  <si>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</si>
  <si>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</si>
  <si>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</si>
  <si>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</si>
  <si>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</si>
  <si>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</si>
  <si>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</si>
  <si>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</si>
  <si>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</si>
  <si>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</si>
  <si>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</si>
  <si>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</si>
  <si>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</si>
  <si>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</si>
  <si>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</si>
  <si>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</si>
  <si>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</si>
  <si>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</si>
  <si>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</si>
  <si>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</si>
  <si>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</si>
  <si>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</si>
  <si>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</si>
  <si>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</si>
  <si>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</si>
  <si>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</si>
  <si>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</si>
  <si>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</si>
  <si>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</si>
  <si>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</si>
  <si>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</si>
  <si>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</si>
  <si>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</si>
  <si>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</si>
  <si>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</si>
  <si>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</si>
  <si>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</si>
  <si>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</si>
  <si>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</si>
  <si>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</si>
  <si>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</si>
  <si>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Column: Expentures</t>
  </si>
  <si>
    <t>Labor</t>
  </si>
  <si>
    <t>Capital</t>
  </si>
  <si>
    <t>Agents</t>
  </si>
  <si>
    <t>All industries</t>
  </si>
  <si>
    <t>All commodities</t>
  </si>
  <si>
    <t>Exports</t>
  </si>
  <si>
    <t>Accumuation</t>
  </si>
  <si>
    <t>TC</t>
  </si>
  <si>
    <t>SIT</t>
  </si>
  <si>
    <t>HI1</t>
  </si>
  <si>
    <t>HI2</t>
  </si>
  <si>
    <t>HI3</t>
  </si>
  <si>
    <t>HI4</t>
  </si>
  <si>
    <t>HI5</t>
  </si>
  <si>
    <t>SOC</t>
  </si>
  <si>
    <t>Row : Income</t>
  </si>
  <si>
    <t>비숙련노동</t>
  </si>
  <si>
    <t>숙련노동</t>
  </si>
  <si>
    <t xml:space="preserve">자본 </t>
  </si>
  <si>
    <t>토지</t>
  </si>
  <si>
    <t>소득분위(I)</t>
  </si>
  <si>
    <t>소득분위(II)</t>
  </si>
  <si>
    <t>소득분위(III)</t>
  </si>
  <si>
    <t>소득분위(IVI)</t>
  </si>
  <si>
    <t>소득분위(VI)</t>
  </si>
  <si>
    <t>해외</t>
  </si>
  <si>
    <t>soc산업</t>
  </si>
  <si>
    <t>서비스산업</t>
  </si>
  <si>
    <t>SEC</t>
  </si>
  <si>
    <t>공간정보산업</t>
  </si>
  <si>
    <t>농림수산광산품</t>
  </si>
  <si>
    <t>제조품</t>
  </si>
  <si>
    <t>SOC제품</t>
  </si>
  <si>
    <t>서비스제품</t>
  </si>
  <si>
    <t>공간정보제품</t>
  </si>
  <si>
    <t>Accumulation</t>
  </si>
  <si>
    <t>저축및투자</t>
  </si>
  <si>
    <t>총계정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</si>
</sst>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_-;\-* #,##0_-;_-* &quot;-&quot;_-;_-@_-"/>
    <numFmt numFmtId="177" formatCode="_-* #,##0.00_-;\-* #,##0.00_-;_-* &quot;-&quot;??_-;_-@_-"/>
    <numFmt numFmtId="178" formatCode="0_ "/>
    <numFmt numFmtId="179" formatCode="#,##0_ "/>
    <numFmt numFmtId="180" formatCode="_-* #,##0.00_-;\-* #,##0.00_-;_-* &quot;-&quot;_-;_-@_-"/>
    <numFmt numFmtId="181" formatCode="_-* #,##0_-;\-* #,##0_-;_-* &quot;-&quot;??_-;_-@_-"/>
  </numFmts>
  <fonts count="2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0" borderId="0"/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79" fontId="3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179" fontId="0" fillId="0" borderId="1" xfId="0" applyNumberFormat="1" applyBorder="1" applyAlignment="1"/>
    <xf numFmtId="179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176" fontId="0" fillId="0" borderId="0" xfId="1" applyFont="1">
      <alignment vertical="center"/>
    </xf>
    <xf numFmtId="0" fontId="3" fillId="0" borderId="0" xfId="0" applyFont="1">
      <alignment vertical="center"/>
    </xf>
    <xf numFmtId="176" fontId="5" fillId="0" borderId="0" xfId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80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176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9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176" fontId="3" fillId="0" borderId="0" xfId="1" applyFont="1" applyAlignment="1"/>
    <xf numFmtId="179" fontId="12" fillId="0" borderId="0" xfId="0" applyNumberFormat="1" applyFont="1">
      <alignment vertical="center"/>
    </xf>
    <xf numFmtId="176" fontId="0" fillId="0" borderId="0" xfId="1" applyFont="1" applyAlignment="1"/>
    <xf numFmtId="179" fontId="3" fillId="0" borderId="0" xfId="0" applyNumberFormat="1" applyFont="1">
      <alignment vertical="center"/>
    </xf>
    <xf numFmtId="176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176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9" fontId="13" fillId="0" borderId="0" xfId="2" applyNumberFormat="1"/>
    <xf numFmtId="0" fontId="14" fillId="0" borderId="1" xfId="2" applyFont="1" applyBorder="1" applyAlignment="1">
      <alignment horizontal="left" vertical="top"/>
    </xf>
    <xf numFmtId="179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9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6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81" fontId="3" fillId="0" borderId="0" xfId="0" applyNumberFormat="1" applyFont="1">
      <alignment vertical="center"/>
    </xf>
    <xf numFmtId="176" fontId="11" fillId="0" borderId="0" xfId="0" applyNumberFormat="1" applyFont="1" applyAlignment="1"/>
    <xf numFmtId="176" fontId="0" fillId="0" borderId="0" xfId="0" applyNumberFormat="1" applyAlignment="1"/>
    <xf numFmtId="176" fontId="20" fillId="0" borderId="0" xfId="0" applyNumberFormat="1" applyFont="1">
      <alignment vertical="center"/>
    </xf>
    <xf numFmtId="176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176" fontId="18" fillId="0" borderId="0" xfId="1" applyFont="1">
      <alignment vertical="center"/>
    </xf>
    <xf numFmtId="179" fontId="19" fillId="0" borderId="0" xfId="0" applyNumberFormat="1" applyFont="1">
      <alignment vertical="center"/>
    </xf>
    <xf numFmtId="176" fontId="19" fillId="0" borderId="0" xfId="1" applyFont="1" applyAlignment="1"/>
    <xf numFmtId="179" fontId="3" fillId="0" borderId="1" xfId="0" applyNumberFormat="1" applyFont="1" applyBorder="1" applyAlignment="1"/>
    <xf numFmtId="176" fontId="18" fillId="0" borderId="0" xfId="1" applyFont="1" applyAlignment="1"/>
    <xf numFmtId="179" fontId="0" fillId="0" borderId="0" xfId="0" applyNumberFormat="1" applyAlignment="1"/>
    <xf numFmtId="179" fontId="18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75" zoomScaleNormal="85" workbookViewId="0">
      <selection activeCell="A16" sqref="A16:B16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87"/>
      <c r="B1" s="87"/>
      <c r="C1" s="1" t="s">
        <v>0</v>
      </c>
      <c r="D1" s="87" t="s">
        <v>2</v>
      </c>
      <c r="E1" s="87"/>
      <c r="F1" s="87" t="s">
        <v>5</v>
      </c>
      <c r="G1" s="87"/>
      <c r="H1" s="87"/>
      <c r="I1" s="1" t="s">
        <v>10</v>
      </c>
      <c r="J1" s="88" t="s">
        <v>11</v>
      </c>
      <c r="K1" s="89"/>
      <c r="L1" s="89"/>
      <c r="M1" s="90"/>
      <c r="N1" s="87" t="s">
        <v>18</v>
      </c>
      <c r="O1" s="87"/>
      <c r="P1" s="87" t="s">
        <v>17</v>
      </c>
    </row>
    <row r="2" spans="1:16">
      <c r="A2" s="87"/>
      <c r="B2" s="87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87"/>
    </row>
    <row r="3" spans="1:16" ht="39" customHeight="1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>
      <c r="A4" s="87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>
      <c r="A5" s="87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>
      <c r="A6" s="87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>
      <c r="A7" s="87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>
      <c r="A8" s="87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>
      <c r="A10" s="91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>
      <c r="A11" s="92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>
      <c r="A12" s="92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>
      <c r="A13" s="93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>
      <c r="A14" s="87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>
      <c r="A15" s="87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>
      <c r="A16" s="87" t="s">
        <v>17</v>
      </c>
      <c r="B16" s="87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>
      <c r="I24" s="3"/>
    </row>
  </sheetData>
  <mergeCells count="11">
    <mergeCell ref="A6:A8"/>
    <mergeCell ref="A14:A15"/>
    <mergeCell ref="A16:B16"/>
    <mergeCell ref="A1:B2"/>
    <mergeCell ref="A4:A5"/>
    <mergeCell ref="A10:A13"/>
    <mergeCell ref="D1:E1"/>
    <mergeCell ref="F1:H1"/>
    <mergeCell ref="N1:O1"/>
    <mergeCell ref="P1:P2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8" width="11" bestFit="1" customWidth="1"/>
    <col min="29" max="29" width="12.285156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>
      <c r="A1" s="94"/>
      <c r="B1" s="95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 t="s">
        <v>2</v>
      </c>
      <c r="Y1" s="87"/>
      <c r="Z1" s="87" t="s">
        <v>5</v>
      </c>
      <c r="AA1" s="87"/>
      <c r="AB1" s="87"/>
      <c r="AC1" s="1" t="s">
        <v>10</v>
      </c>
      <c r="AD1" s="88" t="s">
        <v>11</v>
      </c>
      <c r="AE1" s="89"/>
      <c r="AF1" s="89"/>
      <c r="AG1" s="90"/>
      <c r="AH1" s="87" t="s">
        <v>18</v>
      </c>
      <c r="AI1" s="87"/>
      <c r="AJ1" s="87" t="s">
        <v>17</v>
      </c>
    </row>
    <row r="2" spans="1:38" ht="33" customHeight="1">
      <c r="A2" s="96"/>
      <c r="B2" s="97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87"/>
    </row>
    <row r="3" spans="1:38" ht="33" customHeight="1">
      <c r="A3" s="87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>
      <c r="A4" s="87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>
      <c r="A5" s="87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>
      <c r="A6" s="87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>
      <c r="A7" s="87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>
      <c r="A8" s="87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>
      <c r="A9" s="87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>
      <c r="A10" s="87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>
      <c r="A11" s="87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>
      <c r="A12" s="87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>
      <c r="A13" s="87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>
      <c r="A14" s="87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>
      <c r="A15" s="87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>
      <c r="A16" s="87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>
      <c r="A17" s="87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>
      <c r="A18" s="87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>
      <c r="A19" s="87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>
      <c r="A20" s="87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>
      <c r="A21" s="87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>
      <c r="A22" s="87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>
      <c r="A23" s="87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>
      <c r="A24" s="87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>
      <c r="A25" s="87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>
      <c r="A26" s="87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>
      <c r="A27" s="87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>
      <c r="A28" s="87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>
      <c r="A30" s="91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>
      <c r="A31" s="92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>
      <c r="A32" s="92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>
      <c r="A33" s="93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>
      <c r="A34" s="87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>
      <c r="A35" s="87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>
      <c r="A36" s="87" t="s">
        <v>17</v>
      </c>
      <c r="B36" s="87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>
      <c r="C39" s="2"/>
    </row>
  </sheetData>
  <mergeCells count="13">
    <mergeCell ref="A26:A28"/>
    <mergeCell ref="A34:A35"/>
    <mergeCell ref="A36:B36"/>
    <mergeCell ref="A3:A23"/>
    <mergeCell ref="A30:A33"/>
    <mergeCell ref="AJ1:AJ2"/>
    <mergeCell ref="A24:A25"/>
    <mergeCell ref="C1:W1"/>
    <mergeCell ref="X1:Y1"/>
    <mergeCell ref="Z1:AB1"/>
    <mergeCell ref="AH1:AI1"/>
    <mergeCell ref="A1:B2"/>
    <mergeCell ref="AD1:A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7"/>
  <sheetViews>
    <sheetView zoomScale="55" zoomScaleNormal="55" workbookViewId="0">
      <selection activeCell="AC3" sqref="AC3"/>
    </sheetView>
  </sheetViews>
  <sheetFormatPr baseColWidth="10" defaultColWidth="8.7109375" defaultRowHeight="18"/>
  <cols>
    <col min="1" max="1" width="30.5703125" bestFit="1" customWidth="1"/>
    <col min="2" max="3" width="9" bestFit="1" customWidth="1"/>
    <col min="4" max="4" width="11.140625" bestFit="1" customWidth="1"/>
    <col min="5" max="25" width="9" bestFit="1" customWidth="1"/>
    <col min="26" max="26" width="11.140625" bestFit="1" customWidth="1"/>
    <col min="27" max="36" width="9" bestFit="1" customWidth="1"/>
    <col min="37" max="37" width="10" bestFit="1" customWidth="1"/>
  </cols>
  <sheetData>
    <row r="1" spans="1:37">
      <c r="A1" s="55"/>
      <c r="B1" s="56" t="s">
        <v>19</v>
      </c>
      <c r="C1" s="56" t="s">
        <v>20</v>
      </c>
      <c r="D1" s="56" t="s">
        <v>21</v>
      </c>
      <c r="E1" s="56" t="s">
        <v>22</v>
      </c>
      <c r="F1" s="56" t="s">
        <v>23</v>
      </c>
      <c r="G1" s="56" t="s">
        <v>24</v>
      </c>
      <c r="H1" s="56" t="s">
        <v>25</v>
      </c>
      <c r="I1" s="56" t="s">
        <v>26</v>
      </c>
      <c r="J1" s="56" t="s">
        <v>27</v>
      </c>
      <c r="K1" s="56" t="s">
        <v>28</v>
      </c>
      <c r="L1" s="56" t="s">
        <v>29</v>
      </c>
      <c r="M1" s="56" t="s">
        <v>30</v>
      </c>
      <c r="N1" s="56" t="s">
        <v>31</v>
      </c>
      <c r="O1" s="56" t="s">
        <v>32</v>
      </c>
      <c r="P1" s="56" t="s">
        <v>33</v>
      </c>
      <c r="Q1" s="56" t="s">
        <v>34</v>
      </c>
      <c r="R1" s="56" t="s">
        <v>35</v>
      </c>
      <c r="S1" s="56" t="s">
        <v>36</v>
      </c>
      <c r="T1" s="56" t="s">
        <v>37</v>
      </c>
      <c r="U1" s="56" t="s">
        <v>38</v>
      </c>
      <c r="V1" s="56" t="s">
        <v>39</v>
      </c>
      <c r="W1" s="56" t="s">
        <v>197</v>
      </c>
      <c r="X1" s="56" t="s">
        <v>198</v>
      </c>
      <c r="Y1" s="56" t="s">
        <v>199</v>
      </c>
      <c r="Z1" s="56" t="s">
        <v>200</v>
      </c>
      <c r="AA1" s="56" t="s">
        <v>201</v>
      </c>
      <c r="AB1" s="56" t="s">
        <v>202</v>
      </c>
      <c r="AC1" s="56" t="s">
        <v>203</v>
      </c>
      <c r="AD1" s="56" t="s">
        <v>204</v>
      </c>
      <c r="AE1" s="56" t="s">
        <v>205</v>
      </c>
      <c r="AF1" s="56" t="s">
        <v>206</v>
      </c>
      <c r="AG1" s="56" t="s">
        <v>207</v>
      </c>
      <c r="AH1" s="56" t="s">
        <v>208</v>
      </c>
      <c r="AI1" s="56" t="s">
        <v>209</v>
      </c>
      <c r="AJ1" s="56" t="s">
        <v>210</v>
      </c>
      <c r="AK1" s="57" t="s">
        <v>211</v>
      </c>
    </row>
    <row r="2" spans="1:37">
      <c r="A2" s="56" t="s">
        <v>19</v>
      </c>
      <c r="B2" s="58">
        <v>4399.8925362915597</v>
      </c>
      <c r="C2" s="58">
        <v>4.595819078317871</v>
      </c>
      <c r="D2" s="58">
        <v>34151.208127858197</v>
      </c>
      <c r="E2" s="58">
        <v>52.948767214549093</v>
      </c>
      <c r="F2" s="58">
        <v>12.34333360037019</v>
      </c>
      <c r="G2" s="58">
        <v>370.54982215860718</v>
      </c>
      <c r="H2" s="58">
        <v>23.554130882614619</v>
      </c>
      <c r="I2" s="58">
        <v>9900.8620605869219</v>
      </c>
      <c r="J2" s="58">
        <v>21.583302174727461</v>
      </c>
      <c r="K2" s="58">
        <v>40.384665634092677</v>
      </c>
      <c r="L2" s="58">
        <v>10.27901285199729</v>
      </c>
      <c r="M2" s="58">
        <v>300.54460445108839</v>
      </c>
      <c r="N2" s="58">
        <v>305.9849577021115</v>
      </c>
      <c r="O2" s="58">
        <v>94.424077784164012</v>
      </c>
      <c r="P2" s="58">
        <v>1201.4178221376139</v>
      </c>
      <c r="Q2" s="58">
        <v>227.72775992896089</v>
      </c>
      <c r="R2" s="58">
        <v>2.1754775517774059</v>
      </c>
      <c r="S2" s="58">
        <v>32.583720087248949</v>
      </c>
      <c r="T2" s="58">
        <v>3.4735086099283681</v>
      </c>
      <c r="U2" s="58">
        <v>146.9094558592995</v>
      </c>
      <c r="V2" s="58">
        <v>5.6445514287794039</v>
      </c>
      <c r="W2" s="58">
        <v>0</v>
      </c>
      <c r="X2" s="58">
        <v>0</v>
      </c>
      <c r="Y2" s="58">
        <v>0</v>
      </c>
      <c r="Z2" s="58">
        <v>19223.924968678341</v>
      </c>
      <c r="AA2" s="58">
        <v>0</v>
      </c>
      <c r="AB2" s="58">
        <v>0</v>
      </c>
      <c r="AC2" s="58">
        <v>361.68043307305231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1145.805084375691</v>
      </c>
      <c r="AJ2" s="58">
        <v>0</v>
      </c>
      <c r="AK2" s="58">
        <v>72040.498000000007</v>
      </c>
    </row>
    <row r="3" spans="1:37">
      <c r="A3" s="56" t="s">
        <v>20</v>
      </c>
      <c r="B3" s="58">
        <v>13.55301229708304</v>
      </c>
      <c r="C3" s="58">
        <v>52.103521488821173</v>
      </c>
      <c r="D3" s="58">
        <v>86425.511568539645</v>
      </c>
      <c r="E3" s="58">
        <v>0</v>
      </c>
      <c r="F3" s="58">
        <v>13528.249700657399</v>
      </c>
      <c r="G3" s="58">
        <v>5209.0495338892588</v>
      </c>
      <c r="H3" s="58">
        <v>0</v>
      </c>
      <c r="I3" s="58">
        <v>53.289598891698972</v>
      </c>
      <c r="J3" s="58">
        <v>0</v>
      </c>
      <c r="K3" s="58">
        <v>0</v>
      </c>
      <c r="L3" s="58">
        <v>3.3532416433298211</v>
      </c>
      <c r="M3" s="58">
        <v>274.47033001050818</v>
      </c>
      <c r="N3" s="58">
        <v>132.3575922001996</v>
      </c>
      <c r="O3" s="58">
        <v>2.3675574461285982</v>
      </c>
      <c r="P3" s="58">
        <v>216.99016572125231</v>
      </c>
      <c r="Q3" s="58">
        <v>53.065372498255932</v>
      </c>
      <c r="R3" s="58">
        <v>0</v>
      </c>
      <c r="S3" s="58">
        <v>0</v>
      </c>
      <c r="T3" s="58">
        <v>0</v>
      </c>
      <c r="U3" s="58">
        <v>13.86302286233061</v>
      </c>
      <c r="V3" s="58">
        <v>0</v>
      </c>
      <c r="W3" s="58">
        <v>0</v>
      </c>
      <c r="X3" s="58">
        <v>0</v>
      </c>
      <c r="Y3" s="58">
        <v>0</v>
      </c>
      <c r="Z3" s="58">
        <v>367.72779798933237</v>
      </c>
      <c r="AA3" s="58">
        <v>0</v>
      </c>
      <c r="AB3" s="58">
        <v>0</v>
      </c>
      <c r="AC3" s="58">
        <v>41951.167101322877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2683.0468825418652</v>
      </c>
      <c r="AJ3" s="58">
        <v>0</v>
      </c>
      <c r="AK3" s="58">
        <v>150980.166</v>
      </c>
    </row>
    <row r="4" spans="1:37">
      <c r="A4" s="56" t="s">
        <v>21</v>
      </c>
      <c r="B4" s="58">
        <v>16897.381419499161</v>
      </c>
      <c r="C4" s="58">
        <v>650.53391358742203</v>
      </c>
      <c r="D4" s="58">
        <v>587783.46752039006</v>
      </c>
      <c r="E4" s="58">
        <v>11759.512945019551</v>
      </c>
      <c r="F4" s="58">
        <v>13534.373262982441</v>
      </c>
      <c r="G4" s="58">
        <v>99312.19844065464</v>
      </c>
      <c r="H4" s="58">
        <v>34686.050308873557</v>
      </c>
      <c r="I4" s="58">
        <v>53938.538451631743</v>
      </c>
      <c r="J4" s="58">
        <v>5825.7453970016468</v>
      </c>
      <c r="K4" s="58">
        <v>4066.1926153041309</v>
      </c>
      <c r="L4" s="58">
        <v>4076.523936968505</v>
      </c>
      <c r="M4" s="58">
        <v>30961.269596950679</v>
      </c>
      <c r="N4" s="58">
        <v>8964.7064115059184</v>
      </c>
      <c r="O4" s="58">
        <v>7436.7775668974064</v>
      </c>
      <c r="P4" s="58">
        <v>33067.791454995349</v>
      </c>
      <c r="Q4" s="58">
        <v>24145.488682955671</v>
      </c>
      <c r="R4" s="58">
        <v>7608.8745034690519</v>
      </c>
      <c r="S4" s="58">
        <v>7236.5929996122231</v>
      </c>
      <c r="T4" s="58">
        <v>1427.934437400668</v>
      </c>
      <c r="U4" s="58">
        <v>2254.4478950818252</v>
      </c>
      <c r="V4" s="58">
        <v>296.6923565351841</v>
      </c>
      <c r="W4" s="58">
        <v>0</v>
      </c>
      <c r="X4" s="58">
        <v>0</v>
      </c>
      <c r="Y4" s="58">
        <v>0</v>
      </c>
      <c r="Z4" s="58">
        <v>215623.49329531071</v>
      </c>
      <c r="AA4" s="58">
        <v>0</v>
      </c>
      <c r="AB4" s="58">
        <v>0</v>
      </c>
      <c r="AC4" s="58">
        <v>144172.8543250958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618894.43178437673</v>
      </c>
      <c r="AJ4" s="58">
        <v>0</v>
      </c>
      <c r="AK4" s="58">
        <v>1934621.8735221005</v>
      </c>
    </row>
    <row r="5" spans="1:37">
      <c r="A5" s="56" t="s">
        <v>22</v>
      </c>
      <c r="B5" s="58">
        <v>1434.7420803751941</v>
      </c>
      <c r="C5" s="58">
        <v>34.535819990649863</v>
      </c>
      <c r="D5" s="58">
        <v>40784.105784605897</v>
      </c>
      <c r="E5" s="58">
        <v>4578.2749018617669</v>
      </c>
      <c r="F5" s="58">
        <v>782.84368819104895</v>
      </c>
      <c r="G5" s="58">
        <v>5290.1345882471614</v>
      </c>
      <c r="H5" s="58">
        <v>1824.762433276059</v>
      </c>
      <c r="I5" s="58">
        <v>8846.7199602972123</v>
      </c>
      <c r="J5" s="58">
        <v>5254.7958376311826</v>
      </c>
      <c r="K5" s="58">
        <v>609.37427825223483</v>
      </c>
      <c r="L5" s="58">
        <v>417.44332995206838</v>
      </c>
      <c r="M5" s="58">
        <v>3223.4382151611871</v>
      </c>
      <c r="N5" s="58">
        <v>1061.2076612610681</v>
      </c>
      <c r="O5" s="58">
        <v>1226.6855234685829</v>
      </c>
      <c r="P5" s="58">
        <v>7364.5907773960698</v>
      </c>
      <c r="Q5" s="58">
        <v>3255.0735756357071</v>
      </c>
      <c r="R5" s="58">
        <v>643.00438520253215</v>
      </c>
      <c r="S5" s="58">
        <v>2817.388123131826</v>
      </c>
      <c r="T5" s="58">
        <v>302.58145976000532</v>
      </c>
      <c r="U5" s="58">
        <v>276.95857812814018</v>
      </c>
      <c r="V5" s="58">
        <v>45.979079224954539</v>
      </c>
      <c r="W5" s="58">
        <v>0</v>
      </c>
      <c r="X5" s="58">
        <v>0</v>
      </c>
      <c r="Y5" s="58">
        <v>0</v>
      </c>
      <c r="Z5" s="58">
        <v>56316.920503091947</v>
      </c>
      <c r="AA5" s="58">
        <v>0</v>
      </c>
      <c r="AB5" s="58">
        <v>0</v>
      </c>
      <c r="AC5" s="58">
        <v>8316.871834446456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22039.934364411081</v>
      </c>
      <c r="AJ5" s="58">
        <v>0</v>
      </c>
      <c r="AK5" s="58">
        <v>176748.366783</v>
      </c>
    </row>
    <row r="6" spans="1:37">
      <c r="A6" s="56" t="s">
        <v>23</v>
      </c>
      <c r="B6" s="58">
        <v>896.20175427808135</v>
      </c>
      <c r="C6" s="58">
        <v>104.9913345748926</v>
      </c>
      <c r="D6" s="58">
        <v>36856.000415372713</v>
      </c>
      <c r="E6" s="58">
        <v>2447.7355756366551</v>
      </c>
      <c r="F6" s="58">
        <v>17510.7674407706</v>
      </c>
      <c r="G6" s="58">
        <v>1066.7279455719211</v>
      </c>
      <c r="H6" s="58">
        <v>2644.0293678603521</v>
      </c>
      <c r="I6" s="58">
        <v>5277.9853829333724</v>
      </c>
      <c r="J6" s="58">
        <v>1286.4357248048971</v>
      </c>
      <c r="K6" s="58">
        <v>1457.5121219962309</v>
      </c>
      <c r="L6" s="58">
        <v>3313.2084655834469</v>
      </c>
      <c r="M6" s="58">
        <v>8144.8039048855162</v>
      </c>
      <c r="N6" s="58">
        <v>1772.192638391813</v>
      </c>
      <c r="O6" s="58">
        <v>3961.084803428173</v>
      </c>
      <c r="P6" s="58">
        <v>5231.4431966375278</v>
      </c>
      <c r="Q6" s="58">
        <v>2740.938510115483</v>
      </c>
      <c r="R6" s="58">
        <v>187.48777240381551</v>
      </c>
      <c r="S6" s="58">
        <v>1506.2924981987369</v>
      </c>
      <c r="T6" s="58">
        <v>162.91789682967169</v>
      </c>
      <c r="U6" s="58">
        <v>555.491290869767</v>
      </c>
      <c r="V6" s="58">
        <v>45.673412812529719</v>
      </c>
      <c r="W6" s="58">
        <v>0</v>
      </c>
      <c r="X6" s="58">
        <v>0</v>
      </c>
      <c r="Y6" s="58">
        <v>0</v>
      </c>
      <c r="Z6" s="58">
        <v>22031.766001544689</v>
      </c>
      <c r="AA6" s="58">
        <v>0</v>
      </c>
      <c r="AB6" s="58">
        <v>987.23033761918771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1065.2672068799741</v>
      </c>
      <c r="AJ6" s="58">
        <v>0</v>
      </c>
      <c r="AK6" s="58">
        <v>121254.18500000001</v>
      </c>
    </row>
    <row r="7" spans="1:37">
      <c r="A7" s="56" t="s">
        <v>24</v>
      </c>
      <c r="B7" s="58">
        <v>92.781334333772449</v>
      </c>
      <c r="C7" s="58">
        <v>18.649591411959861</v>
      </c>
      <c r="D7" s="58">
        <v>1358.030755192133</v>
      </c>
      <c r="E7" s="58">
        <v>221.47521254444311</v>
      </c>
      <c r="F7" s="58">
        <v>676.93318657045268</v>
      </c>
      <c r="G7" s="58">
        <v>102.4465760431686</v>
      </c>
      <c r="H7" s="58">
        <v>254.15502812639269</v>
      </c>
      <c r="I7" s="58">
        <v>400.52399044539402</v>
      </c>
      <c r="J7" s="58">
        <v>273.19016015640273</v>
      </c>
      <c r="K7" s="58">
        <v>108.6483707976421</v>
      </c>
      <c r="L7" s="58">
        <v>11340.565995236981</v>
      </c>
      <c r="M7" s="58">
        <v>770.19638327444841</v>
      </c>
      <c r="N7" s="58">
        <v>967.10239176741106</v>
      </c>
      <c r="O7" s="58">
        <v>203.7485434537993</v>
      </c>
      <c r="P7" s="58">
        <v>135.3566364860468</v>
      </c>
      <c r="Q7" s="58">
        <v>268.19201910130272</v>
      </c>
      <c r="R7" s="58">
        <v>16.44947140570812</v>
      </c>
      <c r="S7" s="58">
        <v>136.29186686388371</v>
      </c>
      <c r="T7" s="58">
        <v>37.215212440911202</v>
      </c>
      <c r="U7" s="58">
        <v>91.457023615335871</v>
      </c>
      <c r="V7" s="58">
        <v>3.863844224715141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257479.49852839691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214.4738781108085</v>
      </c>
      <c r="AJ7" s="58">
        <v>0</v>
      </c>
      <c r="AK7" s="58">
        <v>275171.24600000004</v>
      </c>
    </row>
    <row r="8" spans="1:37">
      <c r="A8" s="56" t="s">
        <v>25</v>
      </c>
      <c r="B8" s="58">
        <v>734.93458916293116</v>
      </c>
      <c r="C8" s="58">
        <v>610.63005468460426</v>
      </c>
      <c r="D8" s="58">
        <v>45869.752084368272</v>
      </c>
      <c r="E8" s="58">
        <v>13382.45366733958</v>
      </c>
      <c r="F8" s="58">
        <v>1929.0272198018549</v>
      </c>
      <c r="G8" s="58">
        <v>2475.95197886306</v>
      </c>
      <c r="H8" s="58">
        <v>10727.404017793369</v>
      </c>
      <c r="I8" s="58">
        <v>1180.199737575638</v>
      </c>
      <c r="J8" s="58">
        <v>1811.93011305242</v>
      </c>
      <c r="K8" s="58">
        <v>873.49219587467564</v>
      </c>
      <c r="L8" s="58">
        <v>614.88296122961049</v>
      </c>
      <c r="M8" s="58">
        <v>4834.3962342709347</v>
      </c>
      <c r="N8" s="58">
        <v>2436.6350883187711</v>
      </c>
      <c r="O8" s="58">
        <v>470.53849276614369</v>
      </c>
      <c r="P8" s="58">
        <v>613.68536286892095</v>
      </c>
      <c r="Q8" s="58">
        <v>1226.8945434165089</v>
      </c>
      <c r="R8" s="58">
        <v>535.80344175788503</v>
      </c>
      <c r="S8" s="58">
        <v>8235.3215630174964</v>
      </c>
      <c r="T8" s="58">
        <v>859.86785576632701</v>
      </c>
      <c r="U8" s="58">
        <v>738.89596762086717</v>
      </c>
      <c r="V8" s="58">
        <v>69.730899293511328</v>
      </c>
      <c r="W8" s="58">
        <v>0</v>
      </c>
      <c r="X8" s="58">
        <v>0</v>
      </c>
      <c r="Y8" s="58">
        <v>0</v>
      </c>
      <c r="Z8" s="58">
        <v>30104.703017715579</v>
      </c>
      <c r="AA8" s="58">
        <v>0</v>
      </c>
      <c r="AB8" s="58">
        <v>0</v>
      </c>
      <c r="AC8" s="58">
        <v>593.33600810935684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33744.537905331701</v>
      </c>
      <c r="AJ8" s="58">
        <v>0</v>
      </c>
      <c r="AK8" s="58">
        <v>164675.00500000003</v>
      </c>
    </row>
    <row r="9" spans="1:37">
      <c r="A9" s="56" t="s">
        <v>26</v>
      </c>
      <c r="B9" s="58">
        <v>574.05218022879853</v>
      </c>
      <c r="C9" s="58">
        <v>95.083653152476074</v>
      </c>
      <c r="D9" s="58">
        <v>11376.270465166141</v>
      </c>
      <c r="E9" s="58">
        <v>7706.1360845616982</v>
      </c>
      <c r="F9" s="58">
        <v>1011.9743999922</v>
      </c>
      <c r="G9" s="58">
        <v>1162.344119763256</v>
      </c>
      <c r="H9" s="58">
        <v>2138.9598387787291</v>
      </c>
      <c r="I9" s="58">
        <v>1909.8267769751981</v>
      </c>
      <c r="J9" s="58">
        <v>1949.2838776895269</v>
      </c>
      <c r="K9" s="58">
        <v>4783.4887137908736</v>
      </c>
      <c r="L9" s="58">
        <v>1805.285088482598</v>
      </c>
      <c r="M9" s="58">
        <v>10793.696724999631</v>
      </c>
      <c r="N9" s="58">
        <v>2846.4942496021531</v>
      </c>
      <c r="O9" s="58">
        <v>8077.0012305861856</v>
      </c>
      <c r="P9" s="58">
        <v>6079.2207823652016</v>
      </c>
      <c r="Q9" s="58">
        <v>5217.1398014234064</v>
      </c>
      <c r="R9" s="58">
        <v>220.783517515971</v>
      </c>
      <c r="S9" s="58">
        <v>4742.2177010499381</v>
      </c>
      <c r="T9" s="58">
        <v>470.2487910799756</v>
      </c>
      <c r="U9" s="58">
        <v>979.26108864238961</v>
      </c>
      <c r="V9" s="58">
        <v>823.23291180076058</v>
      </c>
      <c r="W9" s="58">
        <v>0</v>
      </c>
      <c r="X9" s="58">
        <v>0</v>
      </c>
      <c r="Y9" s="58">
        <v>0</v>
      </c>
      <c r="Z9" s="58">
        <v>102562.9079359639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10938.889066389051</v>
      </c>
      <c r="AJ9" s="58">
        <v>0</v>
      </c>
      <c r="AK9" s="58">
        <v>188263.79900000009</v>
      </c>
    </row>
    <row r="10" spans="1:37">
      <c r="A10" s="56" t="s">
        <v>27</v>
      </c>
      <c r="B10" s="58">
        <v>194.901602973705</v>
      </c>
      <c r="C10" s="58">
        <v>15.372619787189951</v>
      </c>
      <c r="D10" s="58">
        <v>3865.0274124078092</v>
      </c>
      <c r="E10" s="58">
        <v>6085.8100429155302</v>
      </c>
      <c r="F10" s="58">
        <v>391.47804167182647</v>
      </c>
      <c r="G10" s="58">
        <v>409.0250862035528</v>
      </c>
      <c r="H10" s="58">
        <v>1497.9008423010221</v>
      </c>
      <c r="I10" s="58">
        <v>1356.0073794298719</v>
      </c>
      <c r="J10" s="58">
        <v>11137.816103502149</v>
      </c>
      <c r="K10" s="58">
        <v>6908.440685996251</v>
      </c>
      <c r="L10" s="58">
        <v>880.8596665867276</v>
      </c>
      <c r="M10" s="58">
        <v>14932.32970020318</v>
      </c>
      <c r="N10" s="58">
        <v>1929.9091886403239</v>
      </c>
      <c r="O10" s="58">
        <v>2569.3854932800582</v>
      </c>
      <c r="P10" s="58">
        <v>556.71483736227458</v>
      </c>
      <c r="Q10" s="58">
        <v>2378.6846657846208</v>
      </c>
      <c r="R10" s="58">
        <v>73.885628900156448</v>
      </c>
      <c r="S10" s="58">
        <v>3745.0981651569518</v>
      </c>
      <c r="T10" s="58">
        <v>1912.952086196856</v>
      </c>
      <c r="U10" s="58">
        <v>520.69821869943905</v>
      </c>
      <c r="V10" s="58">
        <v>156.8595089559536</v>
      </c>
      <c r="W10" s="58">
        <v>0</v>
      </c>
      <c r="X10" s="58">
        <v>0</v>
      </c>
      <c r="Y10" s="58">
        <v>0</v>
      </c>
      <c r="Z10" s="58">
        <v>33162.699842101691</v>
      </c>
      <c r="AA10" s="58">
        <v>0</v>
      </c>
      <c r="AB10" s="58">
        <v>0</v>
      </c>
      <c r="AC10" s="58">
        <v>17022.023814097261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8098.0510806456514</v>
      </c>
      <c r="AJ10" s="58">
        <v>0</v>
      </c>
      <c r="AK10" s="58">
        <v>119801.93171380006</v>
      </c>
    </row>
    <row r="11" spans="1:37">
      <c r="A11" s="56" t="s">
        <v>28</v>
      </c>
      <c r="B11" s="58">
        <v>1192.4667434046869</v>
      </c>
      <c r="C11" s="58">
        <v>183.74433983156871</v>
      </c>
      <c r="D11" s="58">
        <v>17826.51517021902</v>
      </c>
      <c r="E11" s="58">
        <v>5055.4393146090524</v>
      </c>
      <c r="F11" s="58">
        <v>2201.775815216175</v>
      </c>
      <c r="G11" s="58">
        <v>5228.5485444992883</v>
      </c>
      <c r="H11" s="58">
        <v>2439.808082682589</v>
      </c>
      <c r="I11" s="58">
        <v>3216.59029063347</v>
      </c>
      <c r="J11" s="58">
        <v>1432.626386847169</v>
      </c>
      <c r="K11" s="58">
        <v>27484.407451894898</v>
      </c>
      <c r="L11" s="58">
        <v>20920.60284047082</v>
      </c>
      <c r="M11" s="58">
        <v>4992.0108455156051</v>
      </c>
      <c r="N11" s="58">
        <v>4869.1561123593974</v>
      </c>
      <c r="O11" s="58">
        <v>1667.1934887439961</v>
      </c>
      <c r="P11" s="58">
        <v>3714.0318158306218</v>
      </c>
      <c r="Q11" s="58">
        <v>2022.146393363857</v>
      </c>
      <c r="R11" s="58">
        <v>290.73941963355782</v>
      </c>
      <c r="S11" s="58">
        <v>3111.0265301896488</v>
      </c>
      <c r="T11" s="58">
        <v>347.67788214190011</v>
      </c>
      <c r="U11" s="58">
        <v>249.86959279520221</v>
      </c>
      <c r="V11" s="58">
        <v>126.22346661376601</v>
      </c>
      <c r="W11" s="58">
        <v>0</v>
      </c>
      <c r="X11" s="58">
        <v>0</v>
      </c>
      <c r="Y11" s="58">
        <v>0</v>
      </c>
      <c r="Z11" s="58">
        <v>72328.970675618781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4521.0757968848939</v>
      </c>
      <c r="AJ11" s="58">
        <v>0</v>
      </c>
      <c r="AK11" s="58">
        <v>185422.64699999994</v>
      </c>
    </row>
    <row r="12" spans="1:37">
      <c r="A12" s="56" t="s">
        <v>29</v>
      </c>
      <c r="B12" s="58">
        <v>67.541987317464006</v>
      </c>
      <c r="C12" s="58">
        <v>7.7504216679453029</v>
      </c>
      <c r="D12" s="58">
        <v>3764.5172795967842</v>
      </c>
      <c r="E12" s="58">
        <v>10006.954869670561</v>
      </c>
      <c r="F12" s="58">
        <v>628.99999970526358</v>
      </c>
      <c r="G12" s="58">
        <v>815.71219229794497</v>
      </c>
      <c r="H12" s="58">
        <v>1591.29527282189</v>
      </c>
      <c r="I12" s="58">
        <v>11653.797403394041</v>
      </c>
      <c r="J12" s="58">
        <v>1318.8820450919809</v>
      </c>
      <c r="K12" s="58">
        <v>7630.5792754404074</v>
      </c>
      <c r="L12" s="58">
        <v>8786.5637495417468</v>
      </c>
      <c r="M12" s="58">
        <v>7664.8102609375437</v>
      </c>
      <c r="N12" s="58">
        <v>688.52296732661034</v>
      </c>
      <c r="O12" s="58">
        <v>2303.5703077290291</v>
      </c>
      <c r="P12" s="58">
        <v>4148.7211892527503</v>
      </c>
      <c r="Q12" s="58">
        <v>2269.7478052748811</v>
      </c>
      <c r="R12" s="58">
        <v>72.487704415767382</v>
      </c>
      <c r="S12" s="58">
        <v>6158.1002458068133</v>
      </c>
      <c r="T12" s="58">
        <v>411.73977838674273</v>
      </c>
      <c r="U12" s="58">
        <v>421.56216438646322</v>
      </c>
      <c r="V12" s="58">
        <v>188.4325151468671</v>
      </c>
      <c r="W12" s="58">
        <v>0</v>
      </c>
      <c r="X12" s="58">
        <v>0</v>
      </c>
      <c r="Y12" s="58">
        <v>0</v>
      </c>
      <c r="Z12" s="58">
        <v>132463.75742888119</v>
      </c>
      <c r="AA12" s="58">
        <v>0</v>
      </c>
      <c r="AB12" s="58">
        <v>0</v>
      </c>
      <c r="AC12" s="58">
        <v>27268.525176862149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363.07395904715497</v>
      </c>
      <c r="AJ12" s="58">
        <v>0</v>
      </c>
      <c r="AK12" s="58">
        <v>230695.64599999998</v>
      </c>
    </row>
    <row r="13" spans="1:37">
      <c r="A13" s="56" t="s">
        <v>30</v>
      </c>
      <c r="B13" s="58">
        <v>1300.3982889420031</v>
      </c>
      <c r="C13" s="58">
        <v>400.23939632920951</v>
      </c>
      <c r="D13" s="58">
        <v>57542.319400977824</v>
      </c>
      <c r="E13" s="58">
        <v>13541.818483263311</v>
      </c>
      <c r="F13" s="58">
        <v>4960.1531143394805</v>
      </c>
      <c r="G13" s="58">
        <v>21520.78728193025</v>
      </c>
      <c r="H13" s="58">
        <v>9744.8435996441876</v>
      </c>
      <c r="I13" s="58">
        <v>5190.3033342482304</v>
      </c>
      <c r="J13" s="58">
        <v>10418.84094718573</v>
      </c>
      <c r="K13" s="58">
        <v>13336.27454185346</v>
      </c>
      <c r="L13" s="58">
        <v>13680.615822918669</v>
      </c>
      <c r="M13" s="58">
        <v>28131.20119571027</v>
      </c>
      <c r="N13" s="58">
        <v>5403.9066189092864</v>
      </c>
      <c r="O13" s="58">
        <v>4885.9303499595062</v>
      </c>
      <c r="P13" s="58">
        <v>3173.5144325496399</v>
      </c>
      <c r="Q13" s="58">
        <v>4865.2639813688638</v>
      </c>
      <c r="R13" s="58">
        <v>482.37242480144442</v>
      </c>
      <c r="S13" s="58">
        <v>8333.3918076517984</v>
      </c>
      <c r="T13" s="58">
        <v>1747.245109425869</v>
      </c>
      <c r="U13" s="58">
        <v>1903.996388165524</v>
      </c>
      <c r="V13" s="58">
        <v>183.66298673524639</v>
      </c>
      <c r="W13" s="58">
        <v>0</v>
      </c>
      <c r="X13" s="58">
        <v>0</v>
      </c>
      <c r="Y13" s="58">
        <v>0</v>
      </c>
      <c r="Z13" s="58">
        <v>10298.69489514773</v>
      </c>
      <c r="AA13" s="58">
        <v>0</v>
      </c>
      <c r="AB13" s="58">
        <v>0</v>
      </c>
      <c r="AC13" s="58">
        <v>74517.628890243272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29187.288539699231</v>
      </c>
      <c r="AJ13" s="58">
        <v>0</v>
      </c>
      <c r="AK13" s="58">
        <v>324750.69183200004</v>
      </c>
    </row>
    <row r="14" spans="1:37">
      <c r="A14" s="56" t="s">
        <v>31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25.568584900729899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2978.9887871990222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2331.1414053204421</v>
      </c>
      <c r="AA14" s="58">
        <v>0</v>
      </c>
      <c r="AB14" s="58">
        <v>154024.681628411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34.003594168785121</v>
      </c>
      <c r="AJ14" s="58">
        <v>0</v>
      </c>
      <c r="AK14" s="58">
        <v>159394.38399999996</v>
      </c>
    </row>
    <row r="15" spans="1:37">
      <c r="A15" s="56" t="s">
        <v>32</v>
      </c>
      <c r="B15" s="58">
        <v>3.4566102372133658</v>
      </c>
      <c r="C15" s="58">
        <v>0.69994730576305153</v>
      </c>
      <c r="D15" s="58">
        <v>621.80299700007527</v>
      </c>
      <c r="E15" s="58">
        <v>362.8720663709455</v>
      </c>
      <c r="F15" s="58">
        <v>42.478027895793048</v>
      </c>
      <c r="G15" s="58">
        <v>53.767765359557558</v>
      </c>
      <c r="H15" s="58">
        <v>53.383702687270713</v>
      </c>
      <c r="I15" s="58">
        <v>80.358823163366864</v>
      </c>
      <c r="J15" s="58">
        <v>80.856553549001731</v>
      </c>
      <c r="K15" s="58">
        <v>286.78031986012502</v>
      </c>
      <c r="L15" s="58">
        <v>96.154439248053848</v>
      </c>
      <c r="M15" s="58">
        <v>290.89712513942533</v>
      </c>
      <c r="N15" s="58">
        <v>5.6672485013011764</v>
      </c>
      <c r="O15" s="58">
        <v>46.814090731110227</v>
      </c>
      <c r="P15" s="58">
        <v>15.972534255088361</v>
      </c>
      <c r="Q15" s="58">
        <v>79.860160624145678</v>
      </c>
      <c r="R15" s="58">
        <v>6.9480413283503486</v>
      </c>
      <c r="S15" s="58">
        <v>223.3049504288316</v>
      </c>
      <c r="T15" s="58">
        <v>10.23988949654046</v>
      </c>
      <c r="U15" s="58">
        <v>21.293190247080361</v>
      </c>
      <c r="V15" s="58">
        <v>7.2457366184328293</v>
      </c>
      <c r="W15" s="58">
        <v>0</v>
      </c>
      <c r="X15" s="58">
        <v>0</v>
      </c>
      <c r="Y15" s="58">
        <v>0</v>
      </c>
      <c r="Z15" s="58">
        <v>59049.619620313752</v>
      </c>
      <c r="AA15" s="58">
        <v>0</v>
      </c>
      <c r="AB15" s="58">
        <v>70700.697888046445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225.46127159233319</v>
      </c>
      <c r="AJ15" s="58">
        <v>0</v>
      </c>
      <c r="AK15" s="58">
        <v>132366.633</v>
      </c>
    </row>
    <row r="16" spans="1:37">
      <c r="A16" s="56" t="s">
        <v>33</v>
      </c>
      <c r="B16" s="58">
        <v>133.24541915181379</v>
      </c>
      <c r="C16" s="58">
        <v>12.061762648368379</v>
      </c>
      <c r="D16" s="58">
        <v>1680.5673546062651</v>
      </c>
      <c r="E16" s="58">
        <v>703.37773401800871</v>
      </c>
      <c r="F16" s="58">
        <v>179.83158493967139</v>
      </c>
      <c r="G16" s="58">
        <v>448.63844176554193</v>
      </c>
      <c r="H16" s="58">
        <v>211.73667566332759</v>
      </c>
      <c r="I16" s="58">
        <v>660.20637337845301</v>
      </c>
      <c r="J16" s="58">
        <v>187.2438192771618</v>
      </c>
      <c r="K16" s="58">
        <v>559.63160704708662</v>
      </c>
      <c r="L16" s="58">
        <v>186.72117109863299</v>
      </c>
      <c r="M16" s="58">
        <v>806.68414537659839</v>
      </c>
      <c r="N16" s="58">
        <v>104.16620032120819</v>
      </c>
      <c r="O16" s="58">
        <v>269.5740252167862</v>
      </c>
      <c r="P16" s="58">
        <v>835.10784948330911</v>
      </c>
      <c r="Q16" s="58">
        <v>295.23355713019248</v>
      </c>
      <c r="R16" s="58">
        <v>22.10798514458692</v>
      </c>
      <c r="S16" s="58">
        <v>432.84602090884857</v>
      </c>
      <c r="T16" s="58">
        <v>45.103477697987337</v>
      </c>
      <c r="U16" s="58">
        <v>65.203735330179313</v>
      </c>
      <c r="V16" s="58">
        <v>13.44478450039639</v>
      </c>
      <c r="W16" s="58">
        <v>0</v>
      </c>
      <c r="X16" s="58">
        <v>0</v>
      </c>
      <c r="Y16" s="58">
        <v>0</v>
      </c>
      <c r="Z16" s="58">
        <v>58336.310204086731</v>
      </c>
      <c r="AA16" s="58">
        <v>0</v>
      </c>
      <c r="AB16" s="58">
        <v>100728.55210755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833.06996365883754</v>
      </c>
      <c r="AJ16" s="58">
        <v>0</v>
      </c>
      <c r="AK16" s="58">
        <v>167750.666</v>
      </c>
    </row>
    <row r="17" spans="1:37">
      <c r="A17" s="56" t="s">
        <v>34</v>
      </c>
      <c r="B17" s="58">
        <v>490.08985496816263</v>
      </c>
      <c r="C17" s="58">
        <v>57.080221819296177</v>
      </c>
      <c r="D17" s="58">
        <v>5468.0998233211803</v>
      </c>
      <c r="E17" s="58">
        <v>1329.0974655317041</v>
      </c>
      <c r="F17" s="58">
        <v>535.07511820256696</v>
      </c>
      <c r="G17" s="58">
        <v>807.49866542456061</v>
      </c>
      <c r="H17" s="58">
        <v>3530.459380998022</v>
      </c>
      <c r="I17" s="58">
        <v>808.68239988480138</v>
      </c>
      <c r="J17" s="58">
        <v>1670.380224100669</v>
      </c>
      <c r="K17" s="58">
        <v>1085.6008991835261</v>
      </c>
      <c r="L17" s="58">
        <v>852.63340269672392</v>
      </c>
      <c r="M17" s="58">
        <v>3575.7454794785908</v>
      </c>
      <c r="N17" s="58">
        <v>244.44581556513589</v>
      </c>
      <c r="O17" s="58">
        <v>1217.4934015496281</v>
      </c>
      <c r="P17" s="58">
        <v>1080.3192946531569</v>
      </c>
      <c r="Q17" s="58">
        <v>2793.2952563889198</v>
      </c>
      <c r="R17" s="58">
        <v>76.462133857874633</v>
      </c>
      <c r="S17" s="58">
        <v>817.90270224946596</v>
      </c>
      <c r="T17" s="58">
        <v>290.59676007160078</v>
      </c>
      <c r="U17" s="58">
        <v>182.40525652864011</v>
      </c>
      <c r="V17" s="58">
        <v>98.91347934003015</v>
      </c>
      <c r="W17" s="58">
        <v>0</v>
      </c>
      <c r="X17" s="58">
        <v>0</v>
      </c>
      <c r="Y17" s="58">
        <v>0</v>
      </c>
      <c r="Z17" s="58">
        <v>83799.513715594716</v>
      </c>
      <c r="AA17" s="58">
        <v>0</v>
      </c>
      <c r="AB17" s="58">
        <v>2189.972877601127</v>
      </c>
      <c r="AC17" s="58">
        <v>586.90537584523588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2053.7104047446701</v>
      </c>
      <c r="AJ17" s="58">
        <v>0</v>
      </c>
      <c r="AK17" s="58">
        <v>115642.37940960002</v>
      </c>
    </row>
    <row r="18" spans="1:37">
      <c r="A18" s="56" t="s">
        <v>35</v>
      </c>
      <c r="B18" s="58">
        <v>45.605228894145768</v>
      </c>
      <c r="C18" s="58">
        <v>2.5403024282621001</v>
      </c>
      <c r="D18" s="58">
        <v>5026.7256007565666</v>
      </c>
      <c r="E18" s="58">
        <v>442.99665575269478</v>
      </c>
      <c r="F18" s="58">
        <v>429.84036324355242</v>
      </c>
      <c r="G18" s="58">
        <v>532.29112035122557</v>
      </c>
      <c r="H18" s="58">
        <v>363.71463689382608</v>
      </c>
      <c r="I18" s="58">
        <v>138.83656457905201</v>
      </c>
      <c r="J18" s="58">
        <v>646.93767522091571</v>
      </c>
      <c r="K18" s="58">
        <v>1201.327007833846</v>
      </c>
      <c r="L18" s="58">
        <v>106.0989552728491</v>
      </c>
      <c r="M18" s="58">
        <v>2632.84578936753</v>
      </c>
      <c r="N18" s="58">
        <v>517.64513886880309</v>
      </c>
      <c r="O18" s="58">
        <v>596.45103108985677</v>
      </c>
      <c r="P18" s="58">
        <v>563.15246454478972</v>
      </c>
      <c r="Q18" s="58">
        <v>691.78191464669635</v>
      </c>
      <c r="R18" s="58">
        <v>1329.65037949816</v>
      </c>
      <c r="S18" s="58">
        <v>272.61218324771272</v>
      </c>
      <c r="T18" s="58">
        <v>268.93630012863622</v>
      </c>
      <c r="U18" s="58">
        <v>721.29587844171817</v>
      </c>
      <c r="V18" s="58">
        <v>53.100030298439968</v>
      </c>
      <c r="W18" s="58">
        <v>0</v>
      </c>
      <c r="X18" s="58">
        <v>0</v>
      </c>
      <c r="Y18" s="58">
        <v>0</v>
      </c>
      <c r="Z18" s="58">
        <v>792.88895461752998</v>
      </c>
      <c r="AA18" s="58">
        <v>0</v>
      </c>
      <c r="AB18" s="58">
        <v>0</v>
      </c>
      <c r="AC18" s="58">
        <v>0</v>
      </c>
      <c r="AD18" s="58">
        <v>6938.4901258761438</v>
      </c>
      <c r="AE18" s="58">
        <v>0</v>
      </c>
      <c r="AF18" s="58">
        <v>0</v>
      </c>
      <c r="AG18" s="58">
        <v>0</v>
      </c>
      <c r="AH18" s="58">
        <v>0</v>
      </c>
      <c r="AI18" s="58">
        <v>5873.5041321470462</v>
      </c>
      <c r="AJ18" s="58">
        <v>0</v>
      </c>
      <c r="AK18" s="58">
        <v>30189.268433999994</v>
      </c>
    </row>
    <row r="19" spans="1:37">
      <c r="A19" s="56" t="s">
        <v>36</v>
      </c>
      <c r="B19" s="58">
        <v>878.90071968715642</v>
      </c>
      <c r="C19" s="58">
        <v>21.156107052238031</v>
      </c>
      <c r="D19" s="58">
        <v>24983.709905904299</v>
      </c>
      <c r="E19" s="58">
        <v>2804.5801131864018</v>
      </c>
      <c r="F19" s="58">
        <v>479.55788734775729</v>
      </c>
      <c r="G19" s="58">
        <v>3240.654303271338</v>
      </c>
      <c r="H19" s="58">
        <v>1117.821131617615</v>
      </c>
      <c r="I19" s="58">
        <v>5419.3632753440024</v>
      </c>
      <c r="J19" s="58">
        <v>3219.006333385978</v>
      </c>
      <c r="K19" s="58">
        <v>373.29322046139077</v>
      </c>
      <c r="L19" s="58">
        <v>255.71930184659431</v>
      </c>
      <c r="M19" s="58">
        <v>1974.6281968891369</v>
      </c>
      <c r="N19" s="58">
        <v>650.07933480000145</v>
      </c>
      <c r="O19" s="58">
        <v>751.44850363935279</v>
      </c>
      <c r="P19" s="58">
        <v>4511.4339524788493</v>
      </c>
      <c r="Q19" s="58">
        <v>1994.0075274802771</v>
      </c>
      <c r="R19" s="58">
        <v>393.89450176907133</v>
      </c>
      <c r="S19" s="58">
        <v>1725.8882156792081</v>
      </c>
      <c r="T19" s="58">
        <v>185.3567037481148</v>
      </c>
      <c r="U19" s="58">
        <v>169.66052433389211</v>
      </c>
      <c r="V19" s="58">
        <v>28.166069967640318</v>
      </c>
      <c r="W19" s="58">
        <v>0</v>
      </c>
      <c r="X19" s="58">
        <v>0</v>
      </c>
      <c r="Y19" s="58">
        <v>0</v>
      </c>
      <c r="Z19" s="58">
        <v>34498.871008082417</v>
      </c>
      <c r="AA19" s="58">
        <v>0</v>
      </c>
      <c r="AB19" s="58">
        <v>0</v>
      </c>
      <c r="AC19" s="58">
        <v>0</v>
      </c>
      <c r="AD19" s="58">
        <v>5611.6718246520404</v>
      </c>
      <c r="AE19" s="58">
        <v>0</v>
      </c>
      <c r="AF19" s="58">
        <v>0</v>
      </c>
      <c r="AG19" s="58">
        <v>0</v>
      </c>
      <c r="AH19" s="58">
        <v>0</v>
      </c>
      <c r="AI19" s="58">
        <v>13501.321554375239</v>
      </c>
      <c r="AJ19" s="58">
        <v>0</v>
      </c>
      <c r="AK19" s="58">
        <v>108790.19021700002</v>
      </c>
    </row>
    <row r="20" spans="1:37">
      <c r="A20" s="56" t="s">
        <v>37</v>
      </c>
      <c r="B20" s="58">
        <v>22.825944605169539</v>
      </c>
      <c r="C20" s="58">
        <v>3.9288492693452932</v>
      </c>
      <c r="D20" s="58">
        <v>1305.874248241066</v>
      </c>
      <c r="E20" s="58">
        <v>534.31784710219972</v>
      </c>
      <c r="F20" s="58">
        <v>136.68502400538389</v>
      </c>
      <c r="G20" s="58">
        <v>111.45841224941761</v>
      </c>
      <c r="H20" s="58">
        <v>378.28165031982348</v>
      </c>
      <c r="I20" s="58">
        <v>127.97668018739451</v>
      </c>
      <c r="J20" s="58">
        <v>2608.366444830478</v>
      </c>
      <c r="K20" s="58">
        <v>2585.0176487578528</v>
      </c>
      <c r="L20" s="58">
        <v>196.44319150081651</v>
      </c>
      <c r="M20" s="58">
        <v>4171.0992546565994</v>
      </c>
      <c r="N20" s="58">
        <v>718.27194805587771</v>
      </c>
      <c r="O20" s="58">
        <v>682.1854412769751</v>
      </c>
      <c r="P20" s="58">
        <v>195.77742430232951</v>
      </c>
      <c r="Q20" s="58">
        <v>374.09855333799578</v>
      </c>
      <c r="R20" s="58">
        <v>29.004325944283341</v>
      </c>
      <c r="S20" s="58">
        <v>328.80960376384172</v>
      </c>
      <c r="T20" s="58">
        <v>1045.526557163435</v>
      </c>
      <c r="U20" s="58">
        <v>187.3816661852691</v>
      </c>
      <c r="V20" s="58">
        <v>31.71043452465619</v>
      </c>
      <c r="W20" s="58">
        <v>0</v>
      </c>
      <c r="X20" s="58">
        <v>0</v>
      </c>
      <c r="Y20" s="58">
        <v>0</v>
      </c>
      <c r="Z20" s="58">
        <v>2335.4956256406508</v>
      </c>
      <c r="AA20" s="58">
        <v>0</v>
      </c>
      <c r="AB20" s="58">
        <v>0</v>
      </c>
      <c r="AC20" s="58">
        <v>0</v>
      </c>
      <c r="AD20" s="58">
        <v>14966.418242205569</v>
      </c>
      <c r="AE20" s="58">
        <v>0</v>
      </c>
      <c r="AF20" s="58">
        <v>0</v>
      </c>
      <c r="AG20" s="58">
        <v>0</v>
      </c>
      <c r="AH20" s="58">
        <v>0</v>
      </c>
      <c r="AI20" s="58">
        <v>4212.5652680735666</v>
      </c>
      <c r="AJ20" s="58">
        <v>0</v>
      </c>
      <c r="AK20" s="58">
        <v>37289.520286199993</v>
      </c>
    </row>
    <row r="21" spans="1:37">
      <c r="A21" s="56" t="s">
        <v>38</v>
      </c>
      <c r="B21" s="58">
        <v>33.494521757010233</v>
      </c>
      <c r="C21" s="58">
        <v>19.995220652891799</v>
      </c>
      <c r="D21" s="58">
        <v>5749.4200509593929</v>
      </c>
      <c r="E21" s="58">
        <v>162.28290496012289</v>
      </c>
      <c r="F21" s="58">
        <v>523.73534031641987</v>
      </c>
      <c r="G21" s="58">
        <v>9266.1078106362365</v>
      </c>
      <c r="H21" s="58">
        <v>118.6373472721544</v>
      </c>
      <c r="I21" s="58">
        <v>200.2835611784925</v>
      </c>
      <c r="J21" s="58">
        <v>504.05039909200099</v>
      </c>
      <c r="K21" s="58">
        <v>124.3288390562396</v>
      </c>
      <c r="L21" s="58">
        <v>146.69956629357051</v>
      </c>
      <c r="M21" s="58">
        <v>1366.882414271181</v>
      </c>
      <c r="N21" s="58">
        <v>471.74109822745743</v>
      </c>
      <c r="O21" s="58">
        <v>273.81830876898039</v>
      </c>
      <c r="P21" s="58">
        <v>209.94316618693031</v>
      </c>
      <c r="Q21" s="58">
        <v>39.715607028113311</v>
      </c>
      <c r="R21" s="58">
        <v>54.636246344483553</v>
      </c>
      <c r="S21" s="58">
        <v>99.86598420205307</v>
      </c>
      <c r="T21" s="58">
        <v>76.285919115046767</v>
      </c>
      <c r="U21" s="58">
        <v>516.33320226487047</v>
      </c>
      <c r="V21" s="58">
        <v>2.126112020236131</v>
      </c>
      <c r="W21" s="58">
        <v>0</v>
      </c>
      <c r="X21" s="58">
        <v>0</v>
      </c>
      <c r="Y21" s="58">
        <v>0</v>
      </c>
      <c r="Z21" s="58">
        <v>336.41726507222882</v>
      </c>
      <c r="AA21" s="58">
        <v>0</v>
      </c>
      <c r="AB21" s="58">
        <v>0</v>
      </c>
      <c r="AC21" s="58">
        <v>0</v>
      </c>
      <c r="AD21" s="58">
        <v>12658.661318566241</v>
      </c>
      <c r="AE21" s="58">
        <v>0</v>
      </c>
      <c r="AF21" s="58">
        <v>0</v>
      </c>
      <c r="AG21" s="58">
        <v>0</v>
      </c>
      <c r="AH21" s="58">
        <v>0</v>
      </c>
      <c r="AI21" s="58">
        <v>1973.2869637576371</v>
      </c>
      <c r="AJ21" s="58">
        <v>0</v>
      </c>
      <c r="AK21" s="58">
        <v>34928.749167999988</v>
      </c>
    </row>
    <row r="22" spans="1:37">
      <c r="A22" s="56" t="s">
        <v>39</v>
      </c>
      <c r="B22" s="58">
        <v>27.63248379662188</v>
      </c>
      <c r="C22" s="58">
        <v>2.8155216387624682</v>
      </c>
      <c r="D22" s="58">
        <v>784.574908215601</v>
      </c>
      <c r="E22" s="58">
        <v>262.84418592846328</v>
      </c>
      <c r="F22" s="58">
        <v>57.049156649823622</v>
      </c>
      <c r="G22" s="58">
        <v>90.507397839762859</v>
      </c>
      <c r="H22" s="58">
        <v>257.35659964439668</v>
      </c>
      <c r="I22" s="58">
        <v>117.0250941394159</v>
      </c>
      <c r="J22" s="58">
        <v>99.828357588677818</v>
      </c>
      <c r="K22" s="58">
        <v>480.38253374910602</v>
      </c>
      <c r="L22" s="58">
        <v>69.622535853551128</v>
      </c>
      <c r="M22" s="58">
        <v>628.31402800772389</v>
      </c>
      <c r="N22" s="58">
        <v>127.5167395953288</v>
      </c>
      <c r="O22" s="58">
        <v>497.25738527672149</v>
      </c>
      <c r="P22" s="58">
        <v>95.948899532648696</v>
      </c>
      <c r="Q22" s="58">
        <v>125.3388134036193</v>
      </c>
      <c r="R22" s="58">
        <v>5.7944570468867314</v>
      </c>
      <c r="S22" s="58">
        <v>161.74958986581771</v>
      </c>
      <c r="T22" s="58">
        <v>26.91158448050702</v>
      </c>
      <c r="U22" s="58">
        <v>48.127602615392071</v>
      </c>
      <c r="V22" s="58">
        <v>18.855301543156301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0.20829878801596241</v>
      </c>
      <c r="AJ22" s="58">
        <v>0</v>
      </c>
      <c r="AK22" s="58">
        <v>3985.6614752000005</v>
      </c>
    </row>
    <row r="23" spans="1:37">
      <c r="A23" s="56" t="s">
        <v>197</v>
      </c>
      <c r="B23" s="58">
        <v>6402.1572276668794</v>
      </c>
      <c r="C23" s="58">
        <v>835.58158914134185</v>
      </c>
      <c r="D23" s="58">
        <v>186772.78478737609</v>
      </c>
      <c r="E23" s="58">
        <v>50884.557722237383</v>
      </c>
      <c r="F23" s="58">
        <v>13849.84553876985</v>
      </c>
      <c r="G23" s="58">
        <v>87554.361864187318</v>
      </c>
      <c r="H23" s="58">
        <v>33287.190066725132</v>
      </c>
      <c r="I23" s="58">
        <v>35331.346180219138</v>
      </c>
      <c r="J23" s="58">
        <v>24378.854156392081</v>
      </c>
      <c r="K23" s="58">
        <v>45142.424861049018</v>
      </c>
      <c r="L23" s="58">
        <v>17106.124235608069</v>
      </c>
      <c r="M23" s="58">
        <v>105225.6443141435</v>
      </c>
      <c r="N23" s="58">
        <v>77479.11543313344</v>
      </c>
      <c r="O23" s="58">
        <v>78265.2846025935</v>
      </c>
      <c r="P23" s="58">
        <v>65795.239427261564</v>
      </c>
      <c r="Q23" s="58">
        <v>28045.372703772729</v>
      </c>
      <c r="R23" s="58">
        <v>3774.736460420595</v>
      </c>
      <c r="S23" s="58">
        <v>31313.442650450641</v>
      </c>
      <c r="T23" s="58">
        <v>10589.46520192559</v>
      </c>
      <c r="U23" s="58">
        <v>10320.791368246821</v>
      </c>
      <c r="V23" s="58">
        <v>1054.443608679378</v>
      </c>
      <c r="W23" s="58"/>
      <c r="X23" s="58"/>
      <c r="Y23" s="58"/>
      <c r="Z23" s="58"/>
      <c r="AA23" s="58"/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913408.76400000008</v>
      </c>
    </row>
    <row r="24" spans="1:37">
      <c r="A24" s="56" t="s">
        <v>198</v>
      </c>
      <c r="B24" s="58">
        <v>23924.24166094443</v>
      </c>
      <c r="C24" s="58">
        <v>1139.4621533259781</v>
      </c>
      <c r="D24" s="58">
        <v>263924.50112848327</v>
      </c>
      <c r="E24" s="58">
        <v>36356.207070456578</v>
      </c>
      <c r="F24" s="58">
        <v>25943.448403176051</v>
      </c>
      <c r="G24" s="58">
        <v>16125.91284055187</v>
      </c>
      <c r="H24" s="58">
        <v>27323.78119586554</v>
      </c>
      <c r="I24" s="58">
        <v>14198.75285779958</v>
      </c>
      <c r="J24" s="58">
        <v>35065.134680654868</v>
      </c>
      <c r="K24" s="58">
        <v>57545.72474218026</v>
      </c>
      <c r="L24" s="58">
        <v>127187.66010692839</v>
      </c>
      <c r="M24" s="58">
        <v>51494.880501913431</v>
      </c>
      <c r="N24" s="58">
        <v>44897.457816960508</v>
      </c>
      <c r="O24" s="58">
        <v>13724.344853417289</v>
      </c>
      <c r="P24" s="58">
        <v>24202.77903842329</v>
      </c>
      <c r="Q24" s="58">
        <v>16977.9049520187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/>
      <c r="X24" s="58"/>
      <c r="Y24" s="58"/>
      <c r="Z24" s="58"/>
      <c r="AA24" s="58"/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780032.19400310016</v>
      </c>
    </row>
    <row r="25" spans="1:37">
      <c r="A25" s="56" t="s">
        <v>199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3589.3676878868519</v>
      </c>
      <c r="S25" s="58">
        <v>22395.377359847778</v>
      </c>
      <c r="T25" s="58">
        <v>13134.896449515651</v>
      </c>
      <c r="U25" s="58">
        <v>6865.1697598198734</v>
      </c>
      <c r="V25" s="58">
        <v>656.00673982984836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46640.817996900005</v>
      </c>
    </row>
    <row r="26" spans="1:37">
      <c r="A26" s="56" t="s">
        <v>200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913408.76399999985</v>
      </c>
      <c r="X26" s="58">
        <v>261977.6999999999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1175386.4639999997</v>
      </c>
    </row>
    <row r="27" spans="1:37">
      <c r="A27" s="56" t="s">
        <v>201</v>
      </c>
      <c r="B27" s="58">
        <v>0</v>
      </c>
      <c r="C27" s="58">
        <v>0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518054.49400310009</v>
      </c>
      <c r="Y27" s="58">
        <v>46640.81799689999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564695.31200000003</v>
      </c>
    </row>
    <row r="28" spans="1:37">
      <c r="A28" s="56" t="s">
        <v>202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109351.73300000009</v>
      </c>
      <c r="AB28" s="58">
        <v>0</v>
      </c>
      <c r="AC28" s="58">
        <v>0</v>
      </c>
      <c r="AD28" s="58">
        <v>0</v>
      </c>
      <c r="AE28" s="58">
        <v>160659.128</v>
      </c>
      <c r="AF28" s="58">
        <v>72174.278000000006</v>
      </c>
      <c r="AG28" s="58">
        <v>96355.684999999823</v>
      </c>
      <c r="AH28" s="58">
        <v>23757.155999999999</v>
      </c>
      <c r="AI28" s="58">
        <v>0</v>
      </c>
      <c r="AJ28" s="58">
        <v>0</v>
      </c>
      <c r="AK28" s="58">
        <v>462297.97999999992</v>
      </c>
    </row>
    <row r="29" spans="1:37">
      <c r="A29" s="56" t="s">
        <v>203</v>
      </c>
      <c r="B29" s="58">
        <v>0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143064.95483922769</v>
      </c>
      <c r="AA29" s="58">
        <v>349684.23273233708</v>
      </c>
      <c r="AB29" s="58">
        <v>126976.6719171351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619725.85948869993</v>
      </c>
    </row>
    <row r="30" spans="1:37">
      <c r="A30" s="56" t="s">
        <v>204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33485.068267662937</v>
      </c>
      <c r="AB30" s="58">
        <v>6690.1732436370621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40175.241511300002</v>
      </c>
    </row>
    <row r="31" spans="1:37">
      <c r="A31" s="56" t="s">
        <v>205</v>
      </c>
      <c r="B31" s="58">
        <v>0</v>
      </c>
      <c r="C31" s="58">
        <v>0</v>
      </c>
      <c r="D31" s="58">
        <v>64554.361604004778</v>
      </c>
      <c r="E31" s="58">
        <v>5558.5757476890039</v>
      </c>
      <c r="F31" s="58">
        <v>21709.353139449231</v>
      </c>
      <c r="G31" s="58">
        <v>13939.43125659036</v>
      </c>
      <c r="H31" s="58">
        <v>4776.8457303745117</v>
      </c>
      <c r="I31" s="58">
        <v>8326.0490804901201</v>
      </c>
      <c r="J31" s="58">
        <v>3981.2796193214049</v>
      </c>
      <c r="K31" s="58">
        <v>4570.998448689912</v>
      </c>
      <c r="L31" s="58">
        <v>16704.186644806268</v>
      </c>
      <c r="M31" s="58">
        <v>0</v>
      </c>
      <c r="N31" s="58">
        <v>2114.8962548021682</v>
      </c>
      <c r="O31" s="58">
        <v>753.40544744997499</v>
      </c>
      <c r="P31" s="58">
        <v>4361.3370569019853</v>
      </c>
      <c r="Q31" s="58">
        <v>5338.8547752643199</v>
      </c>
      <c r="R31" s="58">
        <v>0</v>
      </c>
      <c r="S31" s="58">
        <v>3420.6476519571252</v>
      </c>
      <c r="T31" s="58">
        <v>548.90554220888237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160659.128</v>
      </c>
    </row>
    <row r="32" spans="1:37">
      <c r="A32" s="56" t="s">
        <v>206</v>
      </c>
      <c r="B32" s="58">
        <v>0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72174.278000000006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72174.278000000006</v>
      </c>
    </row>
    <row r="33" spans="1:37">
      <c r="A33" s="56" t="s">
        <v>207</v>
      </c>
      <c r="B33" s="58">
        <v>0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96355.684999999823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96355.684999999823</v>
      </c>
    </row>
    <row r="34" spans="1:37">
      <c r="A34" s="56" t="s">
        <v>208</v>
      </c>
      <c r="B34" s="58">
        <v>548.92979930479851</v>
      </c>
      <c r="C34" s="58">
        <v>6052.4778698731361</v>
      </c>
      <c r="D34" s="58">
        <v>16869.574166049981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1.122069747438134E-2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0.88114940619704363</v>
      </c>
      <c r="R34" s="58">
        <v>285.27213395084419</v>
      </c>
      <c r="S34" s="58">
        <v>0</v>
      </c>
      <c r="T34" s="58">
        <v>9.6607175687533822E-3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23757.155999999995</v>
      </c>
    </row>
    <row r="35" spans="1:37">
      <c r="A35" s="56" t="s">
        <v>209</v>
      </c>
      <c r="B35" s="58">
        <v>0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761603.0070000001</v>
      </c>
      <c r="AK35" s="58">
        <v>761603.0070000001</v>
      </c>
    </row>
    <row r="36" spans="1:37">
      <c r="A36" s="56" t="s">
        <v>210</v>
      </c>
      <c r="B36" s="58">
        <v>11731.070999882169</v>
      </c>
      <c r="C36" s="58">
        <v>140654.13596925951</v>
      </c>
      <c r="D36" s="58">
        <v>429277.15096248733</v>
      </c>
      <c r="E36" s="58">
        <v>2508.097405129844</v>
      </c>
      <c r="F36" s="58">
        <v>198.36621250479749</v>
      </c>
      <c r="G36" s="58">
        <v>37.140011650737968</v>
      </c>
      <c r="H36" s="58">
        <v>25657.465373996911</v>
      </c>
      <c r="I36" s="58">
        <v>19930.273742593439</v>
      </c>
      <c r="J36" s="58">
        <v>6628.8523345514895</v>
      </c>
      <c r="K36" s="58">
        <v>4168.3419552967089</v>
      </c>
      <c r="L36" s="58">
        <v>1937.3983373799899</v>
      </c>
      <c r="M36" s="58">
        <v>37559.902586385579</v>
      </c>
      <c r="N36" s="58">
        <v>685.20509318367124</v>
      </c>
      <c r="O36" s="58">
        <v>2389.8484734466529</v>
      </c>
      <c r="P36" s="58">
        <v>380.17641837276949</v>
      </c>
      <c r="Q36" s="58">
        <v>7236.6825410315441</v>
      </c>
      <c r="R36" s="58">
        <v>10487.330333750349</v>
      </c>
      <c r="S36" s="58">
        <v>1543.438083632127</v>
      </c>
      <c r="T36" s="58">
        <v>3383.4322218915868</v>
      </c>
      <c r="U36" s="58">
        <v>7677.6762972596753</v>
      </c>
      <c r="V36" s="58">
        <v>75.653645105516546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47455.368001207637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761603.0070000001</v>
      </c>
    </row>
    <row r="37" spans="1:37">
      <c r="A37" s="57" t="s">
        <v>211</v>
      </c>
      <c r="B37" s="58">
        <v>72040.498000000007</v>
      </c>
      <c r="C37" s="58">
        <v>150980.16599999997</v>
      </c>
      <c r="D37" s="58">
        <v>1934621.8735221003</v>
      </c>
      <c r="E37" s="58">
        <v>176748.36678300003</v>
      </c>
      <c r="F37" s="58">
        <v>121254.18500000003</v>
      </c>
      <c r="G37" s="58">
        <v>275171.24600000004</v>
      </c>
      <c r="H37" s="58">
        <v>164675.00500000003</v>
      </c>
      <c r="I37" s="58">
        <v>188263.79900000003</v>
      </c>
      <c r="J37" s="58">
        <v>119801.93171380002</v>
      </c>
      <c r="K37" s="58">
        <v>185422.64699999997</v>
      </c>
      <c r="L37" s="58">
        <v>230695.64600000001</v>
      </c>
      <c r="M37" s="58">
        <v>324750.69183199992</v>
      </c>
      <c r="N37" s="58">
        <v>159394.38399999999</v>
      </c>
      <c r="O37" s="58">
        <v>132366.633</v>
      </c>
      <c r="P37" s="58">
        <v>167750.666</v>
      </c>
      <c r="Q37" s="58">
        <v>115642.37940959999</v>
      </c>
      <c r="R37" s="58">
        <v>30189.268434000001</v>
      </c>
      <c r="S37" s="58">
        <v>108790.19021700001</v>
      </c>
      <c r="T37" s="58">
        <v>37289.520286200008</v>
      </c>
      <c r="U37" s="58">
        <v>34928.749167999995</v>
      </c>
      <c r="V37" s="58">
        <v>3985.6614751999991</v>
      </c>
      <c r="W37" s="58">
        <v>913408.76399999985</v>
      </c>
      <c r="X37" s="58">
        <v>780032.19400310004</v>
      </c>
      <c r="Y37" s="58">
        <v>46640.81799689999</v>
      </c>
      <c r="Z37" s="58">
        <v>1175386.4639999999</v>
      </c>
      <c r="AA37" s="58">
        <v>564695.31200000015</v>
      </c>
      <c r="AB37" s="58">
        <v>462297.97999999986</v>
      </c>
      <c r="AC37" s="58">
        <v>619725.85948870005</v>
      </c>
      <c r="AD37" s="58">
        <v>40175.241511299995</v>
      </c>
      <c r="AE37" s="58">
        <v>160659.128</v>
      </c>
      <c r="AF37" s="58">
        <v>72174.278000000006</v>
      </c>
      <c r="AG37" s="58">
        <v>96355.684999999823</v>
      </c>
      <c r="AH37" s="58">
        <v>23757.155999999999</v>
      </c>
      <c r="AI37" s="58">
        <v>761603.0070000001</v>
      </c>
      <c r="AJ37" s="58">
        <v>761603.0070000001</v>
      </c>
      <c r="AK37" s="5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5" width="11" bestFit="1" customWidth="1"/>
    <col min="26" max="26" width="11" customWidth="1"/>
    <col min="27" max="29" width="11" bestFit="1" customWidth="1"/>
    <col min="30" max="30" width="12.28515625" bestFit="1" customWidth="1"/>
    <col min="31" max="31" width="16.710937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>
      <c r="A1" s="94"/>
      <c r="B1" s="95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 t="s">
        <v>2</v>
      </c>
      <c r="Y1" s="89"/>
      <c r="Z1" s="90"/>
      <c r="AA1" s="87" t="s">
        <v>5</v>
      </c>
      <c r="AB1" s="87"/>
      <c r="AC1" s="87"/>
      <c r="AD1" s="88" t="s">
        <v>10</v>
      </c>
      <c r="AE1" s="90"/>
      <c r="AF1" s="88" t="s">
        <v>11</v>
      </c>
      <c r="AG1" s="89"/>
      <c r="AH1" s="89"/>
      <c r="AI1" s="90"/>
      <c r="AJ1" s="87" t="s">
        <v>18</v>
      </c>
      <c r="AK1" s="87"/>
      <c r="AL1" s="87" t="s">
        <v>17</v>
      </c>
    </row>
    <row r="2" spans="1:40" ht="33" customHeight="1">
      <c r="A2" s="96"/>
      <c r="B2" s="97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87"/>
    </row>
    <row r="3" spans="1:40" ht="33" customHeight="1">
      <c r="A3" s="87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>
      <c r="A4" s="87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>
      <c r="A5" s="87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>
      <c r="A6" s="87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>
      <c r="A7" s="87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>
      <c r="A8" s="87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>
      <c r="A9" s="87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>
      <c r="A10" s="87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>
      <c r="A11" s="87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>
      <c r="A12" s="87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>
      <c r="A13" s="87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>
      <c r="A14" s="87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>
      <c r="A15" s="87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>
      <c r="A16" s="87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>
      <c r="A17" s="87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>
      <c r="A18" s="87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>
      <c r="A19" s="87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>
      <c r="A20" s="87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>
      <c r="A21" s="87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>
      <c r="A22" s="87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>
      <c r="A23" s="87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>
      <c r="A24" s="91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>
      <c r="A25" s="92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>
      <c r="A26" s="93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>
      <c r="A27" s="87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>
      <c r="A28" s="87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>
      <c r="A29" s="87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>
      <c r="A30" s="91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>
      <c r="A31" s="93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>
      <c r="A32" s="91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>
      <c r="A33" s="92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>
      <c r="A34" s="92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>
      <c r="A35" s="93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>
      <c r="A36" s="87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>
      <c r="A37" s="87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>
      <c r="A38" s="87" t="s">
        <v>17</v>
      </c>
      <c r="B38" s="87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>
      <c r="C41" s="2"/>
    </row>
  </sheetData>
  <mergeCells count="15">
    <mergeCell ref="AL1:AL2"/>
    <mergeCell ref="A3:A23"/>
    <mergeCell ref="A27:A29"/>
    <mergeCell ref="A36:A37"/>
    <mergeCell ref="AF1:AI1"/>
    <mergeCell ref="A1:B2"/>
    <mergeCell ref="C1:W1"/>
    <mergeCell ref="AA1:AC1"/>
    <mergeCell ref="AJ1:AK1"/>
    <mergeCell ref="A38:B38"/>
    <mergeCell ref="AD1:AE1"/>
    <mergeCell ref="A30:A31"/>
    <mergeCell ref="X1:Z1"/>
    <mergeCell ref="A24:A26"/>
    <mergeCell ref="A32:A3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7"/>
  <sheetViews>
    <sheetView topLeftCell="C15" zoomScale="85" zoomScaleNormal="85" workbookViewId="0">
      <selection activeCell="K43" sqref="K43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98"/>
      <c r="B1" s="98"/>
      <c r="C1" s="98"/>
      <c r="D1" s="9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98"/>
      <c r="B2" s="98"/>
      <c r="C2" s="98"/>
      <c r="D2" s="98"/>
      <c r="E2" s="27"/>
      <c r="F2" s="27"/>
      <c r="G2" s="98" t="s">
        <v>87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28"/>
    </row>
    <row r="3" spans="1:46">
      <c r="A3" s="27"/>
      <c r="B3" s="27"/>
      <c r="C3" s="29"/>
      <c r="D3" s="29"/>
      <c r="E3" s="27"/>
      <c r="F3" s="27"/>
      <c r="G3" s="98" t="s">
        <v>88</v>
      </c>
      <c r="H3" s="99"/>
      <c r="I3" s="98" t="s">
        <v>89</v>
      </c>
      <c r="J3" s="99"/>
      <c r="K3" s="98" t="s">
        <v>90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8" t="s">
        <v>91</v>
      </c>
      <c r="AB3" s="99"/>
      <c r="AC3" s="99"/>
      <c r="AD3" s="99"/>
      <c r="AE3" s="28"/>
      <c r="AF3" s="98" t="s">
        <v>92</v>
      </c>
      <c r="AG3" s="99"/>
      <c r="AH3" s="99"/>
      <c r="AI3" s="99"/>
      <c r="AJ3" s="99"/>
      <c r="AK3" s="98" t="s">
        <v>93</v>
      </c>
      <c r="AL3" s="99"/>
      <c r="AM3" s="99"/>
      <c r="AN3" s="99"/>
      <c r="AO3" s="28"/>
      <c r="AP3" s="98" t="s">
        <v>94</v>
      </c>
      <c r="AQ3" s="98"/>
      <c r="AR3" s="99"/>
      <c r="AS3" s="99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00" t="s">
        <v>130</v>
      </c>
      <c r="B7" s="10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01"/>
      <c r="B8" s="10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01"/>
      <c r="B9" s="10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01"/>
      <c r="B10" s="10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01"/>
      <c r="B11" s="10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01"/>
      <c r="B12" s="10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01"/>
      <c r="B13" s="10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01"/>
      <c r="B14" s="10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01"/>
      <c r="B15" s="10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01"/>
      <c r="B16" s="10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>
      <c r="A17" s="101"/>
      <c r="B17" s="10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>
      <c r="A18" s="101"/>
      <c r="B18" s="10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01"/>
      <c r="B19" s="10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01"/>
      <c r="B20" s="10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01"/>
      <c r="B21" s="10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01"/>
      <c r="B22" s="10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01"/>
      <c r="B23" s="10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01"/>
      <c r="B24" s="10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01"/>
      <c r="B25" s="10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01"/>
      <c r="B26" s="10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01"/>
      <c r="B27" s="10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01"/>
      <c r="B28" s="10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01"/>
      <c r="B29" s="10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01"/>
      <c r="B30" s="10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0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01"/>
      <c r="B32" s="10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01"/>
      <c r="B33" s="10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01"/>
      <c r="B34" s="10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01"/>
      <c r="B35" s="10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01"/>
      <c r="B36" s="10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74">
        <f>PEP노동및자본국산!F29</f>
        <v>1540.4355308999998</v>
      </c>
      <c r="AS36" s="48">
        <f t="shared" si="0"/>
        <v>189622.50336325847</v>
      </c>
      <c r="AT36" s="27"/>
    </row>
    <row r="37" spans="1:46">
      <c r="A37" s="101"/>
      <c r="B37" s="10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01"/>
      <c r="B38" s="10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01"/>
      <c r="B39" s="10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01"/>
      <c r="B40" s="10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0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01"/>
      <c r="B42" s="10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01"/>
      <c r="B43" s="10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01"/>
      <c r="B44" s="10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01"/>
      <c r="B45" s="10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>
      <c r="G47" s="76">
        <f>G45-G46</f>
        <v>0</v>
      </c>
      <c r="H47" s="76">
        <f t="shared" ref="H47:AR47" si="2">H45-H46</f>
        <v>0</v>
      </c>
      <c r="I47" s="76">
        <f t="shared" si="2"/>
        <v>7858.8518169927411</v>
      </c>
      <c r="J47" s="76">
        <f t="shared" si="2"/>
        <v>0.17654300699359737</v>
      </c>
      <c r="K47" s="76">
        <f t="shared" si="2"/>
        <v>-706.94026416790075</v>
      </c>
      <c r="L47" s="76">
        <f t="shared" si="2"/>
        <v>-73.12831877557619</v>
      </c>
      <c r="M47" s="76">
        <f t="shared" si="2"/>
        <v>1949.5210489775345</v>
      </c>
      <c r="N47" s="76">
        <f t="shared" si="2"/>
        <v>9014.9525585742085</v>
      </c>
      <c r="O47" s="76">
        <f t="shared" si="2"/>
        <v>16020.708289570292</v>
      </c>
      <c r="P47" s="76">
        <f t="shared" si="2"/>
        <v>6227.1509999999544</v>
      </c>
      <c r="Q47" s="76">
        <f t="shared" si="2"/>
        <v>-44462.408366858552</v>
      </c>
      <c r="R47" s="76">
        <f t="shared" si="2"/>
        <v>0.31500000017695129</v>
      </c>
      <c r="S47" s="76">
        <f t="shared" si="2"/>
        <v>0</v>
      </c>
      <c r="T47" s="76">
        <f t="shared" si="2"/>
        <v>-0.12800000005518086</v>
      </c>
      <c r="U47" s="76">
        <f t="shared" si="2"/>
        <v>-0.15599999999903957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-10.000000000116415</v>
      </c>
      <c r="AA47" s="76">
        <f t="shared" si="2"/>
        <v>4082.0846926798113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</v>
      </c>
      <c r="AK47" s="76">
        <f t="shared" si="2"/>
        <v>99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1540.4355309001403</v>
      </c>
      <c r="AQ47" s="76">
        <f t="shared" si="2"/>
        <v>-1540.4355309000093</v>
      </c>
      <c r="AR47" s="76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8"/>
  <sheetViews>
    <sheetView topLeftCell="K1" zoomScale="55" zoomScaleNormal="55" workbookViewId="0">
      <selection activeCell="AQ35" sqref="AQ35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98"/>
      <c r="B1" s="98"/>
      <c r="C1" s="98"/>
      <c r="D1" s="9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98"/>
      <c r="B2" s="98"/>
      <c r="C2" s="98"/>
      <c r="D2" s="98"/>
      <c r="E2" s="27"/>
      <c r="F2" s="27"/>
      <c r="G2" s="98" t="s">
        <v>87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28"/>
    </row>
    <row r="3" spans="1:46">
      <c r="A3" s="27"/>
      <c r="B3" s="27"/>
      <c r="C3" s="29"/>
      <c r="D3" s="29"/>
      <c r="E3" s="27"/>
      <c r="F3" s="27"/>
      <c r="G3" s="98" t="s">
        <v>88</v>
      </c>
      <c r="H3" s="99"/>
      <c r="I3" s="98" t="s">
        <v>89</v>
      </c>
      <c r="J3" s="99"/>
      <c r="K3" s="98" t="s">
        <v>90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8" t="s">
        <v>91</v>
      </c>
      <c r="AB3" s="99"/>
      <c r="AC3" s="99"/>
      <c r="AD3" s="99"/>
      <c r="AE3" s="28"/>
      <c r="AF3" s="98" t="s">
        <v>92</v>
      </c>
      <c r="AG3" s="99"/>
      <c r="AH3" s="99"/>
      <c r="AI3" s="99"/>
      <c r="AJ3" s="99"/>
      <c r="AK3" s="98" t="s">
        <v>93</v>
      </c>
      <c r="AL3" s="99"/>
      <c r="AM3" s="99"/>
      <c r="AN3" s="99"/>
      <c r="AO3" s="28"/>
      <c r="AP3" s="98" t="s">
        <v>94</v>
      </c>
      <c r="AQ3" s="98"/>
      <c r="AR3" s="99"/>
      <c r="AS3" s="99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00" t="s">
        <v>130</v>
      </c>
      <c r="B7" s="10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01"/>
      <c r="B8" s="10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01"/>
      <c r="B9" s="10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01"/>
      <c r="B10" s="10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01"/>
      <c r="B11" s="10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01"/>
      <c r="B12" s="10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01"/>
      <c r="B13" s="10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01"/>
      <c r="B14" s="10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01"/>
      <c r="B15" s="10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01"/>
      <c r="B16" s="10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>
      <c r="A17" s="101"/>
      <c r="B17" s="10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>
      <c r="A18" s="101"/>
      <c r="B18" s="10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01"/>
      <c r="B19" s="10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01"/>
      <c r="B20" s="10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01"/>
      <c r="B21" s="10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01"/>
      <c r="B22" s="10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01"/>
      <c r="B23" s="10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01"/>
      <c r="B24" s="10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01"/>
      <c r="B25" s="10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01"/>
      <c r="B26" s="10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>
      <c r="A27" s="101"/>
      <c r="B27" s="10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01"/>
      <c r="B28" s="10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01"/>
      <c r="B29" s="10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01"/>
      <c r="B30" s="10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0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01"/>
      <c r="B32" s="10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01"/>
      <c r="B33" s="10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01"/>
      <c r="B34" s="10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01"/>
      <c r="B35" s="10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01"/>
      <c r="B36" s="10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74">
        <f>PEP노동및자본국산!F29</f>
        <v>1540.4355308999998</v>
      </c>
      <c r="AS36" s="48">
        <f t="shared" si="0"/>
        <v>197481.69738285849</v>
      </c>
      <c r="AT36" s="27"/>
    </row>
    <row r="37" spans="1:46">
      <c r="A37" s="101"/>
      <c r="B37" s="10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01"/>
      <c r="B38" s="10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01"/>
      <c r="B39" s="10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01"/>
      <c r="B40" s="10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0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01"/>
      <c r="B42" s="10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>
      <c r="A43" s="101"/>
      <c r="B43" s="10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78"/>
      <c r="J43" s="27"/>
      <c r="K43" s="77"/>
      <c r="L43" s="77"/>
      <c r="M43" s="77"/>
      <c r="N43" s="77"/>
      <c r="O43" s="77"/>
      <c r="P43" s="78"/>
      <c r="Q43" s="78"/>
      <c r="R43" s="27"/>
      <c r="S43" s="27"/>
      <c r="T43" s="27"/>
      <c r="U43" s="27"/>
      <c r="V43" s="27"/>
      <c r="W43" s="27"/>
      <c r="X43" s="27"/>
      <c r="Y43" s="27"/>
      <c r="Z43" s="79"/>
      <c r="AA43" s="78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79"/>
      <c r="AL43" s="27"/>
      <c r="AM43" s="27"/>
      <c r="AN43" s="27"/>
      <c r="AO43" s="27"/>
      <c r="AP43" s="78">
        <v>42717</v>
      </c>
      <c r="AQ43" s="27"/>
      <c r="AR43" s="27"/>
      <c r="AS43" s="48">
        <f t="shared" si="0"/>
        <v>46494</v>
      </c>
      <c r="AT43" s="27"/>
    </row>
    <row r="44" spans="1:46">
      <c r="A44" s="101"/>
      <c r="B44" s="10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01"/>
      <c r="B45" s="10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>
      <c r="G47" s="76">
        <f>G46-G45</f>
        <v>0</v>
      </c>
      <c r="H47" s="76">
        <f t="shared" ref="H47:AR47" si="2">H46-H45</f>
        <v>0</v>
      </c>
      <c r="I47" s="76">
        <f t="shared" si="2"/>
        <v>-0.47181699273642153</v>
      </c>
      <c r="J47" s="76">
        <f t="shared" si="2"/>
        <v>-0.17654300699359737</v>
      </c>
      <c r="K47" s="76">
        <f t="shared" si="2"/>
        <v>-0.12077724359187414</v>
      </c>
      <c r="L47" s="76">
        <f t="shared" si="2"/>
        <v>0.40166940669587348</v>
      </c>
      <c r="M47" s="76">
        <f t="shared" si="2"/>
        <v>2.6714517996879295E-2</v>
      </c>
      <c r="N47" s="76">
        <f t="shared" si="2"/>
        <v>-0.4860083504463546</v>
      </c>
      <c r="O47" s="76">
        <f t="shared" si="2"/>
        <v>1.9926718552596867E-2</v>
      </c>
      <c r="P47" s="76">
        <f t="shared" si="2"/>
        <v>-0.22999999998137355</v>
      </c>
      <c r="Q47" s="76">
        <f t="shared" si="2"/>
        <v>0.25352763070259243</v>
      </c>
      <c r="R47" s="76">
        <f t="shared" si="2"/>
        <v>-0.31500000017695129</v>
      </c>
      <c r="S47" s="76">
        <f t="shared" si="2"/>
        <v>0</v>
      </c>
      <c r="T47" s="76">
        <f t="shared" si="2"/>
        <v>0.12800000005518086</v>
      </c>
      <c r="U47" s="76">
        <f t="shared" si="2"/>
        <v>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0</v>
      </c>
      <c r="AA47" s="76">
        <f t="shared" si="2"/>
        <v>-8.4692679811269045E-2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0.19401959996321239</v>
      </c>
      <c r="AK47" s="76">
        <f t="shared" si="2"/>
        <v>0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0.70498040004167706</v>
      </c>
      <c r="AQ47" s="76">
        <f t="shared" si="2"/>
        <v>0</v>
      </c>
      <c r="AR47" s="76">
        <f t="shared" si="2"/>
        <v>0</v>
      </c>
    </row>
    <row r="48" spans="1:46">
      <c r="K48" s="14"/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46"/>
  <sheetViews>
    <sheetView topLeftCell="B1" zoomScale="55" zoomScaleNormal="55" workbookViewId="0">
      <selection activeCell="P17" sqref="P1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98"/>
      <c r="B1" s="98"/>
      <c r="C1" s="98"/>
      <c r="D1" s="9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98"/>
      <c r="B2" s="98"/>
      <c r="C2" s="98"/>
      <c r="D2" s="98"/>
      <c r="E2" s="27"/>
      <c r="F2" s="27"/>
      <c r="G2" s="98" t="s">
        <v>87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28"/>
    </row>
    <row r="3" spans="1:46">
      <c r="A3" s="27"/>
      <c r="B3" s="27"/>
      <c r="C3" s="29"/>
      <c r="D3" s="29"/>
      <c r="E3" s="27"/>
      <c r="F3" s="27"/>
      <c r="G3" s="98" t="s">
        <v>88</v>
      </c>
      <c r="H3" s="99"/>
      <c r="I3" s="98" t="s">
        <v>89</v>
      </c>
      <c r="J3" s="99"/>
      <c r="K3" s="98" t="s">
        <v>90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8" t="s">
        <v>91</v>
      </c>
      <c r="AB3" s="99"/>
      <c r="AC3" s="99"/>
      <c r="AD3" s="99"/>
      <c r="AE3" s="28"/>
      <c r="AF3" s="98" t="s">
        <v>92</v>
      </c>
      <c r="AG3" s="99"/>
      <c r="AH3" s="99"/>
      <c r="AI3" s="99"/>
      <c r="AJ3" s="99"/>
      <c r="AK3" s="98" t="s">
        <v>93</v>
      </c>
      <c r="AL3" s="99"/>
      <c r="AM3" s="99"/>
      <c r="AN3" s="99"/>
      <c r="AO3" s="28"/>
      <c r="AP3" s="98" t="s">
        <v>94</v>
      </c>
      <c r="AQ3" s="98"/>
      <c r="AR3" s="99"/>
      <c r="AS3" s="99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00" t="s">
        <v>130</v>
      </c>
      <c r="B7" s="10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01"/>
      <c r="B8" s="10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01"/>
      <c r="B9" s="10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01"/>
      <c r="B10" s="10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01"/>
      <c r="B11" s="10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>
      <c r="A12" s="101"/>
      <c r="B12" s="10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>
      <c r="A13" s="101"/>
      <c r="B13" s="10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>
      <c r="A14" s="101"/>
      <c r="B14" s="10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>
      <c r="A15" s="101"/>
      <c r="B15" s="103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>
      <c r="A16" s="101"/>
      <c r="B16" s="10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01"/>
      <c r="B17" s="10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>
      <c r="A18" s="101"/>
      <c r="B18" s="10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01"/>
      <c r="B19" s="10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01"/>
      <c r="B20" s="10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01"/>
      <c r="B21" s="10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01"/>
      <c r="B22" s="10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01"/>
      <c r="B23" s="10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01"/>
      <c r="B24" s="10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01"/>
      <c r="B25" s="10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01"/>
      <c r="B26" s="10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01"/>
      <c r="B27" s="10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01"/>
      <c r="B28" s="10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01"/>
      <c r="B29" s="10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01"/>
      <c r="B30" s="10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0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01"/>
      <c r="B32" s="10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>
      <c r="A33" s="101"/>
      <c r="B33" s="10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>
      <c r="A34" s="101"/>
      <c r="B34" s="10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>
      <c r="A35" s="101"/>
      <c r="B35" s="10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>
      <c r="A36" s="101"/>
      <c r="B36" s="10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>
      <c r="A37" s="101"/>
      <c r="B37" s="10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01"/>
      <c r="B38" s="10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01"/>
      <c r="B39" s="10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01"/>
      <c r="B40" s="10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0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01"/>
      <c r="B42" s="10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01"/>
      <c r="B43" s="10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01"/>
      <c r="B44" s="10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01"/>
      <c r="B45" s="10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4D30-7AB6-A44A-80D4-6680AC04563A}">
  <dimension ref="A2:AO45"/>
  <sheetViews>
    <sheetView tabSelected="1" topLeftCell="A5" zoomScale="83" workbookViewId="0">
      <selection activeCell="M28" sqref="M28"/>
    </sheetView>
  </sheetViews>
  <sheetFormatPr baseColWidth="10" defaultRowHeight="18"/>
  <sheetData>
    <row r="2" spans="1:41">
      <c r="G2" t="s">
        <v>233</v>
      </c>
    </row>
    <row r="3" spans="1:41">
      <c r="G3" t="s">
        <v>234</v>
      </c>
      <c r="I3" t="s">
        <v>235</v>
      </c>
      <c r="K3" t="s">
        <v>236</v>
      </c>
      <c r="W3" t="s">
        <v>237</v>
      </c>
      <c r="AB3" t="s">
        <v>238</v>
      </c>
      <c r="AG3" t="s">
        <v>239</v>
      </c>
      <c r="AL3" t="s">
        <v>240</v>
      </c>
    </row>
    <row r="4" spans="1:41">
      <c r="G4" t="s">
        <v>95</v>
      </c>
      <c r="H4" t="s">
        <v>95</v>
      </c>
      <c r="I4" t="s">
        <v>96</v>
      </c>
      <c r="J4" t="s">
        <v>96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101</v>
      </c>
      <c r="AM4" t="s">
        <v>101</v>
      </c>
      <c r="AN4" t="s">
        <v>101</v>
      </c>
      <c r="AO4" t="s">
        <v>101</v>
      </c>
    </row>
    <row r="5" spans="1:41"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P5" t="s">
        <v>110</v>
      </c>
      <c r="Q5" t="s">
        <v>111</v>
      </c>
      <c r="R5" t="s">
        <v>112</v>
      </c>
      <c r="S5" t="s">
        <v>241</v>
      </c>
      <c r="T5" t="s">
        <v>114</v>
      </c>
      <c r="U5" t="s">
        <v>113</v>
      </c>
      <c r="V5" t="s">
        <v>115</v>
      </c>
      <c r="W5" t="s">
        <v>116</v>
      </c>
      <c r="X5" t="s">
        <v>117</v>
      </c>
      <c r="Y5" t="s">
        <v>119</v>
      </c>
      <c r="Z5" t="s">
        <v>118</v>
      </c>
      <c r="AA5" t="s">
        <v>242</v>
      </c>
      <c r="AB5" t="s">
        <v>116</v>
      </c>
      <c r="AC5" t="s">
        <v>120</v>
      </c>
      <c r="AD5" t="s">
        <v>121</v>
      </c>
      <c r="AE5" t="s">
        <v>118</v>
      </c>
      <c r="AF5" t="s">
        <v>119</v>
      </c>
      <c r="AG5" t="s">
        <v>116</v>
      </c>
      <c r="AH5" t="s">
        <v>120</v>
      </c>
      <c r="AI5" t="s">
        <v>121</v>
      </c>
      <c r="AJ5" t="s">
        <v>118</v>
      </c>
      <c r="AL5" t="s">
        <v>122</v>
      </c>
      <c r="AM5" t="s">
        <v>122</v>
      </c>
      <c r="AN5" t="s">
        <v>123</v>
      </c>
      <c r="AO5" t="s">
        <v>124</v>
      </c>
    </row>
    <row r="6" spans="1:41">
      <c r="G6" t="s">
        <v>102</v>
      </c>
      <c r="H6" t="s">
        <v>103</v>
      </c>
      <c r="I6" t="s">
        <v>104</v>
      </c>
      <c r="J6" t="s">
        <v>242</v>
      </c>
      <c r="K6" t="s">
        <v>243</v>
      </c>
      <c r="L6" t="s">
        <v>244</v>
      </c>
      <c r="M6" t="s">
        <v>245</v>
      </c>
      <c r="N6" t="s">
        <v>246</v>
      </c>
      <c r="O6" t="s">
        <v>247</v>
      </c>
      <c r="P6" t="s">
        <v>110</v>
      </c>
      <c r="Q6" t="s">
        <v>111</v>
      </c>
      <c r="R6" t="s">
        <v>112</v>
      </c>
      <c r="S6" t="s">
        <v>241</v>
      </c>
      <c r="T6" t="s">
        <v>114</v>
      </c>
      <c r="U6" t="s">
        <v>113</v>
      </c>
      <c r="V6" t="s">
        <v>115</v>
      </c>
      <c r="W6" t="s">
        <v>116</v>
      </c>
      <c r="X6" t="s">
        <v>117</v>
      </c>
      <c r="Y6" t="s">
        <v>248</v>
      </c>
      <c r="Z6" t="s">
        <v>118</v>
      </c>
      <c r="AA6" t="s">
        <v>242</v>
      </c>
      <c r="AB6" t="s">
        <v>116</v>
      </c>
      <c r="AC6" t="s">
        <v>117</v>
      </c>
      <c r="AD6" t="s">
        <v>248</v>
      </c>
      <c r="AE6" t="s">
        <v>118</v>
      </c>
      <c r="AF6" t="s">
        <v>242</v>
      </c>
      <c r="AG6" t="s">
        <v>116</v>
      </c>
      <c r="AH6" t="s">
        <v>117</v>
      </c>
      <c r="AI6" t="s">
        <v>248</v>
      </c>
      <c r="AJ6" t="s">
        <v>118</v>
      </c>
      <c r="AK6" t="s">
        <v>242</v>
      </c>
      <c r="AL6" t="s">
        <v>122</v>
      </c>
      <c r="AM6" t="s">
        <v>242</v>
      </c>
      <c r="AN6" t="s">
        <v>123</v>
      </c>
      <c r="AO6" t="s">
        <v>124</v>
      </c>
    </row>
    <row r="7" spans="1:41">
      <c r="A7" t="s">
        <v>249</v>
      </c>
      <c r="B7" t="s">
        <v>234</v>
      </c>
      <c r="C7" t="s">
        <v>95</v>
      </c>
      <c r="D7" t="s">
        <v>250</v>
      </c>
      <c r="E7" t="s">
        <v>102</v>
      </c>
      <c r="F7" t="s">
        <v>102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V7">
        <v>0</v>
      </c>
      <c r="W7">
        <v>6144.7776329999997</v>
      </c>
      <c r="X7">
        <v>116420.22792528239</v>
      </c>
      <c r="Y7">
        <v>49068.346678000002</v>
      </c>
      <c r="Z7">
        <v>276880.29519863438</v>
      </c>
      <c r="AA7">
        <v>31305.571156424205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O7">
        <f>SUM(G7:AN7)</f>
        <v>479819.21859134099</v>
      </c>
    </row>
    <row r="8" spans="1:41">
      <c r="C8" t="s">
        <v>95</v>
      </c>
      <c r="D8" t="s">
        <v>251</v>
      </c>
      <c r="E8" t="s">
        <v>103</v>
      </c>
      <c r="F8" t="s">
        <v>103</v>
      </c>
      <c r="W8">
        <v>1267.4993670000001</v>
      </c>
      <c r="X8">
        <v>76328.493805317601</v>
      </c>
      <c r="Y8">
        <v>50260.290322000001</v>
      </c>
      <c r="Z8">
        <v>280222.91445656563</v>
      </c>
      <c r="AA8">
        <v>25510.347457775802</v>
      </c>
      <c r="AO8">
        <f>SUM(G8:AN8)</f>
        <v>433589.54540865903</v>
      </c>
    </row>
    <row r="9" spans="1:41">
      <c r="B9" t="s">
        <v>235</v>
      </c>
      <c r="C9" t="s">
        <v>96</v>
      </c>
      <c r="D9" t="s">
        <v>252</v>
      </c>
      <c r="E9" t="s">
        <v>104</v>
      </c>
      <c r="F9" t="s">
        <v>104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V9">
        <v>0</v>
      </c>
      <c r="W9">
        <v>25768.433999999997</v>
      </c>
      <c r="X9">
        <v>273674.4123729</v>
      </c>
      <c r="Y9">
        <v>40129.675999999999</v>
      </c>
      <c r="Z9">
        <v>440459.67163020006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O9">
        <f>SUM(G9:AN9)</f>
        <v>780032.19400310004</v>
      </c>
    </row>
    <row r="10" spans="1:41">
      <c r="C10" t="s">
        <v>96</v>
      </c>
      <c r="D10" t="s">
        <v>253</v>
      </c>
      <c r="E10" t="s">
        <v>105</v>
      </c>
      <c r="F10" t="s">
        <v>242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46640.817996899998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O10">
        <f>SUM(G10:AN10)</f>
        <v>46640.817996899998</v>
      </c>
    </row>
    <row r="11" spans="1:41">
      <c r="B11" t="s">
        <v>236</v>
      </c>
      <c r="C11" t="s">
        <v>97</v>
      </c>
      <c r="D11" t="s">
        <v>254</v>
      </c>
      <c r="E11" t="s">
        <v>106</v>
      </c>
      <c r="F11" t="s">
        <v>243</v>
      </c>
      <c r="G11">
        <v>7240.452515017334</v>
      </c>
      <c r="H11">
        <v>6542.8486248549834</v>
      </c>
      <c r="I11">
        <v>6381.5509118734863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O11">
        <f>SUM(G11:AN11)</f>
        <v>20164.852051745802</v>
      </c>
    </row>
    <row r="12" spans="1:41">
      <c r="C12" t="s">
        <v>97</v>
      </c>
      <c r="D12" t="s">
        <v>255</v>
      </c>
      <c r="E12" t="s">
        <v>107</v>
      </c>
      <c r="F12" t="s">
        <v>244</v>
      </c>
      <c r="G12">
        <v>34911.132930800355</v>
      </c>
      <c r="H12">
        <v>31547.511376486087</v>
      </c>
      <c r="I12">
        <v>23421.294184415252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O12">
        <f>SUM(G12:AN12)</f>
        <v>89879.938491701701</v>
      </c>
    </row>
    <row r="13" spans="1:41">
      <c r="C13" t="s">
        <v>97</v>
      </c>
      <c r="D13" t="s">
        <v>256</v>
      </c>
      <c r="E13" t="s">
        <v>108</v>
      </c>
      <c r="F13" t="s">
        <v>245</v>
      </c>
      <c r="G13">
        <v>70834.916563001738</v>
      </c>
      <c r="H13">
        <v>64010.106476728113</v>
      </c>
      <c r="I13">
        <v>42900.059533222804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O13">
        <f>SUM(G13:AN13)</f>
        <v>177745.08257295267</v>
      </c>
    </row>
    <row r="14" spans="1:41">
      <c r="C14" t="s">
        <v>97</v>
      </c>
      <c r="D14" t="s">
        <v>257</v>
      </c>
      <c r="E14" t="s">
        <v>109</v>
      </c>
      <c r="F14" t="s">
        <v>246</v>
      </c>
      <c r="G14">
        <v>121695.29804086829</v>
      </c>
      <c r="H14">
        <v>109970.1865023703</v>
      </c>
      <c r="I14">
        <v>61242.841997194235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O14">
        <f>SUM(G14:AN14)</f>
        <v>292908.32654043281</v>
      </c>
    </row>
    <row r="15" spans="1:41">
      <c r="C15" t="s">
        <v>97</v>
      </c>
      <c r="D15" t="s">
        <v>258</v>
      </c>
      <c r="F15" t="s">
        <v>247</v>
      </c>
      <c r="G15">
        <v>245137.41854165326</v>
      </c>
      <c r="H15">
        <v>221518.89242821955</v>
      </c>
      <c r="I15">
        <v>128031.95337329424</v>
      </c>
      <c r="J15">
        <v>0</v>
      </c>
      <c r="AO15">
        <f>SUM(G15:AN15)</f>
        <v>594688.26434316707</v>
      </c>
    </row>
    <row r="16" spans="1:41">
      <c r="C16" t="s">
        <v>97</v>
      </c>
      <c r="D16" t="s">
        <v>201</v>
      </c>
      <c r="E16" t="s">
        <v>110</v>
      </c>
      <c r="F16" t="s">
        <v>110</v>
      </c>
      <c r="I16">
        <v>518054.49400310015</v>
      </c>
      <c r="J16">
        <v>46640.817996899998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V16">
        <v>0</v>
      </c>
      <c r="W16">
        <v>0</v>
      </c>
      <c r="X16">
        <v>0</v>
      </c>
      <c r="Y16">
        <v>0</v>
      </c>
      <c r="Z16">
        <v>0</v>
      </c>
      <c r="AG16">
        <v>0</v>
      </c>
      <c r="AH16">
        <v>0</v>
      </c>
      <c r="AJ16">
        <v>0</v>
      </c>
      <c r="AL16">
        <v>0</v>
      </c>
      <c r="AO16">
        <f>SUM(G16:AN16)</f>
        <v>564695.31200000015</v>
      </c>
    </row>
    <row r="17" spans="2:41">
      <c r="C17" t="s">
        <v>97</v>
      </c>
      <c r="D17" t="s">
        <v>202</v>
      </c>
      <c r="E17" t="s">
        <v>111</v>
      </c>
      <c r="F17" t="s">
        <v>111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138813.37551130017</v>
      </c>
      <c r="Q17">
        <v>0</v>
      </c>
      <c r="R17">
        <v>96377.730160772247</v>
      </c>
      <c r="S17">
        <v>72174.278000000006</v>
      </c>
      <c r="T17">
        <v>328666.73284210812</v>
      </c>
      <c r="U17">
        <v>23757.155999999999</v>
      </c>
      <c r="V17">
        <v>0</v>
      </c>
      <c r="W17">
        <v>0</v>
      </c>
      <c r="X17">
        <v>0</v>
      </c>
      <c r="Y17">
        <v>0</v>
      </c>
      <c r="Z17">
        <v>0</v>
      </c>
      <c r="AB17" s="104">
        <v>0</v>
      </c>
      <c r="AC17">
        <v>1567.3444925369695</v>
      </c>
      <c r="AD17">
        <v>22.873224155453499</v>
      </c>
      <c r="AE17" s="104">
        <v>0</v>
      </c>
      <c r="AF17" s="104">
        <v>0</v>
      </c>
      <c r="AG17">
        <v>0</v>
      </c>
      <c r="AH17">
        <v>0</v>
      </c>
      <c r="AJ17">
        <v>0</v>
      </c>
      <c r="AL17" s="104">
        <v>0</v>
      </c>
      <c r="AM17">
        <v>1540.435530900002</v>
      </c>
      <c r="AO17">
        <f>SUM(G17:AN17)</f>
        <v>662919.92576177302</v>
      </c>
    </row>
    <row r="18" spans="2:41">
      <c r="C18" t="s">
        <v>97</v>
      </c>
      <c r="D18" t="s">
        <v>207</v>
      </c>
      <c r="E18" t="s">
        <v>112</v>
      </c>
      <c r="F18" t="s">
        <v>112</v>
      </c>
      <c r="K18">
        <v>2556.7103920545633</v>
      </c>
      <c r="L18">
        <v>8992.1248444948433</v>
      </c>
      <c r="M18">
        <v>16147.181111256301</v>
      </c>
      <c r="N18">
        <v>22075.414590905479</v>
      </c>
      <c r="O18">
        <v>46606.299222061061</v>
      </c>
      <c r="P18">
        <v>0</v>
      </c>
      <c r="AO18">
        <f>SUM(G18:AN18)</f>
        <v>96377.730160772247</v>
      </c>
    </row>
    <row r="19" spans="2:41">
      <c r="C19" t="s">
        <v>97</v>
      </c>
      <c r="D19" t="s">
        <v>206</v>
      </c>
      <c r="E19" t="s">
        <v>241</v>
      </c>
      <c r="F19" t="s">
        <v>241</v>
      </c>
      <c r="P19">
        <v>72174.278000000006</v>
      </c>
      <c r="AB19">
        <v>0</v>
      </c>
      <c r="AC19">
        <v>0</v>
      </c>
      <c r="AD19">
        <v>0</v>
      </c>
      <c r="AO19">
        <f>SUM(G19:AN19)</f>
        <v>72174.278000000006</v>
      </c>
    </row>
    <row r="20" spans="2:41">
      <c r="C20" t="s">
        <v>97</v>
      </c>
      <c r="D20" t="s">
        <v>205</v>
      </c>
      <c r="E20" t="s">
        <v>114</v>
      </c>
      <c r="F20" t="s">
        <v>114</v>
      </c>
      <c r="W20" s="104">
        <v>0</v>
      </c>
      <c r="X20">
        <v>138683.90546356305</v>
      </c>
      <c r="Y20">
        <v>71261.227775844513</v>
      </c>
      <c r="Z20">
        <v>111054.32088312786</v>
      </c>
      <c r="AA20">
        <v>7837.1333578923368</v>
      </c>
      <c r="AO20">
        <f>SUM(G20:AN20)</f>
        <v>328836.58748042776</v>
      </c>
    </row>
    <row r="21" spans="2:41">
      <c r="C21" t="s">
        <v>97</v>
      </c>
      <c r="D21" t="s">
        <v>208</v>
      </c>
      <c r="E21" t="s">
        <v>113</v>
      </c>
      <c r="F21" t="s">
        <v>113</v>
      </c>
      <c r="AB21">
        <v>6612.9930000000004</v>
      </c>
      <c r="AC21">
        <v>16859.252943799998</v>
      </c>
      <c r="AD21">
        <v>0</v>
      </c>
      <c r="AE21">
        <v>0.83767599999999998</v>
      </c>
      <c r="AF21">
        <v>284.0723802</v>
      </c>
      <c r="AO21">
        <f>SUM(G21:AN21)</f>
        <v>23757.155999999999</v>
      </c>
    </row>
    <row r="22" spans="2:41">
      <c r="C22" t="s">
        <v>97</v>
      </c>
      <c r="D22" t="s">
        <v>259</v>
      </c>
      <c r="E22" t="s">
        <v>115</v>
      </c>
      <c r="F22" t="s">
        <v>115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P22">
        <v>0</v>
      </c>
      <c r="Q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152203.76699999999</v>
      </c>
      <c r="AC22">
        <v>427720.12769220001</v>
      </c>
      <c r="AD22">
        <v>212.63299999999998</v>
      </c>
      <c r="AE22">
        <v>104905.26024839999</v>
      </c>
      <c r="AF22">
        <v>22779.546059400003</v>
      </c>
      <c r="AG22">
        <v>0</v>
      </c>
      <c r="AH22">
        <v>0</v>
      </c>
      <c r="AJ22">
        <v>0</v>
      </c>
      <c r="AL22">
        <v>53771.672999999952</v>
      </c>
      <c r="AO22">
        <f>SUM(G22:AN22)</f>
        <v>761603.00699999998</v>
      </c>
    </row>
    <row r="23" spans="2:41">
      <c r="B23" t="s">
        <v>237</v>
      </c>
      <c r="C23" t="s">
        <v>98</v>
      </c>
      <c r="D23" t="s">
        <v>46</v>
      </c>
      <c r="E23" t="s">
        <v>116</v>
      </c>
      <c r="F23" t="s">
        <v>116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62840.173361680361</v>
      </c>
      <c r="AG23">
        <v>1193.876</v>
      </c>
      <c r="AL23">
        <v>0</v>
      </c>
      <c r="AO23">
        <f>SUM(G23:AN23)</f>
        <v>64034.049361680358</v>
      </c>
    </row>
    <row r="24" spans="2:41">
      <c r="C24" t="s">
        <v>98</v>
      </c>
      <c r="D24" t="s">
        <v>21</v>
      </c>
      <c r="E24" t="s">
        <v>117</v>
      </c>
      <c r="F24" t="s">
        <v>117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866711.09740446298</v>
      </c>
      <c r="AH24">
        <v>621764.05098910001</v>
      </c>
      <c r="AL24">
        <v>0</v>
      </c>
      <c r="AO24">
        <f>SUM(G24:AN24)</f>
        <v>1488475.148393563</v>
      </c>
    </row>
    <row r="25" spans="2:41">
      <c r="C25" t="s">
        <v>98</v>
      </c>
      <c r="D25" t="s">
        <v>260</v>
      </c>
      <c r="E25" t="s">
        <v>119</v>
      </c>
      <c r="F25" t="s">
        <v>248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V25">
        <v>0</v>
      </c>
      <c r="W25">
        <v>0</v>
      </c>
      <c r="X25">
        <v>0</v>
      </c>
      <c r="Y25">
        <v>0</v>
      </c>
      <c r="Z25">
        <v>0</v>
      </c>
      <c r="AD25">
        <v>394888.99377584457</v>
      </c>
      <c r="AI25">
        <v>1300.931</v>
      </c>
      <c r="AL25">
        <v>0</v>
      </c>
      <c r="AO25">
        <f>SUM(G25:AN25)</f>
        <v>396189.92477584456</v>
      </c>
    </row>
    <row r="26" spans="2:41">
      <c r="C26" t="s">
        <v>98</v>
      </c>
      <c r="D26" t="s">
        <v>261</v>
      </c>
      <c r="E26" t="s">
        <v>262</v>
      </c>
      <c r="F26" t="s">
        <v>262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V26">
        <v>0</v>
      </c>
      <c r="W26">
        <v>0</v>
      </c>
      <c r="X26">
        <v>0</v>
      </c>
      <c r="Y26">
        <v>0</v>
      </c>
      <c r="Z26">
        <v>0</v>
      </c>
      <c r="AE26">
        <v>1744612.806284328</v>
      </c>
      <c r="AG26">
        <v>0</v>
      </c>
      <c r="AH26">
        <v>0</v>
      </c>
      <c r="AJ26">
        <v>111816.2068226</v>
      </c>
      <c r="AL26">
        <v>0</v>
      </c>
      <c r="AO26">
        <f>SUM(G26:AN26)</f>
        <v>1856429.013106928</v>
      </c>
    </row>
    <row r="27" spans="2:41">
      <c r="C27" t="s">
        <v>98</v>
      </c>
      <c r="D27" t="s">
        <v>263</v>
      </c>
      <c r="E27" t="s">
        <v>242</v>
      </c>
      <c r="F27" t="s">
        <v>242</v>
      </c>
      <c r="AF27">
        <v>166202.63501579236</v>
      </c>
      <c r="AK27">
        <v>25527.9421883</v>
      </c>
      <c r="AO27">
        <f>SUM(G27:AN27)</f>
        <v>191730.57720409235</v>
      </c>
    </row>
    <row r="28" spans="2:41">
      <c r="B28" t="s">
        <v>238</v>
      </c>
      <c r="C28" t="s">
        <v>99</v>
      </c>
      <c r="D28" t="s">
        <v>264</v>
      </c>
      <c r="E28" t="s">
        <v>116</v>
      </c>
      <c r="F28" t="s">
        <v>116</v>
      </c>
      <c r="G28">
        <v>0</v>
      </c>
      <c r="I28">
        <v>0</v>
      </c>
      <c r="J28">
        <v>0</v>
      </c>
      <c r="K28">
        <v>270.30362042948349</v>
      </c>
      <c r="L28">
        <v>1303.317106896006</v>
      </c>
      <c r="M28">
        <v>2644.4389159499819</v>
      </c>
      <c r="N28">
        <v>4543.1800818340116</v>
      </c>
      <c r="O28">
        <v>9151.5732748905193</v>
      </c>
      <c r="P28">
        <v>0</v>
      </c>
      <c r="Q28">
        <v>0</v>
      </c>
      <c r="V28">
        <v>0</v>
      </c>
      <c r="W28">
        <v>4081.9709999999995</v>
      </c>
      <c r="X28">
        <v>35522.330121899999</v>
      </c>
      <c r="Y28">
        <v>1055.6590000000001</v>
      </c>
      <c r="Z28">
        <v>10844.1333118</v>
      </c>
      <c r="AA28">
        <v>175.87156630000001</v>
      </c>
      <c r="AB28">
        <v>0</v>
      </c>
      <c r="AC28">
        <v>0</v>
      </c>
      <c r="AE28">
        <v>0</v>
      </c>
      <c r="AF28">
        <v>0</v>
      </c>
      <c r="AL28">
        <v>457.05799999999999</v>
      </c>
      <c r="AN28">
        <v>1917.1179999999999</v>
      </c>
      <c r="AO28">
        <f>SUM(G28:AN28)</f>
        <v>71966.954000000012</v>
      </c>
    </row>
    <row r="29" spans="2:41">
      <c r="C29" t="s">
        <v>99</v>
      </c>
      <c r="D29" t="s">
        <v>265</v>
      </c>
      <c r="E29" t="s">
        <v>120</v>
      </c>
      <c r="F29" t="s">
        <v>117</v>
      </c>
      <c r="G29">
        <v>0</v>
      </c>
      <c r="I29">
        <v>0</v>
      </c>
      <c r="J29">
        <v>0</v>
      </c>
      <c r="K29">
        <v>3225.8931406120719</v>
      </c>
      <c r="L29">
        <v>15554.219024140022</v>
      </c>
      <c r="M29">
        <v>31559.611914099914</v>
      </c>
      <c r="N29">
        <v>54219.819324902914</v>
      </c>
      <c r="O29">
        <v>109217.91356834507</v>
      </c>
      <c r="P29">
        <v>0</v>
      </c>
      <c r="Q29">
        <v>0</v>
      </c>
      <c r="V29">
        <v>0</v>
      </c>
      <c r="W29">
        <v>17314.901140899998</v>
      </c>
      <c r="X29">
        <v>585018.29295630183</v>
      </c>
      <c r="Y29">
        <v>106719.7556533</v>
      </c>
      <c r="Z29">
        <v>208524.20620411215</v>
      </c>
      <c r="AA29">
        <v>18287.249604586013</v>
      </c>
      <c r="AC29">
        <v>0</v>
      </c>
      <c r="AE29">
        <v>0</v>
      </c>
      <c r="AF29">
        <v>0</v>
      </c>
      <c r="AL29">
        <v>145047.8633458</v>
      </c>
      <c r="AN29">
        <v>18168.096655900001</v>
      </c>
      <c r="AO29">
        <f>SUM(G29:AN29)</f>
        <v>1312857.822533</v>
      </c>
    </row>
    <row r="30" spans="2:41">
      <c r="C30" t="s">
        <v>99</v>
      </c>
      <c r="D30" t="s">
        <v>266</v>
      </c>
      <c r="E30" t="s">
        <v>121</v>
      </c>
      <c r="F30" t="s">
        <v>248</v>
      </c>
      <c r="K30">
        <v>341.35531282646548</v>
      </c>
      <c r="L30">
        <v>1645.9055118450904</v>
      </c>
      <c r="M30">
        <v>3339.5530254840919</v>
      </c>
      <c r="N30">
        <v>5737.395065583285</v>
      </c>
      <c r="O30">
        <v>11557.145084261065</v>
      </c>
      <c r="P30">
        <v>0</v>
      </c>
      <c r="Q30">
        <v>1009.391</v>
      </c>
      <c r="W30">
        <v>1122.4090000000001</v>
      </c>
      <c r="X30">
        <v>39197.677210200003</v>
      </c>
      <c r="Y30">
        <v>17862.173999999999</v>
      </c>
      <c r="Z30">
        <v>50072.794377199993</v>
      </c>
      <c r="AA30">
        <v>2691.9824126000003</v>
      </c>
      <c r="AL30">
        <v>260082.682</v>
      </c>
      <c r="AN30">
        <v>464.036</v>
      </c>
      <c r="AO30">
        <f>SUM(G30:AN30)</f>
        <v>395124.5</v>
      </c>
    </row>
    <row r="31" spans="2:41">
      <c r="C31" t="s">
        <v>99</v>
      </c>
      <c r="D31" t="s">
        <v>267</v>
      </c>
      <c r="E31" t="s">
        <v>118</v>
      </c>
      <c r="F31" t="s">
        <v>118</v>
      </c>
      <c r="G31">
        <v>0</v>
      </c>
      <c r="I31">
        <v>0</v>
      </c>
      <c r="J31">
        <v>0</v>
      </c>
      <c r="K31">
        <v>9710.3693051705177</v>
      </c>
      <c r="L31">
        <v>46820.277174231269</v>
      </c>
      <c r="M31">
        <v>94998.647957577297</v>
      </c>
      <c r="N31">
        <v>163208.89947536602</v>
      </c>
      <c r="O31">
        <v>328760.51042645494</v>
      </c>
      <c r="P31">
        <v>0</v>
      </c>
      <c r="Q31">
        <v>327653.78899999999</v>
      </c>
      <c r="V31">
        <v>0</v>
      </c>
      <c r="W31">
        <v>7449.9100844000004</v>
      </c>
      <c r="X31">
        <v>186170.38988631585</v>
      </c>
      <c r="Y31">
        <v>46447.725277800004</v>
      </c>
      <c r="Z31">
        <v>430701.30968346947</v>
      </c>
      <c r="AA31">
        <v>51843.89615441463</v>
      </c>
      <c r="AB31">
        <v>0</v>
      </c>
      <c r="AC31">
        <v>0</v>
      </c>
      <c r="AE31">
        <v>0</v>
      </c>
      <c r="AF31">
        <v>0</v>
      </c>
      <c r="AG31">
        <v>0</v>
      </c>
      <c r="AI31">
        <v>0</v>
      </c>
      <c r="AL31">
        <v>137903.30167380002</v>
      </c>
      <c r="AN31">
        <v>1904.0308132</v>
      </c>
      <c r="AO31">
        <f>SUM(G31:AN31)</f>
        <v>1833573.0569122001</v>
      </c>
    </row>
    <row r="32" spans="2:41">
      <c r="C32" t="s">
        <v>99</v>
      </c>
      <c r="D32" t="s">
        <v>268</v>
      </c>
      <c r="E32" t="s">
        <v>119</v>
      </c>
      <c r="F32" t="s">
        <v>242</v>
      </c>
      <c r="G32">
        <v>0</v>
      </c>
      <c r="I32">
        <v>0</v>
      </c>
      <c r="J32">
        <v>0</v>
      </c>
      <c r="K32">
        <v>575.28132206419036</v>
      </c>
      <c r="L32">
        <v>2773.8214794633509</v>
      </c>
      <c r="M32">
        <v>5628.1018850895261</v>
      </c>
      <c r="N32">
        <v>9669.1514516173556</v>
      </c>
      <c r="O32">
        <v>19477.094550865575</v>
      </c>
      <c r="P32">
        <v>0</v>
      </c>
      <c r="Q32">
        <v>0</v>
      </c>
      <c r="V32">
        <v>0</v>
      </c>
      <c r="W32">
        <v>1054.0017747000002</v>
      </c>
      <c r="X32">
        <v>37459.418651782304</v>
      </c>
      <c r="Y32">
        <v>13385.070068899999</v>
      </c>
      <c r="Z32">
        <v>47669.367361818317</v>
      </c>
      <c r="AA32">
        <v>7437.7074971993707</v>
      </c>
      <c r="AB32">
        <v>0</v>
      </c>
      <c r="AC32">
        <v>0</v>
      </c>
      <c r="AE32">
        <v>0</v>
      </c>
      <c r="AF32">
        <v>0</v>
      </c>
      <c r="AL32">
        <v>0</v>
      </c>
      <c r="AM32">
        <v>38634.8059804</v>
      </c>
      <c r="AN32">
        <v>1540.4355308999998</v>
      </c>
      <c r="AO32">
        <f>SUM(G32:AN32)</f>
        <v>185304.25755479996</v>
      </c>
    </row>
    <row r="33" spans="2:41">
      <c r="B33" t="s">
        <v>239</v>
      </c>
      <c r="C33" t="s">
        <v>100</v>
      </c>
      <c r="D33" t="s">
        <v>264</v>
      </c>
      <c r="E33" t="s">
        <v>116</v>
      </c>
      <c r="F33" t="s">
        <v>116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V33">
        <v>1193.876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O33">
        <f>SUM(G33:AN33)</f>
        <v>1193.876</v>
      </c>
    </row>
    <row r="34" spans="2:41">
      <c r="C34" t="s">
        <v>100</v>
      </c>
      <c r="D34" t="s">
        <v>265</v>
      </c>
      <c r="E34" t="s">
        <v>120</v>
      </c>
      <c r="F34" t="s">
        <v>117</v>
      </c>
      <c r="V34">
        <v>621764.05098910001</v>
      </c>
      <c r="AO34">
        <f>SUM(G34:AN34)</f>
        <v>621764.05098910001</v>
      </c>
    </row>
    <row r="35" spans="2:41">
      <c r="C35" t="s">
        <v>100</v>
      </c>
      <c r="D35" t="s">
        <v>266</v>
      </c>
      <c r="E35" t="s">
        <v>121</v>
      </c>
      <c r="F35" t="s">
        <v>248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V35">
        <v>1300.931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</v>
      </c>
      <c r="AO35">
        <f>SUM(G35:AN35)</f>
        <v>1300.931</v>
      </c>
    </row>
    <row r="36" spans="2:41">
      <c r="C36" t="s">
        <v>100</v>
      </c>
      <c r="D36" t="s">
        <v>267</v>
      </c>
      <c r="E36" t="s">
        <v>118</v>
      </c>
      <c r="F36" t="s">
        <v>118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V36">
        <v>111816.2068226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</v>
      </c>
      <c r="AO36">
        <f>SUM(G36:AN36)</f>
        <v>111816.2068226</v>
      </c>
    </row>
    <row r="37" spans="2:41">
      <c r="C37" t="s">
        <v>100</v>
      </c>
      <c r="D37" t="s">
        <v>268</v>
      </c>
      <c r="E37" t="s">
        <v>242</v>
      </c>
      <c r="F37" t="s">
        <v>242</v>
      </c>
      <c r="V37">
        <v>25527.9421883</v>
      </c>
      <c r="AO37">
        <f>SUM(G37:AN37)</f>
        <v>25527.9421883</v>
      </c>
    </row>
    <row r="38" spans="2:41">
      <c r="B38" t="s">
        <v>269</v>
      </c>
      <c r="C38" t="s">
        <v>101</v>
      </c>
      <c r="D38" t="s">
        <v>270</v>
      </c>
      <c r="E38" t="s">
        <v>122</v>
      </c>
      <c r="F38" t="s">
        <v>122</v>
      </c>
      <c r="G38">
        <v>0</v>
      </c>
      <c r="I38">
        <v>0</v>
      </c>
      <c r="J38">
        <v>0</v>
      </c>
      <c r="K38">
        <v>3484.9389585885074</v>
      </c>
      <c r="L38">
        <v>12790.27335063112</v>
      </c>
      <c r="M38">
        <v>23427.547763495517</v>
      </c>
      <c r="N38">
        <v>33444.46655022374</v>
      </c>
      <c r="O38">
        <v>69917.7282162888</v>
      </c>
      <c r="P38">
        <v>320695.66253886477</v>
      </c>
      <c r="Q38">
        <v>126471.5544385352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O38">
        <f>SUM(G38:AN38)</f>
        <v>590232.17181662761</v>
      </c>
    </row>
    <row r="39" spans="2:41">
      <c r="C39" t="s">
        <v>101</v>
      </c>
      <c r="D39" t="s">
        <v>270</v>
      </c>
      <c r="E39" t="s">
        <v>122</v>
      </c>
      <c r="F39" t="s">
        <v>242</v>
      </c>
      <c r="P39">
        <v>33011.995949835211</v>
      </c>
      <c r="Q39">
        <v>7163.2455614647897</v>
      </c>
      <c r="AO39">
        <f>SUM(G39:AN39)</f>
        <v>40175.241511300002</v>
      </c>
    </row>
    <row r="40" spans="2:41">
      <c r="C40" t="s">
        <v>101</v>
      </c>
      <c r="D40" t="s">
        <v>216</v>
      </c>
      <c r="E40" t="s">
        <v>123</v>
      </c>
      <c r="F40" t="s">
        <v>123</v>
      </c>
      <c r="AL40">
        <v>23993.716999999997</v>
      </c>
      <c r="AO40">
        <f>SUM(G40:AN40)</f>
        <v>23993.716999999997</v>
      </c>
    </row>
    <row r="41" spans="2:41">
      <c r="C41" t="s">
        <v>101</v>
      </c>
      <c r="D41" t="s">
        <v>271</v>
      </c>
      <c r="E41" t="s">
        <v>124</v>
      </c>
      <c r="G41">
        <f>SUM(G7:G40)</f>
        <v>479819.21859134099</v>
      </c>
      <c r="H41">
        <f>SUM(H7:H40)</f>
        <v>433589.54540865903</v>
      </c>
      <c r="I41">
        <f>SUM(I7:I40)</f>
        <v>780032.19400310016</v>
      </c>
      <c r="J41">
        <f>SUM(J7:J40)</f>
        <v>46640.817996899998</v>
      </c>
      <c r="K41">
        <f>SUM(K7:K40)</f>
        <v>20164.852051745802</v>
      </c>
      <c r="L41">
        <f>SUM(L7:L40)</f>
        <v>89879.938491701701</v>
      </c>
      <c r="M41">
        <f>SUM(M7:M40)</f>
        <v>177745.08257295261</v>
      </c>
      <c r="N41">
        <f>SUM(N7:N40)</f>
        <v>292908.32654043281</v>
      </c>
      <c r="O41">
        <f>SUM(O7:O40)</f>
        <v>594688.26434316707</v>
      </c>
      <c r="P41">
        <f>SUM(P7:P40)</f>
        <v>564695.31200000003</v>
      </c>
      <c r="Q41">
        <f>SUM(Q7:Q40)</f>
        <v>462297.98</v>
      </c>
      <c r="R41">
        <f>SUM(R7:R40)</f>
        <v>96377.730160772247</v>
      </c>
      <c r="S41">
        <f>SUM(S7:S40)</f>
        <v>72174.278000000006</v>
      </c>
      <c r="T41">
        <f>SUM(T7:T40)</f>
        <v>328666.73284210812</v>
      </c>
      <c r="U41">
        <f>SUM(U7:U40)</f>
        <v>23757.155999999999</v>
      </c>
      <c r="V41">
        <f>SUM(V7:V40)</f>
        <v>761603.00699999998</v>
      </c>
      <c r="W41">
        <f>SUM(W7:W40)</f>
        <v>64203.903999999995</v>
      </c>
      <c r="X41">
        <f>SUM(X7:X40)</f>
        <v>1488475.1483935632</v>
      </c>
      <c r="Y41">
        <f>SUM(Y7:Y40)</f>
        <v>396189.92477584456</v>
      </c>
      <c r="Z41">
        <f>SUM(Z7:Z40)</f>
        <v>1856429.013106928</v>
      </c>
      <c r="AA41">
        <f>SUM(AA7:AA40)</f>
        <v>191730.57720409235</v>
      </c>
      <c r="AB41">
        <f>SUM(AB7:AB40)</f>
        <v>221656.93336168033</v>
      </c>
      <c r="AC41">
        <f>SUM(AC7:AC40)</f>
        <v>1312857.822533</v>
      </c>
      <c r="AD41">
        <f>SUM(AD7:AD40)</f>
        <v>395124.5</v>
      </c>
      <c r="AE41">
        <f>SUM(AE7:AE40)</f>
        <v>1849518.9042087279</v>
      </c>
      <c r="AF41">
        <f>SUM(AF7:AF40)</f>
        <v>189266.25345539238</v>
      </c>
      <c r="AG41">
        <f>SUM(AG7:AG40)</f>
        <v>1193.876</v>
      </c>
      <c r="AH41">
        <f>SUM(AH7:AH40)</f>
        <v>621764.05098910001</v>
      </c>
      <c r="AI41">
        <f>SUM(AI7:AI40)</f>
        <v>1300.931</v>
      </c>
      <c r="AJ41">
        <f>SUM(AJ7:AJ40)</f>
        <v>111816.2068226</v>
      </c>
      <c r="AK41">
        <f>SUM(AK7:AK40)</f>
        <v>25527.9421883</v>
      </c>
      <c r="AL41">
        <f>SUM(AL7:AL40)</f>
        <v>621256.29501959984</v>
      </c>
      <c r="AM41">
        <f>SUM(AM7:AM40)</f>
        <v>40175.241511300002</v>
      </c>
      <c r="AN41">
        <f>SUM(AN7:AN40)</f>
        <v>23993.716999999997</v>
      </c>
    </row>
    <row r="45" spans="2:41">
      <c r="AB45">
        <v>0</v>
      </c>
      <c r="AC45">
        <v>0</v>
      </c>
      <c r="AD45">
        <v>0</v>
      </c>
      <c r="AE45">
        <v>0</v>
      </c>
      <c r="AF4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50"/>
  <sheetViews>
    <sheetView zoomScale="93" zoomScaleNormal="7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A20" sqref="AA20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98"/>
      <c r="B1" s="98"/>
      <c r="C1" s="98"/>
      <c r="D1" s="9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98"/>
      <c r="B2" s="98"/>
      <c r="C2" s="98"/>
      <c r="D2" s="98"/>
      <c r="E2" s="27"/>
      <c r="F2" s="27"/>
      <c r="G2" s="98" t="s">
        <v>87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28"/>
    </row>
    <row r="3" spans="1:46">
      <c r="A3" s="27"/>
      <c r="B3" s="27"/>
      <c r="C3" s="29"/>
      <c r="D3" s="29"/>
      <c r="E3" s="27"/>
      <c r="F3" s="27"/>
      <c r="G3" s="98" t="s">
        <v>88</v>
      </c>
      <c r="H3" s="99"/>
      <c r="I3" s="98" t="s">
        <v>89</v>
      </c>
      <c r="J3" s="99"/>
      <c r="K3" s="98" t="s">
        <v>90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8" t="s">
        <v>91</v>
      </c>
      <c r="AB3" s="99"/>
      <c r="AC3" s="99"/>
      <c r="AD3" s="99"/>
      <c r="AE3" s="28"/>
      <c r="AF3" s="98" t="s">
        <v>92</v>
      </c>
      <c r="AG3" s="99"/>
      <c r="AH3" s="99"/>
      <c r="AI3" s="99"/>
      <c r="AJ3" s="99"/>
      <c r="AK3" s="98" t="s">
        <v>93</v>
      </c>
      <c r="AL3" s="99"/>
      <c r="AM3" s="99"/>
      <c r="AN3" s="99"/>
      <c r="AO3" s="28"/>
      <c r="AP3" s="98" t="s">
        <v>94</v>
      </c>
      <c r="AQ3" s="98"/>
      <c r="AR3" s="99"/>
      <c r="AS3" s="99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00" t="s">
        <v>130</v>
      </c>
      <c r="B7" s="10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6144.7776329999997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>
      <c r="A8" s="101"/>
      <c r="B8" s="10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1267.4993670000001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433589.54540865903</v>
      </c>
      <c r="AT8" s="27"/>
    </row>
    <row r="9" spans="1:46">
      <c r="A9" s="101"/>
      <c r="B9" s="10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01"/>
      <c r="B10" s="10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01"/>
      <c r="B11" s="10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7240.452515017334</v>
      </c>
      <c r="H11" s="80">
        <f>PEP노동및자본국산초기!C52</f>
        <v>6542.8486248549834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01"/>
      <c r="B12" s="103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34911.132930800355</v>
      </c>
      <c r="H12" s="80">
        <f>PEP노동및자본국산초기!C53</f>
        <v>31547.511376486087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89879.938491701701</v>
      </c>
      <c r="AT12" s="27"/>
    </row>
    <row r="13" spans="1:46">
      <c r="A13" s="101"/>
      <c r="B13" s="103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70834.916563001738</v>
      </c>
      <c r="H13" s="80">
        <f>PEP노동및자본국산초기!C54</f>
        <v>64010.106476728113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01"/>
      <c r="B14" s="103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121695.29804086829</v>
      </c>
      <c r="H14" s="80">
        <f>PEP노동및자본국산초기!C55</f>
        <v>109970.1865023703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01"/>
      <c r="B15" s="103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245137.41854165326</v>
      </c>
      <c r="H15" s="80">
        <f>PEP노동및자본국산초기!C56</f>
        <v>221518.89242821955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01"/>
      <c r="B16" s="10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01"/>
      <c r="B17" s="10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328666.73284210812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5">
        <v>-149689.97936168034</v>
      </c>
      <c r="AG17" s="85">
        <v>1567.3444925369695</v>
      </c>
      <c r="AH17" s="85">
        <v>22.873224155453499</v>
      </c>
      <c r="AI17" s="85">
        <v>-15945.84729652782</v>
      </c>
      <c r="AJ17" s="8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78">
        <v>-31024.123202972231</v>
      </c>
      <c r="AQ17" s="86">
        <v>1540.435530900002</v>
      </c>
      <c r="AR17" s="27"/>
      <c r="AS17" s="48">
        <f t="shared" si="0"/>
        <v>462297.98000000016</v>
      </c>
      <c r="AT17" s="27"/>
    </row>
    <row r="18" spans="1:46">
      <c r="A18" s="101"/>
      <c r="B18" s="10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01"/>
      <c r="B19" s="10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01"/>
      <c r="B20" s="10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0">
        <v>-169.85463831963716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>
      <c r="A21" s="101"/>
      <c r="B21" s="10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01"/>
      <c r="B22" s="10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01"/>
      <c r="B23" s="10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01"/>
      <c r="B24" s="10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01"/>
      <c r="B25" s="10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01"/>
      <c r="B26" s="10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01"/>
      <c r="B27" s="10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01"/>
      <c r="B28" s="10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01"/>
      <c r="B29" s="10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01"/>
      <c r="B30" s="10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0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01"/>
      <c r="B32" s="10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01"/>
      <c r="B33" s="10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01"/>
      <c r="B34" s="10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01"/>
      <c r="B35" s="10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01"/>
      <c r="B36" s="10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01"/>
      <c r="B37" s="10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01"/>
      <c r="B38" s="10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01"/>
      <c r="B39" s="10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01"/>
      <c r="B40" s="10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0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01"/>
      <c r="B42" s="10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>
      <c r="A43" s="101"/>
      <c r="B43" s="10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01"/>
      <c r="B44" s="10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01"/>
      <c r="B45" s="10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433589.54540865903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64034.049361680358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479819.21859134099</v>
      </c>
      <c r="H46" s="11">
        <v>433589.54540865903</v>
      </c>
      <c r="I46" s="11">
        <v>780032.19400310004</v>
      </c>
      <c r="J46" s="11">
        <v>46640.817996899998</v>
      </c>
      <c r="K46" s="11">
        <v>20164.852051745802</v>
      </c>
      <c r="L46" s="11">
        <v>89879.938491701701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7"/>
  <sheetViews>
    <sheetView topLeftCell="Q1" zoomScale="85" zoomScaleNormal="85" workbookViewId="0">
      <selection activeCell="AC30" sqref="AC30:AH33"/>
    </sheetView>
  </sheetViews>
  <sheetFormatPr baseColWidth="10" defaultColWidth="8.7109375" defaultRowHeight="18"/>
  <cols>
    <col min="1" max="2" width="9" bestFit="1" customWidth="1"/>
    <col min="3" max="3" width="11.140625" bestFit="1" customWidth="1"/>
    <col min="4" max="4" width="10.7109375" bestFit="1" customWidth="1"/>
    <col min="5" max="24" width="9" bestFit="1" customWidth="1"/>
    <col min="25" max="25" width="11.140625" bestFit="1" customWidth="1"/>
    <col min="26" max="26" width="10.7109375" bestFit="1" customWidth="1"/>
    <col min="27" max="28" width="9" bestFit="1" customWidth="1"/>
    <col min="29" max="29" width="17.7109375" customWidth="1"/>
    <col min="30" max="35" width="9" bestFit="1" customWidth="1"/>
    <col min="36" max="36" width="10" bestFit="1" customWidth="1"/>
    <col min="37" max="37" width="10.7109375" bestFit="1" customWidth="1"/>
  </cols>
  <sheetData>
    <row r="1" spans="1:37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3"/>
    </row>
    <row r="2" spans="1:37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>
      <c r="A37" s="63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zoomScale="55" zoomScaleNormal="55" workbookViewId="0">
      <selection activeCell="G47" sqref="G47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1"/>
  <sheetViews>
    <sheetView zoomScale="70" zoomScaleNormal="70" workbookViewId="0">
      <selection activeCell="B29" sqref="B29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66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66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66">
        <f t="shared" si="0"/>
        <v>18168.096655900001</v>
      </c>
      <c r="K4" s="59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66">
        <f t="shared" si="0"/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66">
        <f t="shared" si="0"/>
        <v>464.036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6144.7776329999997</v>
      </c>
      <c r="C34" s="13">
        <f t="shared" ref="C34:F34" si="1">C31*C32</f>
        <v>116420.22792528239</v>
      </c>
      <c r="D34" s="13">
        <f t="shared" si="1"/>
        <v>49068.346678000002</v>
      </c>
      <c r="E34" s="13">
        <f t="shared" si="1"/>
        <v>276880.29519863438</v>
      </c>
      <c r="F34" s="13">
        <f t="shared" si="1"/>
        <v>31305.571156424205</v>
      </c>
      <c r="G34" s="15">
        <f>SUM(B34:F34)</f>
        <v>479819.21859134099</v>
      </c>
      <c r="H34" s="71">
        <f>G34*(1-0.033)</f>
        <v>463985.18437782675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1267.4993670000001</v>
      </c>
      <c r="C35" s="13">
        <f t="shared" ref="C35:F35" si="2">C31*C33</f>
        <v>76328.493805317601</v>
      </c>
      <c r="D35" s="13">
        <f t="shared" si="2"/>
        <v>50260.290322000001</v>
      </c>
      <c r="E35" s="13">
        <f t="shared" si="2"/>
        <v>280222.91445656563</v>
      </c>
      <c r="F35" s="13">
        <f t="shared" si="2"/>
        <v>25510.347457775802</v>
      </c>
      <c r="G35" s="15">
        <f>SUM(B35:F35)</f>
        <v>433589.54540865903</v>
      </c>
      <c r="H35" s="71">
        <f>G35*(1-0.033)</f>
        <v>419281.09041017329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913408.76399999997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>
      <c r="A40" t="s">
        <v>61</v>
      </c>
      <c r="B40" s="19">
        <f>B46*M35/100</f>
        <v>7001.5175820217619</v>
      </c>
      <c r="C40" s="19">
        <f>C46*M35/100</f>
        <v>6326.9346202347688</v>
      </c>
      <c r="D40" s="13">
        <f>D46*Q35/100</f>
        <v>6381.5509118734863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>
      <c r="A41" t="s">
        <v>62</v>
      </c>
      <c r="B41" s="19">
        <f>B46*M36/100</f>
        <v>33759.065544083947</v>
      </c>
      <c r="C41" s="19">
        <f>C46*M36/100</f>
        <v>30506.443501062044</v>
      </c>
      <c r="D41" s="13">
        <f>D46*Q36/100</f>
        <v>23421.294184415252</v>
      </c>
      <c r="E41" s="13">
        <f>E45*Q36/100</f>
        <v>0</v>
      </c>
    </row>
    <row r="42" spans="1:17">
      <c r="A42" t="s">
        <v>63</v>
      </c>
      <c r="B42" s="19">
        <f>B46*M37/100</f>
        <v>68497.364316422681</v>
      </c>
      <c r="C42" s="19">
        <f>C46*M37/100</f>
        <v>61897.772962996081</v>
      </c>
      <c r="D42" s="13">
        <f>D46*Q37/100</f>
        <v>42900.059533222804</v>
      </c>
      <c r="E42" s="13">
        <f>E45*Q37/100</f>
        <v>0</v>
      </c>
    </row>
    <row r="43" spans="1:17">
      <c r="A43" t="s">
        <v>64</v>
      </c>
      <c r="B43" s="19">
        <f>B46*M38/100</f>
        <v>117679.35320551964</v>
      </c>
      <c r="C43" s="19">
        <f>C46*M38/100</f>
        <v>106341.17034779208</v>
      </c>
      <c r="D43" s="13">
        <f>D46*Q38/100</f>
        <v>61242.841997194235</v>
      </c>
      <c r="E43" s="13">
        <f>E45*Q38/100</f>
        <v>0</v>
      </c>
      <c r="K43" t="s">
        <v>77</v>
      </c>
    </row>
    <row r="44" spans="1:17">
      <c r="A44" t="s">
        <v>65</v>
      </c>
      <c r="B44" s="19">
        <f>B46*M39/100</f>
        <v>237047.88372977872</v>
      </c>
      <c r="C44" s="19">
        <f>C46*M39/100</f>
        <v>214208.76897808831</v>
      </c>
      <c r="D44" s="13">
        <f>D46*Q39/100</f>
        <v>128031.95337329424</v>
      </c>
      <c r="E44" s="13">
        <f>E45*Q39/100</f>
        <v>0</v>
      </c>
    </row>
    <row r="45" spans="1:17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17">
      <c r="A46" t="s">
        <v>214</v>
      </c>
      <c r="B46" s="68">
        <f>H34</f>
        <v>463985.18437782675</v>
      </c>
      <c r="C46" s="68">
        <f>H35</f>
        <v>419281.09041017329</v>
      </c>
      <c r="D46" s="67">
        <f>미시사회행렬초기!X26</f>
        <v>261977.7</v>
      </c>
    </row>
    <row r="47" spans="1:17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7240.452515017334</v>
      </c>
      <c r="C52" s="19">
        <f>C57*M35/100</f>
        <v>6542.8486248549834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34911.132930800355</v>
      </c>
      <c r="C53" s="19">
        <f>C57*M36/100</f>
        <v>31547.511376486087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70834.916563001738</v>
      </c>
      <c r="C54" s="19">
        <f>C57*M37/100</f>
        <v>64010.106476728113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121695.29804086829</v>
      </c>
      <c r="C55" s="19">
        <f>C57*M38/100</f>
        <v>109970.1865023703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245137.41854165326</v>
      </c>
      <c r="C56" s="19">
        <f>C57*M39/100</f>
        <v>221518.89242821955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479819.21859134099</v>
      </c>
      <c r="C57" s="20">
        <f>G35</f>
        <v>433589.54540865903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6"/>
  <sheetViews>
    <sheetView zoomScale="55" zoomScaleNormal="55" workbookViewId="0">
      <selection activeCell="A31" sqref="A31:XFD31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4"/>
  <sheetViews>
    <sheetView zoomScale="55" zoomScaleNormal="55" workbookViewId="0">
      <selection activeCell="L13" sqref="L1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1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83">
        <v>11582.416999999999</v>
      </c>
      <c r="M8" s="83">
        <v>140621.35</v>
      </c>
      <c r="N8" s="83">
        <v>427720.12769220001</v>
      </c>
      <c r="O8" s="83">
        <v>2378.4344580000002</v>
      </c>
      <c r="P8" s="83">
        <v>177.20099999999999</v>
      </c>
      <c r="Q8" s="83">
        <v>35.432000000000002</v>
      </c>
      <c r="R8" s="83">
        <v>24516.612000000001</v>
      </c>
      <c r="S8" s="83">
        <v>18820.819</v>
      </c>
      <c r="T8" s="83">
        <v>6288.0323116</v>
      </c>
      <c r="U8" s="83">
        <v>3965.2249999999999</v>
      </c>
      <c r="V8" s="83">
        <v>1753.3440000000001</v>
      </c>
      <c r="W8" s="83">
        <v>37076.588930799997</v>
      </c>
      <c r="X8" s="83">
        <v>657.35900000000004</v>
      </c>
      <c r="Y8" s="83">
        <v>2315.5300000000002</v>
      </c>
      <c r="Z8" s="83">
        <v>361.84199999999998</v>
      </c>
      <c r="AA8" s="83">
        <v>6771.4735480000008</v>
      </c>
      <c r="AB8" s="83">
        <v>10411.374307800001</v>
      </c>
      <c r="AC8" s="83">
        <v>1463.9475419999999</v>
      </c>
      <c r="AD8" s="83">
        <v>3255.6526884</v>
      </c>
      <c r="AE8" s="83">
        <v>7574.2960691999997</v>
      </c>
      <c r="AF8" s="83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59"/>
  <sheetViews>
    <sheetView topLeftCell="A11" zoomScale="55" zoomScaleNormal="55" workbookViewId="0">
      <selection activeCell="J39" sqref="J39:AE59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58">
        <v>4399.8925362915597</v>
      </c>
      <c r="L9" s="58">
        <v>4.595819078317871</v>
      </c>
      <c r="M9" s="58">
        <v>34151.208127858197</v>
      </c>
      <c r="N9" s="58">
        <v>52.948767214549093</v>
      </c>
      <c r="O9" s="58">
        <v>12.34333360037019</v>
      </c>
      <c r="P9" s="58">
        <v>370.54982215860718</v>
      </c>
      <c r="Q9" s="58">
        <v>23.554130882614619</v>
      </c>
      <c r="R9" s="58">
        <v>9900.8620605869219</v>
      </c>
      <c r="S9" s="58">
        <v>21.583302174727461</v>
      </c>
      <c r="T9" s="58">
        <v>40.384665634092677</v>
      </c>
      <c r="U9" s="58">
        <v>10.27901285199729</v>
      </c>
      <c r="V9" s="58">
        <v>300.54460445108839</v>
      </c>
      <c r="W9" s="58">
        <v>305.9849577021115</v>
      </c>
      <c r="X9" s="58">
        <v>94.424077784164012</v>
      </c>
      <c r="Y9" s="58">
        <v>1201.4178221376139</v>
      </c>
      <c r="Z9" s="58">
        <v>227.72775992896089</v>
      </c>
      <c r="AA9" s="58">
        <v>2.1754775517774059</v>
      </c>
      <c r="AB9" s="58">
        <v>32.583720087248949</v>
      </c>
      <c r="AC9" s="58">
        <v>3.4735086099283681</v>
      </c>
      <c r="AD9" s="58">
        <v>146.9094558592995</v>
      </c>
      <c r="AE9" s="58">
        <v>5.6445514287794039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58">
        <v>13.55301229708304</v>
      </c>
      <c r="L10" s="58">
        <v>52.103521488821173</v>
      </c>
      <c r="M10" s="58">
        <v>86425.511568539645</v>
      </c>
      <c r="N10" s="58">
        <v>0</v>
      </c>
      <c r="O10" s="58">
        <v>13528.249700657399</v>
      </c>
      <c r="P10" s="58">
        <v>5209.0495338892588</v>
      </c>
      <c r="Q10" s="58">
        <v>0</v>
      </c>
      <c r="R10" s="58">
        <v>53.289598891698972</v>
      </c>
      <c r="S10" s="58">
        <v>0</v>
      </c>
      <c r="T10" s="58">
        <v>0</v>
      </c>
      <c r="U10" s="58">
        <v>3.3532416433298211</v>
      </c>
      <c r="V10" s="58">
        <v>274.47033001050818</v>
      </c>
      <c r="W10" s="58">
        <v>132.3575922001996</v>
      </c>
      <c r="X10" s="58">
        <v>2.3675574461285982</v>
      </c>
      <c r="Y10" s="58">
        <v>216.99016572125231</v>
      </c>
      <c r="Z10" s="58">
        <v>53.065372498255932</v>
      </c>
      <c r="AA10" s="58">
        <v>0</v>
      </c>
      <c r="AB10" s="58">
        <v>0</v>
      </c>
      <c r="AC10" s="58">
        <v>0</v>
      </c>
      <c r="AD10" s="58">
        <v>13.86302286233061</v>
      </c>
      <c r="AE10" s="58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58">
        <v>16897.381419499161</v>
      </c>
      <c r="L11" s="58">
        <v>650.53391358742203</v>
      </c>
      <c r="M11" s="58">
        <v>587783.46752039006</v>
      </c>
      <c r="N11" s="58">
        <v>11759.512945019551</v>
      </c>
      <c r="O11" s="58">
        <v>13534.373262982441</v>
      </c>
      <c r="P11" s="58">
        <v>99312.19844065464</v>
      </c>
      <c r="Q11" s="58">
        <v>34686.050308873557</v>
      </c>
      <c r="R11" s="58">
        <v>53938.538451631743</v>
      </c>
      <c r="S11" s="58">
        <v>5825.7453970016468</v>
      </c>
      <c r="T11" s="58">
        <v>4066.1926153041309</v>
      </c>
      <c r="U11" s="58">
        <v>4076.523936968505</v>
      </c>
      <c r="V11" s="58">
        <v>30961.269596950679</v>
      </c>
      <c r="W11" s="58">
        <v>8964.7064115059184</v>
      </c>
      <c r="X11" s="58">
        <v>7436.7775668974064</v>
      </c>
      <c r="Y11" s="58">
        <v>33067.791454995349</v>
      </c>
      <c r="Z11" s="58">
        <v>24145.488682955671</v>
      </c>
      <c r="AA11" s="58">
        <v>7608.8745034690519</v>
      </c>
      <c r="AB11" s="58">
        <v>7236.5929996122231</v>
      </c>
      <c r="AC11" s="58">
        <v>1427.934437400668</v>
      </c>
      <c r="AD11" s="58">
        <v>2254.4478950818252</v>
      </c>
      <c r="AE11" s="58">
        <v>296.6923565351841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58">
        <v>1434.7420803751941</v>
      </c>
      <c r="L12" s="58">
        <v>34.535819990649863</v>
      </c>
      <c r="M12" s="58">
        <v>40784.105784605897</v>
      </c>
      <c r="N12" s="58">
        <v>4578.2749018617669</v>
      </c>
      <c r="O12" s="58">
        <v>782.84368819104895</v>
      </c>
      <c r="P12" s="58">
        <v>5290.1345882471614</v>
      </c>
      <c r="Q12" s="58">
        <v>1824.762433276059</v>
      </c>
      <c r="R12" s="58">
        <v>8846.7199602972123</v>
      </c>
      <c r="S12" s="58">
        <v>5254.7958376311826</v>
      </c>
      <c r="T12" s="58">
        <v>609.37427825223483</v>
      </c>
      <c r="U12" s="58">
        <v>417.44332995206838</v>
      </c>
      <c r="V12" s="58">
        <v>3223.4382151611871</v>
      </c>
      <c r="W12" s="58">
        <v>1061.2076612610681</v>
      </c>
      <c r="X12" s="58">
        <v>1226.6855234685829</v>
      </c>
      <c r="Y12" s="58">
        <v>7364.5907773960698</v>
      </c>
      <c r="Z12" s="58">
        <v>3255.0735756357071</v>
      </c>
      <c r="AA12" s="58">
        <v>643.00438520253215</v>
      </c>
      <c r="AB12" s="58">
        <v>2817.388123131826</v>
      </c>
      <c r="AC12" s="58">
        <v>302.58145976000532</v>
      </c>
      <c r="AD12" s="58">
        <v>276.95857812814018</v>
      </c>
      <c r="AE12" s="58">
        <v>45.979079224954539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58">
        <v>896.20175427808135</v>
      </c>
      <c r="L13" s="58">
        <v>104.9913345748926</v>
      </c>
      <c r="M13" s="58">
        <v>36856.000415372713</v>
      </c>
      <c r="N13" s="58">
        <v>2447.7355756366551</v>
      </c>
      <c r="O13" s="58">
        <v>17510.7674407706</v>
      </c>
      <c r="P13" s="58">
        <v>1066.7279455719211</v>
      </c>
      <c r="Q13" s="58">
        <v>2644.0293678603521</v>
      </c>
      <c r="R13" s="58">
        <v>5277.9853829333724</v>
      </c>
      <c r="S13" s="58">
        <v>1286.4357248048971</v>
      </c>
      <c r="T13" s="58">
        <v>1457.5121219962309</v>
      </c>
      <c r="U13" s="58">
        <v>3313.2084655834469</v>
      </c>
      <c r="V13" s="58">
        <v>8144.8039048855162</v>
      </c>
      <c r="W13" s="58">
        <v>1772.192638391813</v>
      </c>
      <c r="X13" s="58">
        <v>3961.084803428173</v>
      </c>
      <c r="Y13" s="58">
        <v>5231.4431966375278</v>
      </c>
      <c r="Z13" s="58">
        <v>2740.938510115483</v>
      </c>
      <c r="AA13" s="58">
        <v>187.48777240381551</v>
      </c>
      <c r="AB13" s="58">
        <v>1506.2924981987369</v>
      </c>
      <c r="AC13" s="58">
        <v>162.91789682967169</v>
      </c>
      <c r="AD13" s="58">
        <v>555.491290869767</v>
      </c>
      <c r="AE13" s="58">
        <v>45.673412812529719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58">
        <v>92.781334333772449</v>
      </c>
      <c r="L14" s="58">
        <v>18.649591411959861</v>
      </c>
      <c r="M14" s="58">
        <v>1358.030755192133</v>
      </c>
      <c r="N14" s="58">
        <v>221.47521254444311</v>
      </c>
      <c r="O14" s="58">
        <v>676.93318657045268</v>
      </c>
      <c r="P14" s="58">
        <v>102.4465760431686</v>
      </c>
      <c r="Q14" s="58">
        <v>254.15502812639269</v>
      </c>
      <c r="R14" s="58">
        <v>400.52399044539402</v>
      </c>
      <c r="S14" s="58">
        <v>273.19016015640273</v>
      </c>
      <c r="T14" s="58">
        <v>108.6483707976421</v>
      </c>
      <c r="U14" s="58">
        <v>11340.565995236981</v>
      </c>
      <c r="V14" s="58">
        <v>770.19638327444841</v>
      </c>
      <c r="W14" s="58">
        <v>967.10239176741106</v>
      </c>
      <c r="X14" s="58">
        <v>203.7485434537993</v>
      </c>
      <c r="Y14" s="58">
        <v>135.3566364860468</v>
      </c>
      <c r="Z14" s="58">
        <v>268.19201910130272</v>
      </c>
      <c r="AA14" s="58">
        <v>16.44947140570812</v>
      </c>
      <c r="AB14" s="58">
        <v>136.29186686388371</v>
      </c>
      <c r="AC14" s="58">
        <v>37.215212440911202</v>
      </c>
      <c r="AD14" s="58">
        <v>91.457023615335871</v>
      </c>
      <c r="AE14" s="58">
        <v>3.863844224715141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58">
        <v>734.93458916293116</v>
      </c>
      <c r="L15" s="58">
        <v>610.63005468460426</v>
      </c>
      <c r="M15" s="58">
        <v>45869.752084368272</v>
      </c>
      <c r="N15" s="58">
        <v>13382.45366733958</v>
      </c>
      <c r="O15" s="58">
        <v>1929.0272198018549</v>
      </c>
      <c r="P15" s="58">
        <v>2475.95197886306</v>
      </c>
      <c r="Q15" s="58">
        <v>10727.404017793369</v>
      </c>
      <c r="R15" s="58">
        <v>1180.199737575638</v>
      </c>
      <c r="S15" s="58">
        <v>1811.93011305242</v>
      </c>
      <c r="T15" s="58">
        <v>873.49219587467564</v>
      </c>
      <c r="U15" s="58">
        <v>614.88296122961049</v>
      </c>
      <c r="V15" s="58">
        <v>4834.3962342709347</v>
      </c>
      <c r="W15" s="58">
        <v>2436.6350883187711</v>
      </c>
      <c r="X15" s="58">
        <v>470.53849276614369</v>
      </c>
      <c r="Y15" s="58">
        <v>613.68536286892095</v>
      </c>
      <c r="Z15" s="58">
        <v>1226.8945434165089</v>
      </c>
      <c r="AA15" s="58">
        <v>535.80344175788503</v>
      </c>
      <c r="AB15" s="58">
        <v>8235.3215630174964</v>
      </c>
      <c r="AC15" s="58">
        <v>859.86785576632701</v>
      </c>
      <c r="AD15" s="58">
        <v>738.89596762086717</v>
      </c>
      <c r="AE15" s="58">
        <v>69.730899293511328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58">
        <v>574.05218022879853</v>
      </c>
      <c r="L16" s="58">
        <v>95.083653152476074</v>
      </c>
      <c r="M16" s="58">
        <v>11376.270465166141</v>
      </c>
      <c r="N16" s="58">
        <v>7706.1360845616982</v>
      </c>
      <c r="O16" s="58">
        <v>1011.9743999922</v>
      </c>
      <c r="P16" s="58">
        <v>1162.344119763256</v>
      </c>
      <c r="Q16" s="58">
        <v>2138.9598387787291</v>
      </c>
      <c r="R16" s="58">
        <v>1909.8267769751981</v>
      </c>
      <c r="S16" s="58">
        <v>1949.2838776895269</v>
      </c>
      <c r="T16" s="58">
        <v>4783.4887137908736</v>
      </c>
      <c r="U16" s="58">
        <v>1805.285088482598</v>
      </c>
      <c r="V16" s="58">
        <v>10793.696724999631</v>
      </c>
      <c r="W16" s="58">
        <v>2846.4942496021531</v>
      </c>
      <c r="X16" s="58">
        <v>8077.0012305861856</v>
      </c>
      <c r="Y16" s="58">
        <v>6079.2207823652016</v>
      </c>
      <c r="Z16" s="58">
        <v>5217.1398014234064</v>
      </c>
      <c r="AA16" s="58">
        <v>220.783517515971</v>
      </c>
      <c r="AB16" s="58">
        <v>4742.2177010499381</v>
      </c>
      <c r="AC16" s="58">
        <v>470.2487910799756</v>
      </c>
      <c r="AD16" s="58">
        <v>979.26108864238961</v>
      </c>
      <c r="AE16" s="58">
        <v>823.23291180076058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58">
        <v>194.901602973705</v>
      </c>
      <c r="L17" s="58">
        <v>15.372619787189951</v>
      </c>
      <c r="M17" s="58">
        <v>3865.0274124078092</v>
      </c>
      <c r="N17" s="58">
        <v>6085.8100429155302</v>
      </c>
      <c r="O17" s="58">
        <v>391.47804167182647</v>
      </c>
      <c r="P17" s="58">
        <v>409.0250862035528</v>
      </c>
      <c r="Q17" s="58">
        <v>1497.9008423010221</v>
      </c>
      <c r="R17" s="58">
        <v>1356.0073794298719</v>
      </c>
      <c r="S17" s="58">
        <v>11137.816103502149</v>
      </c>
      <c r="T17" s="58">
        <v>6908.440685996251</v>
      </c>
      <c r="U17" s="58">
        <v>880.8596665867276</v>
      </c>
      <c r="V17" s="58">
        <v>14932.32970020318</v>
      </c>
      <c r="W17" s="58">
        <v>1929.9091886403239</v>
      </c>
      <c r="X17" s="58">
        <v>2569.3854932800582</v>
      </c>
      <c r="Y17" s="58">
        <v>556.71483736227458</v>
      </c>
      <c r="Z17" s="58">
        <v>2378.6846657846208</v>
      </c>
      <c r="AA17" s="58">
        <v>73.885628900156448</v>
      </c>
      <c r="AB17" s="58">
        <v>3745.0981651569518</v>
      </c>
      <c r="AC17" s="58">
        <v>1912.952086196856</v>
      </c>
      <c r="AD17" s="58">
        <v>520.69821869943905</v>
      </c>
      <c r="AE17" s="58">
        <v>156.8595089559536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58">
        <v>1192.4667434046869</v>
      </c>
      <c r="L18" s="58">
        <v>183.74433983156871</v>
      </c>
      <c r="M18" s="58">
        <v>17826.51517021902</v>
      </c>
      <c r="N18" s="58">
        <v>5055.4393146090524</v>
      </c>
      <c r="O18" s="58">
        <v>2201.775815216175</v>
      </c>
      <c r="P18" s="58">
        <v>5228.5485444992883</v>
      </c>
      <c r="Q18" s="58">
        <v>2439.808082682589</v>
      </c>
      <c r="R18" s="58">
        <v>3216.59029063347</v>
      </c>
      <c r="S18" s="58">
        <v>1432.626386847169</v>
      </c>
      <c r="T18" s="58">
        <v>27484.407451894898</v>
      </c>
      <c r="U18" s="58">
        <v>20920.60284047082</v>
      </c>
      <c r="V18" s="58">
        <v>4992.0108455156051</v>
      </c>
      <c r="W18" s="58">
        <v>4869.1561123593974</v>
      </c>
      <c r="X18" s="58">
        <v>1667.1934887439961</v>
      </c>
      <c r="Y18" s="58">
        <v>3714.0318158306218</v>
      </c>
      <c r="Z18" s="58">
        <v>2022.146393363857</v>
      </c>
      <c r="AA18" s="58">
        <v>290.73941963355782</v>
      </c>
      <c r="AB18" s="58">
        <v>3111.0265301896488</v>
      </c>
      <c r="AC18" s="58">
        <v>347.67788214190011</v>
      </c>
      <c r="AD18" s="58">
        <v>249.86959279520221</v>
      </c>
      <c r="AE18" s="58">
        <v>126.22346661376601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58">
        <v>67.541987317464006</v>
      </c>
      <c r="L19" s="58">
        <v>7.7504216679453029</v>
      </c>
      <c r="M19" s="58">
        <v>3764.5172795967842</v>
      </c>
      <c r="N19" s="58">
        <v>10006.954869670561</v>
      </c>
      <c r="O19" s="58">
        <v>628.99999970526358</v>
      </c>
      <c r="P19" s="58">
        <v>815.71219229794497</v>
      </c>
      <c r="Q19" s="58">
        <v>1591.29527282189</v>
      </c>
      <c r="R19" s="58">
        <v>11653.797403394041</v>
      </c>
      <c r="S19" s="58">
        <v>1318.8820450919809</v>
      </c>
      <c r="T19" s="58">
        <v>7630.5792754404074</v>
      </c>
      <c r="U19" s="58">
        <v>8786.5637495417468</v>
      </c>
      <c r="V19" s="58">
        <v>7664.8102609375437</v>
      </c>
      <c r="W19" s="58">
        <v>688.52296732661034</v>
      </c>
      <c r="X19" s="58">
        <v>2303.5703077290291</v>
      </c>
      <c r="Y19" s="58">
        <v>4148.7211892527503</v>
      </c>
      <c r="Z19" s="58">
        <v>2269.7478052748811</v>
      </c>
      <c r="AA19" s="58">
        <v>72.487704415767382</v>
      </c>
      <c r="AB19" s="58">
        <v>6158.1002458068133</v>
      </c>
      <c r="AC19" s="58">
        <v>411.73977838674273</v>
      </c>
      <c r="AD19" s="58">
        <v>421.56216438646322</v>
      </c>
      <c r="AE19" s="58">
        <v>188.4325151468671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58">
        <v>1300.3982889420031</v>
      </c>
      <c r="L20" s="58">
        <v>400.23939632920951</v>
      </c>
      <c r="M20" s="58">
        <v>57542.319400977824</v>
      </c>
      <c r="N20" s="58">
        <v>13541.818483263311</v>
      </c>
      <c r="O20" s="58">
        <v>4960.1531143394805</v>
      </c>
      <c r="P20" s="58">
        <v>21520.78728193025</v>
      </c>
      <c r="Q20" s="58">
        <v>9744.8435996441876</v>
      </c>
      <c r="R20" s="58">
        <v>5190.3033342482304</v>
      </c>
      <c r="S20" s="58">
        <v>10418.84094718573</v>
      </c>
      <c r="T20" s="58">
        <v>13336.27454185346</v>
      </c>
      <c r="U20" s="58">
        <v>13680.615822918669</v>
      </c>
      <c r="V20" s="58">
        <v>28131.20119571027</v>
      </c>
      <c r="W20" s="58">
        <v>5403.9066189092864</v>
      </c>
      <c r="X20" s="58">
        <v>4885.9303499595062</v>
      </c>
      <c r="Y20" s="58">
        <v>3173.5144325496399</v>
      </c>
      <c r="Z20" s="58">
        <v>4865.2639813688638</v>
      </c>
      <c r="AA20" s="58">
        <v>482.37242480144442</v>
      </c>
      <c r="AB20" s="58">
        <v>8333.3918076517984</v>
      </c>
      <c r="AC20" s="58">
        <v>1747.245109425869</v>
      </c>
      <c r="AD20" s="58">
        <v>1903.996388165524</v>
      </c>
      <c r="AE20" s="58">
        <v>183.66298673524639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25.568584900729899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2978.9887871990222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58">
        <v>3.4566102372133658</v>
      </c>
      <c r="L22" s="58">
        <v>0.69994730576305153</v>
      </c>
      <c r="M22" s="58">
        <v>621.80299700007527</v>
      </c>
      <c r="N22" s="58">
        <v>362.8720663709455</v>
      </c>
      <c r="O22" s="58">
        <v>42.478027895793048</v>
      </c>
      <c r="P22" s="58">
        <v>53.767765359557558</v>
      </c>
      <c r="Q22" s="58">
        <v>53.383702687270713</v>
      </c>
      <c r="R22" s="58">
        <v>80.358823163366864</v>
      </c>
      <c r="S22" s="58">
        <v>80.856553549001731</v>
      </c>
      <c r="T22" s="58">
        <v>286.78031986012502</v>
      </c>
      <c r="U22" s="58">
        <v>96.154439248053848</v>
      </c>
      <c r="V22" s="58">
        <v>290.89712513942533</v>
      </c>
      <c r="W22" s="58">
        <v>5.6672485013011764</v>
      </c>
      <c r="X22" s="58">
        <v>46.814090731110227</v>
      </c>
      <c r="Y22" s="58">
        <v>15.972534255088361</v>
      </c>
      <c r="Z22" s="58">
        <v>79.860160624145678</v>
      </c>
      <c r="AA22" s="58">
        <v>6.9480413283503486</v>
      </c>
      <c r="AB22" s="58">
        <v>223.3049504288316</v>
      </c>
      <c r="AC22" s="58">
        <v>10.23988949654046</v>
      </c>
      <c r="AD22" s="58">
        <v>21.293190247080361</v>
      </c>
      <c r="AE22" s="58">
        <v>7.2457366184328293</v>
      </c>
    </row>
    <row r="23" spans="1:31">
      <c r="J23" s="1" t="s">
        <v>33</v>
      </c>
      <c r="K23" s="58">
        <v>133.24541915181379</v>
      </c>
      <c r="L23" s="58">
        <v>12.061762648368379</v>
      </c>
      <c r="M23" s="58">
        <v>1680.5673546062651</v>
      </c>
      <c r="N23" s="58">
        <v>703.37773401800871</v>
      </c>
      <c r="O23" s="58">
        <v>179.83158493967139</v>
      </c>
      <c r="P23" s="58">
        <v>448.63844176554193</v>
      </c>
      <c r="Q23" s="58">
        <v>211.73667566332759</v>
      </c>
      <c r="R23" s="58">
        <v>660.20637337845301</v>
      </c>
      <c r="S23" s="58">
        <v>187.2438192771618</v>
      </c>
      <c r="T23" s="58">
        <v>559.63160704708662</v>
      </c>
      <c r="U23" s="58">
        <v>186.72117109863299</v>
      </c>
      <c r="V23" s="58">
        <v>806.68414537659839</v>
      </c>
      <c r="W23" s="58">
        <v>104.16620032120819</v>
      </c>
      <c r="X23" s="58">
        <v>269.5740252167862</v>
      </c>
      <c r="Y23" s="58">
        <v>835.10784948330911</v>
      </c>
      <c r="Z23" s="58">
        <v>295.23355713019248</v>
      </c>
      <c r="AA23" s="58">
        <v>22.10798514458692</v>
      </c>
      <c r="AB23" s="58">
        <v>432.84602090884857</v>
      </c>
      <c r="AC23" s="58">
        <v>45.103477697987337</v>
      </c>
      <c r="AD23" s="58">
        <v>65.203735330179313</v>
      </c>
      <c r="AE23" s="58">
        <v>13.44478450039639</v>
      </c>
    </row>
    <row r="24" spans="1:31">
      <c r="J24" s="1" t="s">
        <v>34</v>
      </c>
      <c r="K24" s="58">
        <v>490.08985496816263</v>
      </c>
      <c r="L24" s="58">
        <v>57.080221819296177</v>
      </c>
      <c r="M24" s="58">
        <v>5468.0998233211803</v>
      </c>
      <c r="N24" s="58">
        <v>1329.0974655317041</v>
      </c>
      <c r="O24" s="58">
        <v>535.07511820256696</v>
      </c>
      <c r="P24" s="58">
        <v>807.49866542456061</v>
      </c>
      <c r="Q24" s="58">
        <v>3530.459380998022</v>
      </c>
      <c r="R24" s="58">
        <v>808.68239988480138</v>
      </c>
      <c r="S24" s="58">
        <v>1670.380224100669</v>
      </c>
      <c r="T24" s="58">
        <v>1085.6008991835261</v>
      </c>
      <c r="U24" s="58">
        <v>852.63340269672392</v>
      </c>
      <c r="V24" s="58">
        <v>3575.7454794785908</v>
      </c>
      <c r="W24" s="58">
        <v>244.44581556513589</v>
      </c>
      <c r="X24" s="58">
        <v>1217.4934015496281</v>
      </c>
      <c r="Y24" s="58">
        <v>1080.3192946531569</v>
      </c>
      <c r="Z24" s="58">
        <v>2793.2952563889198</v>
      </c>
      <c r="AA24" s="58">
        <v>76.462133857874633</v>
      </c>
      <c r="AB24" s="58">
        <v>817.90270224946596</v>
      </c>
      <c r="AC24" s="58">
        <v>290.59676007160078</v>
      </c>
      <c r="AD24" s="58">
        <v>182.40525652864011</v>
      </c>
      <c r="AE24" s="58">
        <v>98.91347934003015</v>
      </c>
    </row>
    <row r="25" spans="1:31">
      <c r="J25" s="1" t="s">
        <v>35</v>
      </c>
      <c r="K25" s="58">
        <v>45.605228894145768</v>
      </c>
      <c r="L25" s="58">
        <v>2.5403024282621001</v>
      </c>
      <c r="M25" s="58">
        <v>5026.7256007565666</v>
      </c>
      <c r="N25" s="58">
        <v>442.99665575269478</v>
      </c>
      <c r="O25" s="58">
        <v>429.84036324355242</v>
      </c>
      <c r="P25" s="58">
        <v>532.29112035122557</v>
      </c>
      <c r="Q25" s="58">
        <v>363.71463689382608</v>
      </c>
      <c r="R25" s="58">
        <v>138.83656457905201</v>
      </c>
      <c r="S25" s="58">
        <v>646.93767522091571</v>
      </c>
      <c r="T25" s="58">
        <v>1201.327007833846</v>
      </c>
      <c r="U25" s="58">
        <v>106.0989552728491</v>
      </c>
      <c r="V25" s="58">
        <v>2632.84578936753</v>
      </c>
      <c r="W25" s="58">
        <v>517.64513886880309</v>
      </c>
      <c r="X25" s="58">
        <v>596.45103108985677</v>
      </c>
      <c r="Y25" s="58">
        <v>563.15246454478972</v>
      </c>
      <c r="Z25" s="58">
        <v>691.78191464669635</v>
      </c>
      <c r="AA25" s="58">
        <v>1329.65037949816</v>
      </c>
      <c r="AB25" s="58">
        <v>272.61218324771272</v>
      </c>
      <c r="AC25" s="58">
        <v>268.93630012863622</v>
      </c>
      <c r="AD25" s="58">
        <v>721.29587844171817</v>
      </c>
      <c r="AE25" s="58">
        <v>53.100030298439968</v>
      </c>
    </row>
    <row r="26" spans="1:31">
      <c r="J26" s="1" t="s">
        <v>36</v>
      </c>
      <c r="K26" s="58">
        <v>878.90071968715642</v>
      </c>
      <c r="L26" s="58">
        <v>21.156107052238031</v>
      </c>
      <c r="M26" s="58">
        <v>24983.709905904299</v>
      </c>
      <c r="N26" s="58">
        <v>2804.5801131864018</v>
      </c>
      <c r="O26" s="58">
        <v>479.55788734775729</v>
      </c>
      <c r="P26" s="58">
        <v>3240.654303271338</v>
      </c>
      <c r="Q26" s="58">
        <v>1117.821131617615</v>
      </c>
      <c r="R26" s="58">
        <v>5419.3632753440024</v>
      </c>
      <c r="S26" s="58">
        <v>3219.006333385978</v>
      </c>
      <c r="T26" s="58">
        <v>373.29322046139077</v>
      </c>
      <c r="U26" s="58">
        <v>255.71930184659431</v>
      </c>
      <c r="V26" s="58">
        <v>1974.6281968891369</v>
      </c>
      <c r="W26" s="58">
        <v>650.07933480000145</v>
      </c>
      <c r="X26" s="58">
        <v>751.44850363935279</v>
      </c>
      <c r="Y26" s="58">
        <v>4511.4339524788493</v>
      </c>
      <c r="Z26" s="58">
        <v>1994.0075274802771</v>
      </c>
      <c r="AA26" s="58">
        <v>393.89450176907133</v>
      </c>
      <c r="AB26" s="58">
        <v>1725.8882156792081</v>
      </c>
      <c r="AC26" s="58">
        <v>185.3567037481148</v>
      </c>
      <c r="AD26" s="58">
        <v>169.66052433389211</v>
      </c>
      <c r="AE26" s="58">
        <v>28.166069967640318</v>
      </c>
    </row>
    <row r="27" spans="1:31">
      <c r="J27" s="1" t="s">
        <v>37</v>
      </c>
      <c r="K27" s="58">
        <v>22.825944605169539</v>
      </c>
      <c r="L27" s="58">
        <v>3.9288492693452932</v>
      </c>
      <c r="M27" s="58">
        <v>1305.874248241066</v>
      </c>
      <c r="N27" s="58">
        <v>534.31784710219972</v>
      </c>
      <c r="O27" s="58">
        <v>136.68502400538389</v>
      </c>
      <c r="P27" s="58">
        <v>111.45841224941761</v>
      </c>
      <c r="Q27" s="58">
        <v>378.28165031982348</v>
      </c>
      <c r="R27" s="58">
        <v>127.97668018739451</v>
      </c>
      <c r="S27" s="58">
        <v>2608.366444830478</v>
      </c>
      <c r="T27" s="58">
        <v>2585.0176487578528</v>
      </c>
      <c r="U27" s="58">
        <v>196.44319150081651</v>
      </c>
      <c r="V27" s="58">
        <v>4171.0992546565994</v>
      </c>
      <c r="W27" s="58">
        <v>718.27194805587771</v>
      </c>
      <c r="X27" s="58">
        <v>682.1854412769751</v>
      </c>
      <c r="Y27" s="58">
        <v>195.77742430232951</v>
      </c>
      <c r="Z27" s="58">
        <v>374.09855333799578</v>
      </c>
      <c r="AA27" s="58">
        <v>29.004325944283341</v>
      </c>
      <c r="AB27" s="58">
        <v>328.80960376384172</v>
      </c>
      <c r="AC27" s="58">
        <v>1045.526557163435</v>
      </c>
      <c r="AD27" s="58">
        <v>187.3816661852691</v>
      </c>
      <c r="AE27" s="58">
        <v>31.71043452465619</v>
      </c>
    </row>
    <row r="28" spans="1:31">
      <c r="J28" s="1" t="s">
        <v>38</v>
      </c>
      <c r="K28" s="58">
        <v>33.494521757010233</v>
      </c>
      <c r="L28" s="58">
        <v>19.995220652891799</v>
      </c>
      <c r="M28" s="58">
        <v>5749.4200509593929</v>
      </c>
      <c r="N28" s="58">
        <v>162.28290496012289</v>
      </c>
      <c r="O28" s="58">
        <v>523.73534031641987</v>
      </c>
      <c r="P28" s="58">
        <v>9266.1078106362365</v>
      </c>
      <c r="Q28" s="58">
        <v>118.6373472721544</v>
      </c>
      <c r="R28" s="58">
        <v>200.2835611784925</v>
      </c>
      <c r="S28" s="58">
        <v>504.05039909200099</v>
      </c>
      <c r="T28" s="58">
        <v>124.3288390562396</v>
      </c>
      <c r="U28" s="58">
        <v>146.69956629357051</v>
      </c>
      <c r="V28" s="58">
        <v>1366.882414271181</v>
      </c>
      <c r="W28" s="58">
        <v>471.74109822745743</v>
      </c>
      <c r="X28" s="58">
        <v>273.81830876898039</v>
      </c>
      <c r="Y28" s="58">
        <v>209.94316618693031</v>
      </c>
      <c r="Z28" s="58">
        <v>39.715607028113311</v>
      </c>
      <c r="AA28" s="58">
        <v>54.636246344483553</v>
      </c>
      <c r="AB28" s="58">
        <v>99.86598420205307</v>
      </c>
      <c r="AC28" s="58">
        <v>76.285919115046767</v>
      </c>
      <c r="AD28" s="58">
        <v>516.33320226487047</v>
      </c>
      <c r="AE28" s="58">
        <v>2.126112020236131</v>
      </c>
    </row>
    <row r="29" spans="1:31">
      <c r="J29" s="1" t="s">
        <v>39</v>
      </c>
      <c r="K29" s="58">
        <v>27.63248379662188</v>
      </c>
      <c r="L29" s="58">
        <v>2.8155216387624682</v>
      </c>
      <c r="M29" s="58">
        <v>784.574908215601</v>
      </c>
      <c r="N29" s="58">
        <v>262.84418592846328</v>
      </c>
      <c r="O29" s="58">
        <v>57.049156649823622</v>
      </c>
      <c r="P29" s="58">
        <v>90.507397839762859</v>
      </c>
      <c r="Q29" s="58">
        <v>257.35659964439668</v>
      </c>
      <c r="R29" s="58">
        <v>117.0250941394159</v>
      </c>
      <c r="S29" s="58">
        <v>99.828357588677818</v>
      </c>
      <c r="T29" s="58">
        <v>480.38253374910602</v>
      </c>
      <c r="U29" s="58">
        <v>69.622535853551128</v>
      </c>
      <c r="V29" s="58">
        <v>628.31402800772389</v>
      </c>
      <c r="W29" s="58">
        <v>127.5167395953288</v>
      </c>
      <c r="X29" s="58">
        <v>497.25738527672149</v>
      </c>
      <c r="Y29" s="58">
        <v>95.948899532648696</v>
      </c>
      <c r="Z29" s="58">
        <v>125.3388134036193</v>
      </c>
      <c r="AA29" s="58">
        <v>5.7944570468867314</v>
      </c>
      <c r="AB29" s="58">
        <v>161.74958986581771</v>
      </c>
      <c r="AC29" s="58">
        <v>26.91158448050702</v>
      </c>
      <c r="AD29" s="58">
        <v>48.127602615392071</v>
      </c>
      <c r="AE29" s="58">
        <v>18.855301543156301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1"/>
  <sheetViews>
    <sheetView topLeftCell="A4" zoomScale="55" zoomScaleNormal="55" workbookViewId="0">
      <selection activeCell="G49" sqref="G49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361.68043307305231</v>
      </c>
      <c r="H2" s="48">
        <v>-72564</v>
      </c>
      <c r="I2" s="66">
        <f>H2/1000</f>
        <v>-72.563999999999993</v>
      </c>
      <c r="K2" s="1" t="s">
        <v>3</v>
      </c>
      <c r="L2" s="58">
        <v>6402.1572276668794</v>
      </c>
      <c r="M2" s="58">
        <v>835.58158914134185</v>
      </c>
      <c r="N2" s="58">
        <v>186772.78478737609</v>
      </c>
      <c r="O2" s="58">
        <v>50884.557722237383</v>
      </c>
      <c r="P2" s="58">
        <v>13849.84553876985</v>
      </c>
      <c r="Q2" s="58">
        <v>87554.361864187318</v>
      </c>
      <c r="R2" s="58">
        <v>33287.190066725132</v>
      </c>
      <c r="S2" s="58">
        <v>35331.346180219138</v>
      </c>
      <c r="T2" s="58">
        <v>24378.854156392081</v>
      </c>
      <c r="U2" s="58">
        <v>45142.424861049018</v>
      </c>
      <c r="V2" s="58">
        <v>17106.124235608069</v>
      </c>
      <c r="W2" s="58">
        <v>105225.6443141435</v>
      </c>
      <c r="X2" s="58">
        <v>77479.11543313344</v>
      </c>
      <c r="Y2" s="58">
        <v>78265.2846025935</v>
      </c>
      <c r="Z2" s="58">
        <v>65795.239427261564</v>
      </c>
      <c r="AA2" s="58">
        <v>28045.372703772729</v>
      </c>
      <c r="AB2" s="58">
        <v>3774.736460420595</v>
      </c>
      <c r="AC2" s="58">
        <v>31313.442650450641</v>
      </c>
      <c r="AD2" s="58">
        <v>10589.46520192559</v>
      </c>
      <c r="AE2" s="58">
        <v>10320.791368246821</v>
      </c>
      <c r="AF2" s="58">
        <v>1054.443608679378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41951.167101322877</v>
      </c>
      <c r="H3" s="48">
        <v>1989682</v>
      </c>
      <c r="I3" s="66">
        <f t="shared" ref="I3:I22" si="0">H3/1000</f>
        <v>1989.682</v>
      </c>
      <c r="K3" t="s">
        <v>4</v>
      </c>
      <c r="L3" s="58">
        <v>23924.24166094443</v>
      </c>
      <c r="M3" s="58">
        <v>1139.4621533259781</v>
      </c>
      <c r="N3" s="58">
        <v>263924.50112848327</v>
      </c>
      <c r="O3" s="58">
        <v>36356.207070456578</v>
      </c>
      <c r="P3" s="58">
        <v>25943.448403176051</v>
      </c>
      <c r="Q3" s="58">
        <v>16125.91284055187</v>
      </c>
      <c r="R3" s="58">
        <v>27323.78119586554</v>
      </c>
      <c r="S3" s="58">
        <v>14198.75285779958</v>
      </c>
      <c r="T3" s="58">
        <v>35065.134680654868</v>
      </c>
      <c r="U3" s="58">
        <v>57545.72474218026</v>
      </c>
      <c r="V3" s="58">
        <v>127187.66010692839</v>
      </c>
      <c r="W3" s="58">
        <v>51494.880501913431</v>
      </c>
      <c r="X3" s="58">
        <v>44897.457816960508</v>
      </c>
      <c r="Y3" s="58">
        <v>13724.344853417289</v>
      </c>
      <c r="Z3" s="58">
        <v>24202.77903842329</v>
      </c>
      <c r="AA3" s="58">
        <v>16977.9049520187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">
        <f>SUM(L3:AF3)</f>
        <v>780032.19400310016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144172.8543250958</v>
      </c>
      <c r="H4" s="48">
        <v>18168096.655900002</v>
      </c>
      <c r="I4" s="66">
        <f t="shared" si="0"/>
        <v>18168.096655900001</v>
      </c>
      <c r="K4" s="59" t="s">
        <v>199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3589.3676878868519</v>
      </c>
      <c r="AC4" s="60">
        <v>22395.377359847778</v>
      </c>
      <c r="AD4" s="60">
        <v>13134.896449515651</v>
      </c>
      <c r="AE4" s="60">
        <v>6865.1697598198734</v>
      </c>
      <c r="AF4" s="60">
        <v>656.00673982984836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8316.871834446456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0</v>
      </c>
      <c r="H6" s="48">
        <v>0</v>
      </c>
      <c r="I6" s="66">
        <f t="shared" si="0"/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257479.49852839691</v>
      </c>
      <c r="H7" s="48">
        <v>464036</v>
      </c>
      <c r="I7" s="66">
        <f t="shared" si="0"/>
        <v>464.036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593.33600810935684</v>
      </c>
      <c r="H8" s="48">
        <v>256571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17022.023814097261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27268.525176862149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74517.628890243272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586.90537584523588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0</v>
      </c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0</v>
      </c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0</v>
      </c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0</v>
      </c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1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1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</row>
    <row r="42" spans="1:17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>
      <c r="A46" t="s">
        <v>214</v>
      </c>
      <c r="B46" s="68">
        <f>H34</f>
        <v>463317.1781045791</v>
      </c>
      <c r="C46" s="68">
        <f>H35</f>
        <v>423896.47258124227</v>
      </c>
      <c r="D46" s="67">
        <f>미시사회행렬국산!X26</f>
        <v>261977.6999999999</v>
      </c>
    </row>
    <row r="47" spans="1:17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46"/>
  <sheetViews>
    <sheetView workbookViewId="0">
      <selection activeCell="G30" sqref="G30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58">
        <v>19223.924968678341</v>
      </c>
      <c r="M2" s="58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58">
        <v>367.72779798933237</v>
      </c>
      <c r="M3" s="58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58">
        <v>215623.49329531071</v>
      </c>
      <c r="M4" s="58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58">
        <v>56316.920503091947</v>
      </c>
      <c r="M5" s="58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58">
        <v>22031.766001544689</v>
      </c>
      <c r="M6" s="58">
        <v>987.23033761918771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58">
        <v>0</v>
      </c>
      <c r="M7" s="58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58">
        <v>30104.703017715579</v>
      </c>
      <c r="M8" s="58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58">
        <v>102562.9079359639</v>
      </c>
      <c r="M9" s="58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58">
        <v>33162.699842101691</v>
      </c>
      <c r="M10" s="58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58">
        <v>72328.970675618781</v>
      </c>
      <c r="M11" s="58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58">
        <v>132463.75742888119</v>
      </c>
      <c r="M12" s="58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58">
        <v>10298.69489514773</v>
      </c>
      <c r="M13" s="58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58">
        <v>2331.1414053204421</v>
      </c>
      <c r="M14" s="58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58">
        <v>59049.619620313752</v>
      </c>
      <c r="M15" s="58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58">
        <v>58336.310204086731</v>
      </c>
      <c r="M16" s="58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58">
        <v>83799.513715594716</v>
      </c>
      <c r="M17" s="58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58">
        <v>792.88895461752998</v>
      </c>
      <c r="M18" s="58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58">
        <v>34498.871008082417</v>
      </c>
      <c r="M19" s="58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58">
        <v>2335.4956256406508</v>
      </c>
      <c r="M20" s="5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58">
        <v>336.41726507222882</v>
      </c>
      <c r="M21" s="58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58">
        <v>0</v>
      </c>
      <c r="M22" s="58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935965.82416077226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zoomScale="55" zoomScaleNormal="55" workbookViewId="0">
      <selection activeCell="B31" sqref="B31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214.4738781108085</v>
      </c>
      <c r="K7" s="61" t="s">
        <v>41</v>
      </c>
      <c r="L7" s="62">
        <v>548.92979930479851</v>
      </c>
      <c r="M7" s="62">
        <v>6052.4778698731361</v>
      </c>
      <c r="N7" s="62">
        <v>16869.574166049981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1.122069747438134E-2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0.88114940619704363</v>
      </c>
      <c r="AB7" s="62">
        <v>285.27213395084419</v>
      </c>
      <c r="AC7" s="62">
        <v>0</v>
      </c>
      <c r="AD7" s="62">
        <v>9.6607175687533822E-3</v>
      </c>
      <c r="AE7" s="62">
        <v>0</v>
      </c>
      <c r="AF7" s="62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33744.537905331701</v>
      </c>
      <c r="K8" s="52" t="s">
        <v>16</v>
      </c>
      <c r="L8" s="62">
        <v>11731.070999882169</v>
      </c>
      <c r="M8" s="62">
        <v>140654.13596925951</v>
      </c>
      <c r="N8" s="62">
        <v>429277.15096248733</v>
      </c>
      <c r="O8" s="62">
        <v>2508.097405129844</v>
      </c>
      <c r="P8" s="62">
        <v>198.36621250479749</v>
      </c>
      <c r="Q8" s="62">
        <v>37.140011650737968</v>
      </c>
      <c r="R8" s="62">
        <v>25657.465373996911</v>
      </c>
      <c r="S8" s="62">
        <v>19930.273742593439</v>
      </c>
      <c r="T8" s="62">
        <v>6628.8523345514895</v>
      </c>
      <c r="U8" s="62">
        <v>4168.3419552967089</v>
      </c>
      <c r="V8" s="62">
        <v>1937.3983373799899</v>
      </c>
      <c r="W8" s="62">
        <v>37559.902586385579</v>
      </c>
      <c r="X8" s="62">
        <v>685.20509318367124</v>
      </c>
      <c r="Y8" s="62">
        <v>2389.8484734466529</v>
      </c>
      <c r="Z8" s="62">
        <v>380.17641837276949</v>
      </c>
      <c r="AA8" s="62">
        <v>7236.6825410315441</v>
      </c>
      <c r="AB8" s="62">
        <v>10487.330333750349</v>
      </c>
      <c r="AC8" s="62">
        <v>1543.438083632127</v>
      </c>
      <c r="AD8" s="62">
        <v>3383.4322218915868</v>
      </c>
      <c r="AE8" s="62">
        <v>7677.6762972596753</v>
      </c>
      <c r="AF8" s="62">
        <v>75.653645105516546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10938.889066389051</v>
      </c>
      <c r="K9" s="52" t="s">
        <v>12</v>
      </c>
      <c r="L9" s="62">
        <v>0</v>
      </c>
      <c r="M9" s="62">
        <v>0</v>
      </c>
      <c r="N9" s="62">
        <v>64554.361604004778</v>
      </c>
      <c r="O9" s="62">
        <v>5558.5757476890039</v>
      </c>
      <c r="P9" s="62">
        <v>21709.353139449231</v>
      </c>
      <c r="Q9" s="62">
        <v>13939.43125659036</v>
      </c>
      <c r="R9" s="62">
        <v>4776.8457303745117</v>
      </c>
      <c r="S9" s="62">
        <v>8326.0490804901201</v>
      </c>
      <c r="T9" s="62">
        <v>3981.2796193214049</v>
      </c>
      <c r="U9" s="62">
        <v>4570.998448689912</v>
      </c>
      <c r="V9" s="62">
        <v>16704.186644806268</v>
      </c>
      <c r="W9" s="62">
        <v>0</v>
      </c>
      <c r="X9" s="62">
        <v>2114.8962548021682</v>
      </c>
      <c r="Y9" s="62">
        <v>753.40544744997499</v>
      </c>
      <c r="Z9" s="62">
        <v>4361.3370569019853</v>
      </c>
      <c r="AA9" s="62">
        <v>5338.8547752643199</v>
      </c>
      <c r="AB9" s="62">
        <v>0</v>
      </c>
      <c r="AC9" s="62">
        <v>3420.6476519571252</v>
      </c>
      <c r="AD9" s="62">
        <v>548.90554220888237</v>
      </c>
      <c r="AE9" s="62">
        <v>0</v>
      </c>
      <c r="AF9" s="62">
        <v>0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34.003594168785121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59"/>
  <sheetViews>
    <sheetView workbookViewId="0">
      <selection activeCell="B2" sqref="B2:F22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>
      <c r="A37" t="s">
        <v>56</v>
      </c>
    </row>
    <row r="39" spans="1:31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49"/>
  <sheetViews>
    <sheetView topLeftCell="A22" workbookViewId="0">
      <selection activeCell="B28" sqref="B28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9.5703125" bestFit="1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>
      <c r="C46" s="14"/>
    </row>
    <row r="47" spans="1:17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46"/>
  <sheetViews>
    <sheetView workbookViewId="0">
      <selection activeCell="I26" sqref="I26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935933.32202790002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44"/>
  <sheetViews>
    <sheetView workbookViewId="0">
      <selection activeCell="M13" sqref="M1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6"/>
  <sheetViews>
    <sheetView topLeftCell="O19" workbookViewId="0">
      <selection activeCell="AA24" sqref="AA24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98"/>
      <c r="B1" s="98"/>
      <c r="C1" s="98"/>
      <c r="D1" s="9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98"/>
      <c r="B2" s="98"/>
      <c r="C2" s="98"/>
      <c r="D2" s="98"/>
      <c r="E2" s="27"/>
      <c r="F2" s="27"/>
      <c r="G2" s="98" t="s">
        <v>87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28"/>
    </row>
    <row r="3" spans="1:46">
      <c r="A3" s="27"/>
      <c r="B3" s="27"/>
      <c r="C3" s="29"/>
      <c r="D3" s="29"/>
      <c r="E3" s="27"/>
      <c r="F3" s="27"/>
      <c r="G3" s="98" t="s">
        <v>88</v>
      </c>
      <c r="H3" s="99"/>
      <c r="I3" s="98" t="s">
        <v>89</v>
      </c>
      <c r="J3" s="99"/>
      <c r="K3" s="98" t="s">
        <v>90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8" t="s">
        <v>91</v>
      </c>
      <c r="AB3" s="99"/>
      <c r="AC3" s="99"/>
      <c r="AD3" s="99"/>
      <c r="AE3" s="28"/>
      <c r="AF3" s="98" t="s">
        <v>92</v>
      </c>
      <c r="AG3" s="99"/>
      <c r="AH3" s="99"/>
      <c r="AI3" s="99"/>
      <c r="AJ3" s="99"/>
      <c r="AK3" s="98" t="s">
        <v>93</v>
      </c>
      <c r="AL3" s="99"/>
      <c r="AM3" s="99"/>
      <c r="AN3" s="99"/>
      <c r="AO3" s="28"/>
      <c r="AP3" s="98" t="s">
        <v>94</v>
      </c>
      <c r="AQ3" s="98"/>
      <c r="AR3" s="99"/>
      <c r="AS3" s="99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00" t="s">
        <v>130</v>
      </c>
      <c r="B7" s="10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01"/>
      <c r="B8" s="10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01"/>
      <c r="B9" s="10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01"/>
      <c r="B10" s="103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01"/>
      <c r="B11" s="10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01"/>
      <c r="B12" s="10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01"/>
      <c r="B13" s="10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01"/>
      <c r="B14" s="10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01"/>
      <c r="B15" s="10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01"/>
      <c r="B16" s="10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01"/>
      <c r="B17" s="10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</v>
      </c>
      <c r="W17" s="54">
        <f>AS23</f>
        <v>14466</v>
      </c>
      <c r="X17" s="54">
        <f>AS24</f>
        <v>23401</v>
      </c>
      <c r="Y17" s="54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>
      <c r="A18" s="101"/>
      <c r="B18" s="10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01"/>
      <c r="B19" s="10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01"/>
      <c r="B20" s="10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01"/>
      <c r="B21" s="10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01"/>
      <c r="B22" s="10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>
      <c r="A23" s="101"/>
      <c r="B23" s="10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>
      <c r="A24" s="101"/>
      <c r="B24" s="10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>
      <c r="A25" s="101"/>
      <c r="B25" s="10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>
      <c r="A26" s="101"/>
      <c r="B26" s="10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>
      <c r="A27" s="101"/>
      <c r="B27" s="10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01"/>
      <c r="B28" s="10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01"/>
      <c r="B29" s="10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01"/>
      <c r="B30" s="10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0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01"/>
      <c r="B32" s="10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>
      <c r="A33" s="101"/>
      <c r="B33" s="103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>
      <c r="A34" s="101"/>
      <c r="B34" s="103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>
      <c r="A35" s="101"/>
      <c r="B35" s="10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>
      <c r="A36" s="101"/>
      <c r="B36" s="10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>
      <c r="A37" s="101"/>
      <c r="B37" s="10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01"/>
      <c r="B38" s="103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01"/>
      <c r="B39" s="103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01"/>
      <c r="B40" s="103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0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01"/>
      <c r="B42" s="10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>
      <c r="A43" s="101"/>
      <c r="B43" s="10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>
      <c r="A44" s="101"/>
      <c r="B44" s="10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01"/>
      <c r="B45" s="10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PEP국산초기(0으로 변환)</vt:lpstr>
      <vt:lpstr>PEP국산초기(- 포함)</vt:lpstr>
      <vt:lpstr>미시사회행렬초기</vt:lpstr>
      <vt:lpstr>PEP산업국산초기</vt:lpstr>
      <vt:lpstr>PEP노동및자본국산초기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PEP수출입국산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2022-08-30T07:03:06Z</dcterms:created>
  <dcterms:modified xsi:type="dcterms:W3CDTF">2022-09-14T08:10:22Z</dcterms:modified>
</cp:coreProperties>
</file>