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ricsson-my.sharepoint.com/personal/himanshu_srivastav_ericsson_com/Documents/Desktop/Data_Science/9th Jun/File/File/"/>
    </mc:Choice>
  </mc:AlternateContent>
  <xr:revisionPtr revIDLastSave="246" documentId="13_ncr:1_{F1F1FFA9-AD09-4541-929F-D5246277DD57}" xr6:coauthVersionLast="47" xr6:coauthVersionMax="47" xr10:uidLastSave="{C1833B47-E4D0-4BC0-83A9-F25655712010}"/>
  <bookViews>
    <workbookView xWindow="-110" yWindow="-110" windowWidth="19420" windowHeight="1042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 l="1"/>
  <c r="E10" i="3"/>
  <c r="E11" i="3"/>
  <c r="E9" i="3"/>
  <c r="D10" i="3"/>
  <c r="D11" i="3"/>
  <c r="D9" i="3"/>
  <c r="C10" i="3"/>
  <c r="C11" i="3"/>
  <c r="C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B11" i="3"/>
  <c r="B10" i="3"/>
  <c r="B9" i="3"/>
  <c r="H52" i="1"/>
  <c r="I52" i="1"/>
  <c r="H49" i="1" l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  <c r="I49" i="1"/>
  <c r="I44" i="1"/>
  <c r="I33" i="1"/>
  <c r="I30" i="1"/>
  <c r="I42" i="1"/>
  <c r="I45" i="1"/>
  <c r="I38" i="1"/>
  <c r="I36" i="1"/>
  <c r="I43" i="1"/>
  <c r="I37" i="1"/>
  <c r="I31" i="1"/>
  <c r="I29" i="1"/>
  <c r="I32" i="1"/>
  <c r="I48" i="1"/>
  <c r="I39" i="1"/>
  <c r="I47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<sst xmlns="http://schemas.openxmlformats.org/spreadsheetml/2006/main" count="825" uniqueCount="73">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</sst>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opLeftCell="E33" workbookViewId="0">
      <selection activeCell="I49" sqref="I49"/>
    </sheetView>
  </sheetViews>
  <sheetFormatPr defaultRowHeight="14.5" x14ac:dyDescent="0.35"/>
  <cols>
    <col min="2" max="2" width="11.6328125" style="18" customWidth="1"/>
    <col min="3" max="3" width="17.453125" customWidth="1"/>
    <col min="4" max="4" width="17.54296875" customWidth="1"/>
    <col min="5" max="5" width="55.6328125" bestFit="1" customWidth="1"/>
    <col min="7" max="7" width="23.54296875" bestFit="1" customWidth="1"/>
    <col min="9" max="9" width="46.1796875" bestFit="1" customWidth="1"/>
  </cols>
  <sheetData>
    <row r="1" spans="1:7" ht="29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9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9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9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9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9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9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9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9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9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9" x14ac:dyDescent="0.35">
      <c r="E27" s="15" t="s">
        <v>71</v>
      </c>
      <c r="H27" t="s">
        <v>72</v>
      </c>
    </row>
    <row r="28" spans="1:9" x14ac:dyDescent="0.35">
      <c r="F28" s="2"/>
    </row>
    <row r="29" spans="1:9" ht="15.5" x14ac:dyDescent="0.35">
      <c r="E29" s="14" t="s">
        <v>31</v>
      </c>
      <c r="H29">
        <f>COUNTIF(A2:G25,G2)</f>
        <v>4</v>
      </c>
      <c r="I29" t="str">
        <f ca="1">_xlfn.FORMULATEXT(H29)</f>
        <v>=COUNTIF(A2:G25,G2)</v>
      </c>
    </row>
    <row r="30" spans="1:9" ht="15.5" x14ac:dyDescent="0.35">
      <c r="E30" s="14" t="s">
        <v>32</v>
      </c>
      <c r="H30">
        <f>COUNTIF(D2:D25,D12)</f>
        <v>5</v>
      </c>
      <c r="I30" t="str">
        <f t="shared" ref="I30:I33" ca="1" si="0">_xlfn.FORMULATEXT(H30)</f>
        <v>=COUNTIF(D2:D25,D12)</v>
      </c>
    </row>
    <row r="31" spans="1:9" ht="15.5" x14ac:dyDescent="0.35">
      <c r="E31" s="14" t="s">
        <v>33</v>
      </c>
      <c r="H31">
        <f>COUNTIF(A2:G25,F25)</f>
        <v>8</v>
      </c>
      <c r="I31" t="str">
        <f t="shared" ca="1" si="0"/>
        <v>=COUNTIF(A2:G25,F25)</v>
      </c>
    </row>
    <row r="32" spans="1:9" ht="15.5" x14ac:dyDescent="0.35">
      <c r="E32" s="14" t="s">
        <v>34</v>
      </c>
      <c r="H32">
        <f>COUNTIF(A2:G25,C21)</f>
        <v>6</v>
      </c>
      <c r="I32" t="str">
        <f t="shared" ca="1" si="0"/>
        <v>=COUNTIF(A2:G25,C21)</v>
      </c>
    </row>
    <row r="33" spans="5:9" ht="15.5" x14ac:dyDescent="0.35">
      <c r="E33" s="14" t="s">
        <v>26</v>
      </c>
      <c r="H33">
        <f>COUNTIF(E2:E25,"&lt;20")</f>
        <v>9</v>
      </c>
      <c r="I33" t="str">
        <f t="shared" ca="1" si="0"/>
        <v>=COUNTIF(E2:E25,"&lt;20")</v>
      </c>
    </row>
    <row r="34" spans="5:9" ht="15.5" x14ac:dyDescent="0.35">
      <c r="E34" s="14"/>
    </row>
    <row r="35" spans="5:9" ht="15.5" x14ac:dyDescent="0.35">
      <c r="E35" s="14"/>
      <c r="F35" s="2"/>
    </row>
    <row r="36" spans="5:9" ht="15.5" x14ac:dyDescent="0.35">
      <c r="E36" s="14" t="s">
        <v>23</v>
      </c>
      <c r="H36">
        <f>SUMIF(D2:D25,D6,E2:E25)</f>
        <v>105</v>
      </c>
      <c r="I36" t="str">
        <f ca="1">_xlfn.FORMULATEXT(H36)</f>
        <v>=SUMIF(D2:D25,D6,E2:E25)</v>
      </c>
    </row>
    <row r="37" spans="5:9" ht="15.5" x14ac:dyDescent="0.35">
      <c r="E37" s="14" t="s">
        <v>24</v>
      </c>
      <c r="H37">
        <f>SUMIF(D2:D25,D7,E2:E25)</f>
        <v>164</v>
      </c>
      <c r="I37" t="str">
        <f t="shared" ref="I37:I38" ca="1" si="1">_xlfn.FORMULATEXT(H37)</f>
        <v>=SUMIF(D2:D25,D7,E2:E25)</v>
      </c>
    </row>
    <row r="38" spans="5:9" ht="15.5" x14ac:dyDescent="0.35">
      <c r="E38" s="14" t="s">
        <v>30</v>
      </c>
      <c r="H38">
        <f>SUMIF(F2:F25,F2,E2:E25)</f>
        <v>156</v>
      </c>
      <c r="I38" t="str">
        <f t="shared" ca="1" si="1"/>
        <v>=SUMIF(F2:F25,F2,E2:E25)</v>
      </c>
    </row>
    <row r="39" spans="5:9" ht="15.5" x14ac:dyDescent="0.35">
      <c r="E39" s="14" t="s">
        <v>40</v>
      </c>
      <c r="H39">
        <f>SUMIF(F2:F25,"truck*",E2:E25)</f>
        <v>511</v>
      </c>
      <c r="I39" t="str">
        <f ca="1">_xlfn.FORMULATEXT(H39)</f>
        <v>=SUMIF(F2:F25,"truck*",E2:E25)</v>
      </c>
    </row>
    <row r="40" spans="5:9" ht="15.5" x14ac:dyDescent="0.35">
      <c r="E40" s="14"/>
    </row>
    <row r="41" spans="5:9" ht="15.5" x14ac:dyDescent="0.35">
      <c r="E41" s="14"/>
      <c r="F41" s="2"/>
    </row>
    <row r="42" spans="5:9" ht="15.5" x14ac:dyDescent="0.35">
      <c r="E42" s="14" t="s">
        <v>35</v>
      </c>
      <c r="H42">
        <f>COUNTIFS(D2:D25,D12,G2:G25,G2)</f>
        <v>2</v>
      </c>
      <c r="I42" t="str">
        <f ca="1">_xlfn.FORMULATEXT(H42)</f>
        <v>=COUNTIFS(D2:D25,D12,G2:G25,G2)</v>
      </c>
    </row>
    <row r="43" spans="5:9" ht="15.5" x14ac:dyDescent="0.35">
      <c r="E43" s="14" t="s">
        <v>36</v>
      </c>
      <c r="H43">
        <f>COUNTIFS(C2:C25,C3,F2:F25,F7)</f>
        <v>2</v>
      </c>
      <c r="I43" t="str">
        <f ca="1">_xlfn.FORMULATEXT(H43)</f>
        <v>=COUNTIFS(C2:C25,C3,F2:F25,F7)</v>
      </c>
    </row>
    <row r="44" spans="5:9" ht="15.5" x14ac:dyDescent="0.35">
      <c r="E44" s="14" t="s">
        <v>37</v>
      </c>
      <c r="H44">
        <f>COUNTIFS(G2:G25, "Boston", B2:B25, "&gt;03-02-2013")</f>
        <v>2</v>
      </c>
      <c r="I44" t="str">
        <f ca="1">_xlfn.FORMULATEXT(H44)</f>
        <v>=COUNTIFS(G2:G25, "Boston", B2:B25, "&gt;03-02-2013")</v>
      </c>
    </row>
    <row r="45" spans="5:9" ht="15.5" x14ac:dyDescent="0.35">
      <c r="E45" s="14" t="s">
        <v>38</v>
      </c>
      <c r="H45">
        <f>COUNTIFS(B2:B25,"&gt;03-02-2013",B2:B25,"&lt;06-02-2013")</f>
        <v>9</v>
      </c>
      <c r="I45" t="str">
        <f ca="1">_xlfn.FORMULATEXT(H45)</f>
        <v>=COUNTIFS(B2:B25,"&gt;03-02-2013",B2:B25,"&lt;06-02-2013")</v>
      </c>
    </row>
    <row r="46" spans="5:9" ht="15.5" x14ac:dyDescent="0.35">
      <c r="E46" s="14"/>
      <c r="F46" s="2"/>
    </row>
    <row r="47" spans="5:9" ht="15.5" x14ac:dyDescent="0.35">
      <c r="E47" s="14" t="s">
        <v>27</v>
      </c>
      <c r="H47">
        <f>SUMIFS(E2:E25,D2:D25,D12,G2:G25,G23)</f>
        <v>25</v>
      </c>
      <c r="I47" t="str">
        <f ca="1">_xlfn.FORMULATEXT(H47)</f>
        <v>=SUMIFS(E2:E25,D2:D25,D12,G2:G25,G23)</v>
      </c>
    </row>
    <row r="48" spans="5:9" ht="15.5" x14ac:dyDescent="0.35">
      <c r="E48" s="14" t="s">
        <v>29</v>
      </c>
      <c r="H48">
        <f>SUMIFS(E2:E25,G2:G25,G17,F2:F25,F22)</f>
        <v>75</v>
      </c>
      <c r="I48" t="str">
        <f ca="1">_xlfn.FORMULATEXT(H48)</f>
        <v>=SUMIFS(E2:E25,G2:G25,G17,F2:F25,F22)</v>
      </c>
    </row>
    <row r="49" spans="5:9" ht="15.5" x14ac:dyDescent="0.35">
      <c r="E49" s="14" t="s">
        <v>39</v>
      </c>
      <c r="H49">
        <f>SUMIFS(E2:E25,B2:B25,"&gt;03-02-2013",B2:B25,"&lt;06-02-2013")</f>
        <v>194</v>
      </c>
      <c r="I49" t="str">
        <f ca="1">_xlfn.FORMULATEXT(H49)</f>
        <v>=SUMIFS(E2:E25,B2:B25,"&gt;03-02-2013",B2:B25,"&lt;06-02-2013")</v>
      </c>
    </row>
    <row r="50" spans="5:9" ht="15.5" x14ac:dyDescent="0.35">
      <c r="E50" s="14"/>
    </row>
    <row r="51" spans="5:9" ht="15.5" x14ac:dyDescent="0.35">
      <c r="E51" s="14"/>
    </row>
    <row r="52" spans="5:9" ht="15.5" x14ac:dyDescent="0.35">
      <c r="E52" s="14" t="s">
        <v>28</v>
      </c>
      <c r="H52">
        <f>SUMIFS(E2:E25,G2:G25,"NY")+SUMIFS(E2:E25,G2:G25,"Baltimore")+SUMIFS(E2:E25,G2:G25,"Philadelphia")</f>
        <v>386</v>
      </c>
      <c r="I52" t="str">
        <f ca="1">_xlfn.FORMULATEXT(H52)</f>
        <v>=SUMIFS(E2:E25,G2:G25,"NY")+SUMIFS(E2:E25,G2:G25,"Baltimore")+SUMIFS(E2:E25,G2:G25,"Philadelphia")</v>
      </c>
    </row>
  </sheetData>
  <autoFilter ref="A1:H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4" workbookViewId="0">
      <selection activeCell="E116" sqref="E116:E145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5">
      <c r="A2" s="1" t="s">
        <v>45</v>
      </c>
      <c r="B2" s="19">
        <f>COUNTIF($B$16:$B$241,A2)</f>
        <v>71</v>
      </c>
      <c r="C2" s="19">
        <f>SUMIF($B$16:$B$241,A2,$E$16:$E$241)</f>
        <v>717</v>
      </c>
      <c r="D2" s="19">
        <f>COUNTIFS($B$16:$B$241,A2,$D$16:$D$241,$D$16)</f>
        <v>42</v>
      </c>
      <c r="E2" s="19">
        <f>COUNTIFS($B$16:$B$241,A2,$D$16:$D$241,$D$17)</f>
        <v>29</v>
      </c>
      <c r="F2" s="19">
        <f>SUMIFS($E$16:$E$241,$B$16:$B$241,A2,$D$16:$D$241,$D$16)</f>
        <v>414</v>
      </c>
    </row>
    <row r="3" spans="1:6" x14ac:dyDescent="0.35">
      <c r="A3" s="6" t="s">
        <v>43</v>
      </c>
      <c r="B3" s="19">
        <f t="shared" ref="B3:B5" si="0">COUNTIF($B$16:$B$241,A3)</f>
        <v>46</v>
      </c>
      <c r="C3" s="19">
        <f t="shared" ref="C3:C5" si="1">SUMIF($B$16:$B$241,A3,$E$16:$E$241)</f>
        <v>1934</v>
      </c>
      <c r="D3" s="19">
        <f t="shared" ref="D3:D5" si="2">COUNTIFS($B$16:$B$241,A3,$D$16:$D$241,$D$16)</f>
        <v>31</v>
      </c>
      <c r="E3" s="19">
        <f t="shared" ref="E3:E5" si="3">COUNTIFS($B$16:$B$241,A3,$D$16:$D$241,$D$17)</f>
        <v>15</v>
      </c>
      <c r="F3" s="19">
        <f t="shared" ref="F3:F5" si="4">SUMIFS($E$16:$E$241,$B$16:$B$241,A3,$D$16:$D$241,$D$16)</f>
        <v>1350</v>
      </c>
    </row>
    <row r="4" spans="1:6" x14ac:dyDescent="0.35">
      <c r="A4" s="7" t="s">
        <v>44</v>
      </c>
      <c r="B4" s="19">
        <f t="shared" si="0"/>
        <v>50</v>
      </c>
      <c r="C4" s="19">
        <f t="shared" si="1"/>
        <v>1650</v>
      </c>
      <c r="D4" s="19">
        <f t="shared" si="2"/>
        <v>35</v>
      </c>
      <c r="E4" s="19">
        <f t="shared" si="3"/>
        <v>15</v>
      </c>
      <c r="F4" s="19">
        <f t="shared" si="4"/>
        <v>1155</v>
      </c>
    </row>
    <row r="5" spans="1:6" x14ac:dyDescent="0.35">
      <c r="A5" s="1" t="s">
        <v>48</v>
      </c>
      <c r="B5" s="19">
        <f t="shared" si="0"/>
        <v>32</v>
      </c>
      <c r="C5" s="19">
        <f t="shared" si="1"/>
        <v>1119</v>
      </c>
      <c r="D5" s="19">
        <f t="shared" si="2"/>
        <v>21</v>
      </c>
      <c r="E5" s="19">
        <f t="shared" si="3"/>
        <v>11</v>
      </c>
      <c r="F5" s="19">
        <f t="shared" si="4"/>
        <v>735</v>
      </c>
    </row>
    <row r="8" spans="1:6" ht="47.25" customHeight="1" x14ac:dyDescent="0.3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5">
      <c r="A9" s="6" t="s">
        <v>49</v>
      </c>
      <c r="B9" s="1">
        <f>COUNTIF($C$16:$C$241,A9)</f>
        <v>25</v>
      </c>
      <c r="C9" s="19">
        <f>SUMIF($C$16:$C$241,A9,$E$16:$E$241)</f>
        <v>688</v>
      </c>
      <c r="D9" s="19">
        <f>COUNTIFS($B$16:$B$241,B16,$C$16:$C$241,A9)</f>
        <v>7</v>
      </c>
      <c r="E9" s="1">
        <f>COUNTIFS($B$16:$B$241,$B$26,$C$16:$C$241,A9)</f>
        <v>1</v>
      </c>
      <c r="F9" s="1">
        <f>SUMIFS($E$16:$E$241,$B$16:$B$241,B16,$C$16:$C$241,A9,$A$16:$A$241,"&gt;10-05-2013",$A$16:$A$241,"&lt;20-05-2013")</f>
        <v>31</v>
      </c>
    </row>
    <row r="10" spans="1:6" x14ac:dyDescent="0.35">
      <c r="A10" s="6" t="s">
        <v>50</v>
      </c>
      <c r="B10" s="1">
        <f>COUNTIF($C$16:$C$241,A10)</f>
        <v>31</v>
      </c>
      <c r="C10" s="19">
        <f t="shared" ref="C10:C11" si="5">SUMIF($C$16:$C$241,A10,$E$16:$E$241)</f>
        <v>965</v>
      </c>
      <c r="D10" s="19">
        <f t="shared" ref="D10:D11" si="6">COUNTIFS($B$16:$B$241,B17,$C$16:$C$241,A10)</f>
        <v>8</v>
      </c>
      <c r="E10" s="1">
        <f t="shared" ref="E10:E11" si="7">COUNTIFS($B$16:$B$241,$B$26,$C$16:$C$241,A10)</f>
        <v>1</v>
      </c>
      <c r="F10" s="1">
        <f>SUMIFS($E$16:$E$241,$B$16:$B$241,B17,$C$16:$C$241,A10,$A$16:$A$241,"&gt;10-05-2013",$A$16:$A$241,"&lt;20-05-2013")</f>
        <v>24</v>
      </c>
    </row>
    <row r="11" spans="1:6" x14ac:dyDescent="0.35">
      <c r="A11" s="6" t="s">
        <v>52</v>
      </c>
      <c r="B11" s="1">
        <f>COUNTIF($C$16:$C$241,A11)</f>
        <v>23</v>
      </c>
      <c r="C11" s="19">
        <f t="shared" si="5"/>
        <v>701</v>
      </c>
      <c r="D11" s="19">
        <f t="shared" si="6"/>
        <v>5</v>
      </c>
      <c r="E11" s="1">
        <f t="shared" si="7"/>
        <v>1</v>
      </c>
      <c r="F11" s="1">
        <f>SUMIFS($E$16:$E$241,$B$16:$B$241,B18,$C$16:$C$241,A11,$A$16:$A$241,"&gt;10-05-2013",$A$16:$A$241,"&lt;20-05-2013")</f>
        <v>31</v>
      </c>
    </row>
    <row r="12" spans="1:6" x14ac:dyDescent="0.35">
      <c r="B12" s="13"/>
    </row>
    <row r="13" spans="1:6" x14ac:dyDescent="0.35">
      <c r="B13" s="13"/>
    </row>
    <row r="14" spans="1:6" x14ac:dyDescent="0.35">
      <c r="A14" s="20" t="s">
        <v>61</v>
      </c>
      <c r="B14" s="20"/>
      <c r="C14" s="20"/>
      <c r="D14" s="20"/>
      <c r="E14" s="20"/>
    </row>
    <row r="15" spans="1:6" x14ac:dyDescent="0.3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Himanshu Srivastav</cp:lastModifiedBy>
  <dcterms:created xsi:type="dcterms:W3CDTF">2013-06-05T17:23:06Z</dcterms:created>
  <dcterms:modified xsi:type="dcterms:W3CDTF">2024-06-21T15:55:45Z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