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filterPrivacy="1" checkCompatibility="1" autoCompressPictures="0"/>
  <bookViews>
    <workbookView xWindow="0" yWindow="456" windowWidth="25596" windowHeight="14184" tabRatio="866" activeTab="2" xr2:uid="{00000000-000D-0000-FFFF-FFFF00000000}"/>
  </bookViews>
  <sheets>
    <sheet name="Afb" sheetId="4" r:id="rId1"/>
    <sheet name="Basis" sheetId="3" r:id="rId2"/>
    <sheet name="PBS-AOBT" sheetId="10" r:id="rId3"/>
    <sheet name="Functionele status" sheetId="37" r:id="rId4"/>
  </sheets>
  <definedNames>
    <definedName name="_xlnm._FilterDatabase" localSheetId="2" hidden="1">'PBS-AOBT'!$F$1:$J$265</definedName>
    <definedName name="BOPStap">Basis!$A$34:$D$52</definedName>
    <definedName name="BZM">Basis!$A$56:$D$69</definedName>
    <definedName name="Hoofdniveau">Basis!$A$3:$D$9</definedName>
    <definedName name="Print_Area" localSheetId="3">'Functionele status'!$A$1:$M$20</definedName>
    <definedName name="Print_Area" localSheetId="2">'PBS-AOBT'!$A:$J</definedName>
    <definedName name="Punt">'Functionele status'!#REF!</definedName>
    <definedName name="Subniveau">Basis!$A$13:$D$30</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55" i="10" l="1"/>
  <c r="N55" i="10"/>
  <c r="L54" i="10"/>
  <c r="N54" i="10"/>
  <c r="L47" i="10"/>
  <c r="N47" i="10"/>
  <c r="L48" i="10"/>
  <c r="N48" i="10"/>
  <c r="L49" i="10"/>
  <c r="N49" i="10"/>
  <c r="L50" i="10"/>
  <c r="N50" i="10"/>
  <c r="L51" i="10"/>
  <c r="N51" i="10"/>
  <c r="L52" i="10"/>
  <c r="N52" i="10"/>
  <c r="L53" i="10"/>
  <c r="N53" i="10"/>
  <c r="U47" i="10"/>
  <c r="M54" i="10"/>
  <c r="O54" i="10"/>
  <c r="M55" i="10"/>
  <c r="O55" i="10"/>
  <c r="C55" i="10"/>
  <c r="C6" i="37"/>
  <c r="E6" i="37"/>
  <c r="G6" i="37"/>
  <c r="G5" i="37"/>
  <c r="I20" i="37"/>
  <c r="D6" i="37"/>
  <c r="F6" i="37"/>
  <c r="F5" i="37"/>
  <c r="H20" i="37"/>
  <c r="C7" i="37"/>
  <c r="E7" i="37"/>
  <c r="G7" i="37"/>
  <c r="C8" i="37"/>
  <c r="E8" i="37"/>
  <c r="G8" i="37"/>
  <c r="C9" i="37"/>
  <c r="M33" i="10"/>
  <c r="O33" i="10"/>
  <c r="M34" i="10"/>
  <c r="O34" i="10"/>
  <c r="M35" i="10"/>
  <c r="O35" i="10"/>
  <c r="M36" i="10"/>
  <c r="O36" i="10"/>
  <c r="M37" i="10"/>
  <c r="O37" i="10"/>
  <c r="V33" i="10"/>
  <c r="E9" i="37"/>
  <c r="G9" i="37"/>
  <c r="C10" i="37"/>
  <c r="M56" i="10"/>
  <c r="O56" i="10"/>
  <c r="V56" i="10"/>
  <c r="E10" i="37"/>
  <c r="G10" i="37"/>
  <c r="C11" i="37"/>
  <c r="E11" i="37"/>
  <c r="G11" i="37"/>
  <c r="C12" i="37"/>
  <c r="M38" i="10"/>
  <c r="O38" i="10"/>
  <c r="M40" i="10"/>
  <c r="O40" i="10"/>
  <c r="M42" i="10"/>
  <c r="O42" i="10"/>
  <c r="M43" i="10"/>
  <c r="O43" i="10"/>
  <c r="V38" i="10"/>
  <c r="E12" i="37"/>
  <c r="G12" i="37"/>
  <c r="C13" i="37"/>
  <c r="M47" i="10"/>
  <c r="O47" i="10"/>
  <c r="M48" i="10"/>
  <c r="O48" i="10"/>
  <c r="M49" i="10"/>
  <c r="O49" i="10"/>
  <c r="M50" i="10"/>
  <c r="O50" i="10"/>
  <c r="M51" i="10"/>
  <c r="O51" i="10"/>
  <c r="M52" i="10"/>
  <c r="O52" i="10"/>
  <c r="M53" i="10"/>
  <c r="O53" i="10"/>
  <c r="V47" i="10"/>
  <c r="E13" i="37"/>
  <c r="G13" i="37"/>
  <c r="C14" i="37"/>
  <c r="M58" i="10"/>
  <c r="O58" i="10"/>
  <c r="M59" i="10"/>
  <c r="O59" i="10"/>
  <c r="V58" i="10"/>
  <c r="E14" i="37"/>
  <c r="G14" i="37"/>
  <c r="C18" i="37"/>
  <c r="E18" i="37"/>
  <c r="G18" i="37"/>
  <c r="C19" i="37"/>
  <c r="M62" i="10"/>
  <c r="O62" i="10"/>
  <c r="V62" i="10"/>
  <c r="E19" i="37"/>
  <c r="G19" i="37"/>
  <c r="K20" i="37"/>
  <c r="D7" i="37"/>
  <c r="F7" i="37"/>
  <c r="D8" i="37"/>
  <c r="F8" i="37"/>
  <c r="L33" i="10"/>
  <c r="N33" i="10"/>
  <c r="L34" i="10"/>
  <c r="N34" i="10"/>
  <c r="L35" i="10"/>
  <c r="N35" i="10"/>
  <c r="L36" i="10"/>
  <c r="N36" i="10"/>
  <c r="L37" i="10"/>
  <c r="N37" i="10"/>
  <c r="U33" i="10"/>
  <c r="D9" i="37"/>
  <c r="F9" i="37"/>
  <c r="L56" i="10"/>
  <c r="N56" i="10"/>
  <c r="U56" i="10"/>
  <c r="D10" i="37"/>
  <c r="F10" i="37"/>
  <c r="D11" i="37"/>
  <c r="F11" i="37"/>
  <c r="L38" i="10"/>
  <c r="N38" i="10"/>
  <c r="L40" i="10"/>
  <c r="N40" i="10"/>
  <c r="L42" i="10"/>
  <c r="N42" i="10"/>
  <c r="L43" i="10"/>
  <c r="N43" i="10"/>
  <c r="U38" i="10"/>
  <c r="D12" i="37"/>
  <c r="F12" i="37"/>
  <c r="D13" i="37"/>
  <c r="F13" i="37"/>
  <c r="L58" i="10"/>
  <c r="N58" i="10"/>
  <c r="L59" i="10"/>
  <c r="N59" i="10"/>
  <c r="U58" i="10"/>
  <c r="D14" i="37"/>
  <c r="F14" i="37"/>
  <c r="D18" i="37"/>
  <c r="F18" i="37"/>
  <c r="D19" i="37"/>
  <c r="F19" i="37"/>
  <c r="J20" i="37"/>
  <c r="M260" i="10"/>
  <c r="O260" i="10"/>
  <c r="M83" i="10"/>
  <c r="O83" i="10"/>
  <c r="M84" i="10"/>
  <c r="O84" i="10"/>
  <c r="M85" i="10"/>
  <c r="O85" i="10"/>
  <c r="M86" i="10"/>
  <c r="O86" i="10"/>
  <c r="M87" i="10"/>
  <c r="O87" i="10"/>
  <c r="M88" i="10"/>
  <c r="O88" i="10"/>
  <c r="M90" i="10"/>
  <c r="O90" i="10"/>
  <c r="M91" i="10"/>
  <c r="O91" i="10"/>
  <c r="M92" i="10"/>
  <c r="O92" i="10"/>
  <c r="M93" i="10"/>
  <c r="O93" i="10"/>
  <c r="M94" i="10"/>
  <c r="O94" i="10"/>
  <c r="M95" i="10"/>
  <c r="O95" i="10"/>
  <c r="M96" i="10"/>
  <c r="O96" i="10"/>
  <c r="M97" i="10"/>
  <c r="O97" i="10"/>
  <c r="M98" i="10"/>
  <c r="O98" i="10"/>
  <c r="M99" i="10"/>
  <c r="O99" i="10"/>
  <c r="M100" i="10"/>
  <c r="O100" i="10"/>
  <c r="M101" i="10"/>
  <c r="O101" i="10"/>
  <c r="M102" i="10"/>
  <c r="O102" i="10"/>
  <c r="M103" i="10"/>
  <c r="O103" i="10"/>
  <c r="M104" i="10"/>
  <c r="O104" i="10"/>
  <c r="M105" i="10"/>
  <c r="O105" i="10"/>
  <c r="M106" i="10"/>
  <c r="O106" i="10"/>
  <c r="M107" i="10"/>
  <c r="O107" i="10"/>
  <c r="M108" i="10"/>
  <c r="O108" i="10"/>
  <c r="M109" i="10"/>
  <c r="O109" i="10"/>
  <c r="M110" i="10"/>
  <c r="O110" i="10"/>
  <c r="M111" i="10"/>
  <c r="O111" i="10"/>
  <c r="M112" i="10"/>
  <c r="O112" i="10"/>
  <c r="M113" i="10"/>
  <c r="O113" i="10"/>
  <c r="M114" i="10"/>
  <c r="O114" i="10"/>
  <c r="M116" i="10"/>
  <c r="O116" i="10"/>
  <c r="M117" i="10"/>
  <c r="O117" i="10"/>
  <c r="M118" i="10"/>
  <c r="O118" i="10"/>
  <c r="M119" i="10"/>
  <c r="O119" i="10"/>
  <c r="M120" i="10"/>
  <c r="O120" i="10"/>
  <c r="M121" i="10"/>
  <c r="O121" i="10"/>
  <c r="M122" i="10"/>
  <c r="O122" i="10"/>
  <c r="M123" i="10"/>
  <c r="O123" i="10"/>
  <c r="M124" i="10"/>
  <c r="O124" i="10"/>
  <c r="M125" i="10"/>
  <c r="O125" i="10"/>
  <c r="M126" i="10"/>
  <c r="O126" i="10"/>
  <c r="M127" i="10"/>
  <c r="O127" i="10"/>
  <c r="M128" i="10"/>
  <c r="O128" i="10"/>
  <c r="M129" i="10"/>
  <c r="O129" i="10"/>
  <c r="M130" i="10"/>
  <c r="O130" i="10"/>
  <c r="M131" i="10"/>
  <c r="O131" i="10"/>
  <c r="M132" i="10"/>
  <c r="O132" i="10"/>
  <c r="M133" i="10"/>
  <c r="O133" i="10"/>
  <c r="M134" i="10"/>
  <c r="O134" i="10"/>
  <c r="M135" i="10"/>
  <c r="O135" i="10"/>
  <c r="M136" i="10"/>
  <c r="O136" i="10"/>
  <c r="M137" i="10"/>
  <c r="O137" i="10"/>
  <c r="M138" i="10"/>
  <c r="O138" i="10"/>
  <c r="M139" i="10"/>
  <c r="O139" i="10"/>
  <c r="M143" i="10"/>
  <c r="O143" i="10"/>
  <c r="M144" i="10"/>
  <c r="O144" i="10"/>
  <c r="M145" i="10"/>
  <c r="O145" i="10"/>
  <c r="M147" i="10"/>
  <c r="O147" i="10"/>
  <c r="M148" i="10"/>
  <c r="O148" i="10"/>
  <c r="M150" i="10"/>
  <c r="O150" i="10"/>
  <c r="M152" i="10"/>
  <c r="O152" i="10"/>
  <c r="M153" i="10"/>
  <c r="O153" i="10"/>
  <c r="M154" i="10"/>
  <c r="O154" i="10"/>
  <c r="M155" i="10"/>
  <c r="O155" i="10"/>
  <c r="M157" i="10"/>
  <c r="O157" i="10"/>
  <c r="M158" i="10"/>
  <c r="O158" i="10"/>
  <c r="M159" i="10"/>
  <c r="O159" i="10"/>
  <c r="M160" i="10"/>
  <c r="O160" i="10"/>
  <c r="M162" i="10"/>
  <c r="O162" i="10"/>
  <c r="M163" i="10"/>
  <c r="O163" i="10"/>
  <c r="M166" i="10"/>
  <c r="O166" i="10"/>
  <c r="M167" i="10"/>
  <c r="O167" i="10"/>
  <c r="M168" i="10"/>
  <c r="O168" i="10"/>
  <c r="M169" i="10"/>
  <c r="O169" i="10"/>
  <c r="M170" i="10"/>
  <c r="O170" i="10"/>
  <c r="M171" i="10"/>
  <c r="O171" i="10"/>
  <c r="M172" i="10"/>
  <c r="O172" i="10"/>
  <c r="M173" i="10"/>
  <c r="O173" i="10"/>
  <c r="M174" i="10"/>
  <c r="O174" i="10"/>
  <c r="M175" i="10"/>
  <c r="O175" i="10"/>
  <c r="M176" i="10"/>
  <c r="O176" i="10"/>
  <c r="M177" i="10"/>
  <c r="O177" i="10"/>
  <c r="M178" i="10"/>
  <c r="O178" i="10"/>
  <c r="M179" i="10"/>
  <c r="O179" i="10"/>
  <c r="M180" i="10"/>
  <c r="O180" i="10"/>
  <c r="M181" i="10"/>
  <c r="O181" i="10"/>
  <c r="M182" i="10"/>
  <c r="O182" i="10"/>
  <c r="M183" i="10"/>
  <c r="O183" i="10"/>
  <c r="M184" i="10"/>
  <c r="O184" i="10"/>
  <c r="M185" i="10"/>
  <c r="O185" i="10"/>
  <c r="M186" i="10"/>
  <c r="O186" i="10"/>
  <c r="M187" i="10"/>
  <c r="O187" i="10"/>
  <c r="M188" i="10"/>
  <c r="O188" i="10"/>
  <c r="M194" i="10"/>
  <c r="O194" i="10"/>
  <c r="M195" i="10"/>
  <c r="O195" i="10"/>
  <c r="M196" i="10"/>
  <c r="O196" i="10"/>
  <c r="M197" i="10"/>
  <c r="O197" i="10"/>
  <c r="M198" i="10"/>
  <c r="O198" i="10"/>
  <c r="M199" i="10"/>
  <c r="O199" i="10"/>
  <c r="M200" i="10"/>
  <c r="O200" i="10"/>
  <c r="M201" i="10"/>
  <c r="O201" i="10"/>
  <c r="M202" i="10"/>
  <c r="O202" i="10"/>
  <c r="M206" i="10"/>
  <c r="O206" i="10"/>
  <c r="M207" i="10"/>
  <c r="O207" i="10"/>
  <c r="M208" i="10"/>
  <c r="O208" i="10"/>
  <c r="M209" i="10"/>
  <c r="O209" i="10"/>
  <c r="M210" i="10"/>
  <c r="O210" i="10"/>
  <c r="M211" i="10"/>
  <c r="O211" i="10"/>
  <c r="M212" i="10"/>
  <c r="O212" i="10"/>
  <c r="M213" i="10"/>
  <c r="O213" i="10"/>
  <c r="M214" i="10"/>
  <c r="O214" i="10"/>
  <c r="M215" i="10"/>
  <c r="O215" i="10"/>
  <c r="M216" i="10"/>
  <c r="O216" i="10"/>
  <c r="M217" i="10"/>
  <c r="O217" i="10"/>
  <c r="M219" i="10"/>
  <c r="O219" i="10"/>
  <c r="M220" i="10"/>
  <c r="O220" i="10"/>
  <c r="M221" i="10"/>
  <c r="O221" i="10"/>
  <c r="M224" i="10"/>
  <c r="O224" i="10"/>
  <c r="M225" i="10"/>
  <c r="O225" i="10"/>
  <c r="M226" i="10"/>
  <c r="O226" i="10"/>
  <c r="M227" i="10"/>
  <c r="O227" i="10"/>
  <c r="M228" i="10"/>
  <c r="O228" i="10"/>
  <c r="M229" i="10"/>
  <c r="O229" i="10"/>
  <c r="M230" i="10"/>
  <c r="O230" i="10"/>
  <c r="M231" i="10"/>
  <c r="O231" i="10"/>
  <c r="M232" i="10"/>
  <c r="O232" i="10"/>
  <c r="M233" i="10"/>
  <c r="O233" i="10"/>
  <c r="M234" i="10"/>
  <c r="O234" i="10"/>
  <c r="M236" i="10"/>
  <c r="O236" i="10"/>
  <c r="M237" i="10"/>
  <c r="O237" i="10"/>
  <c r="M238" i="10"/>
  <c r="O238" i="10"/>
  <c r="M239" i="10"/>
  <c r="O239" i="10"/>
  <c r="M240" i="10"/>
  <c r="O240" i="10"/>
  <c r="M241" i="10"/>
  <c r="O241" i="10"/>
  <c r="M242" i="10"/>
  <c r="O242" i="10"/>
  <c r="M243" i="10"/>
  <c r="O243" i="10"/>
  <c r="M245" i="10"/>
  <c r="O245" i="10"/>
  <c r="M246" i="10"/>
  <c r="O246" i="10"/>
  <c r="M247" i="10"/>
  <c r="O247" i="10"/>
  <c r="M248" i="10"/>
  <c r="O248" i="10"/>
  <c r="M250" i="10"/>
  <c r="O250" i="10"/>
  <c r="M251" i="10"/>
  <c r="O251" i="10"/>
  <c r="M252" i="10"/>
  <c r="O252" i="10"/>
  <c r="M253" i="10"/>
  <c r="O253" i="10"/>
  <c r="M257" i="10"/>
  <c r="O257" i="10"/>
  <c r="M258" i="10"/>
  <c r="O258" i="10"/>
  <c r="M259" i="10"/>
  <c r="O259" i="10"/>
  <c r="M261" i="10"/>
  <c r="O261" i="10"/>
  <c r="M263" i="10"/>
  <c r="O263" i="10"/>
  <c r="M264" i="10"/>
  <c r="O264" i="10"/>
  <c r="M265" i="10"/>
  <c r="O265" i="10"/>
  <c r="U83" i="10"/>
  <c r="D16" i="37"/>
  <c r="C16" i="37"/>
  <c r="F16" i="37"/>
  <c r="C15" i="37"/>
  <c r="L83" i="10"/>
  <c r="N83" i="10"/>
  <c r="L84" i="10"/>
  <c r="N84" i="10"/>
  <c r="L85" i="10"/>
  <c r="N85" i="10"/>
  <c r="L86" i="10"/>
  <c r="N86" i="10"/>
  <c r="L87" i="10"/>
  <c r="N87" i="10"/>
  <c r="L88" i="10"/>
  <c r="N88" i="10"/>
  <c r="L90" i="10"/>
  <c r="N90" i="10"/>
  <c r="L91" i="10"/>
  <c r="N91" i="10"/>
  <c r="L92" i="10"/>
  <c r="N92" i="10"/>
  <c r="L93" i="10"/>
  <c r="N93" i="10"/>
  <c r="L94" i="10"/>
  <c r="N94" i="10"/>
  <c r="L95" i="10"/>
  <c r="N95" i="10"/>
  <c r="L96" i="10"/>
  <c r="N96" i="10"/>
  <c r="L97" i="10"/>
  <c r="N97" i="10"/>
  <c r="L98" i="10"/>
  <c r="N98" i="10"/>
  <c r="L99" i="10"/>
  <c r="N99" i="10"/>
  <c r="L100" i="10"/>
  <c r="N100" i="10"/>
  <c r="L101" i="10"/>
  <c r="N101" i="10"/>
  <c r="L102" i="10"/>
  <c r="N102" i="10"/>
  <c r="L103" i="10"/>
  <c r="N103" i="10"/>
  <c r="L104" i="10"/>
  <c r="N104" i="10"/>
  <c r="L105" i="10"/>
  <c r="N105" i="10"/>
  <c r="L106" i="10"/>
  <c r="N106" i="10"/>
  <c r="L107" i="10"/>
  <c r="N107" i="10"/>
  <c r="L108" i="10"/>
  <c r="N108" i="10"/>
  <c r="L109" i="10"/>
  <c r="N109" i="10"/>
  <c r="L110" i="10"/>
  <c r="N110" i="10"/>
  <c r="L111" i="10"/>
  <c r="N111" i="10"/>
  <c r="L112" i="10"/>
  <c r="N112" i="10"/>
  <c r="L113" i="10"/>
  <c r="N113" i="10"/>
  <c r="L114" i="10"/>
  <c r="N114" i="10"/>
  <c r="L116" i="10"/>
  <c r="N116" i="10"/>
  <c r="L117" i="10"/>
  <c r="N117" i="10"/>
  <c r="L118" i="10"/>
  <c r="N118" i="10"/>
  <c r="L119" i="10"/>
  <c r="N119" i="10"/>
  <c r="L120" i="10"/>
  <c r="N120" i="10"/>
  <c r="L121" i="10"/>
  <c r="N121" i="10"/>
  <c r="L122" i="10"/>
  <c r="N122" i="10"/>
  <c r="L123" i="10"/>
  <c r="N123" i="10"/>
  <c r="L124" i="10"/>
  <c r="N124" i="10"/>
  <c r="L125" i="10"/>
  <c r="N125" i="10"/>
  <c r="L126" i="10"/>
  <c r="N126" i="10"/>
  <c r="L127" i="10"/>
  <c r="N127" i="10"/>
  <c r="L128" i="10"/>
  <c r="N128" i="10"/>
  <c r="L129" i="10"/>
  <c r="N129" i="10"/>
  <c r="L130" i="10"/>
  <c r="N130" i="10"/>
  <c r="L131" i="10"/>
  <c r="N131" i="10"/>
  <c r="L132" i="10"/>
  <c r="N132" i="10"/>
  <c r="L133" i="10"/>
  <c r="N133" i="10"/>
  <c r="L134" i="10"/>
  <c r="N134" i="10"/>
  <c r="L135" i="10"/>
  <c r="N135" i="10"/>
  <c r="L136" i="10"/>
  <c r="N136" i="10"/>
  <c r="L137" i="10"/>
  <c r="N137" i="10"/>
  <c r="L138" i="10"/>
  <c r="N138" i="10"/>
  <c r="L139" i="10"/>
  <c r="N139" i="10"/>
  <c r="L143" i="10"/>
  <c r="N143" i="10"/>
  <c r="L144" i="10"/>
  <c r="N144" i="10"/>
  <c r="L145" i="10"/>
  <c r="N145" i="10"/>
  <c r="L147" i="10"/>
  <c r="N147" i="10"/>
  <c r="L148" i="10"/>
  <c r="N148" i="10"/>
  <c r="L150" i="10"/>
  <c r="N150" i="10"/>
  <c r="L152" i="10"/>
  <c r="N152" i="10"/>
  <c r="L153" i="10"/>
  <c r="N153" i="10"/>
  <c r="L154" i="10"/>
  <c r="N154" i="10"/>
  <c r="L155" i="10"/>
  <c r="N155" i="10"/>
  <c r="L157" i="10"/>
  <c r="N157" i="10"/>
  <c r="L158" i="10"/>
  <c r="N158" i="10"/>
  <c r="L159" i="10"/>
  <c r="N159" i="10"/>
  <c r="L160" i="10"/>
  <c r="N160" i="10"/>
  <c r="L162" i="10"/>
  <c r="N162" i="10"/>
  <c r="L163" i="10"/>
  <c r="N163" i="10"/>
  <c r="L166" i="10"/>
  <c r="N166" i="10"/>
  <c r="L167" i="10"/>
  <c r="N167" i="10"/>
  <c r="L168" i="10"/>
  <c r="N168" i="10"/>
  <c r="L169" i="10"/>
  <c r="N169" i="10"/>
  <c r="L170" i="10"/>
  <c r="N170" i="10"/>
  <c r="L171" i="10"/>
  <c r="N171" i="10"/>
  <c r="L172" i="10"/>
  <c r="N172" i="10"/>
  <c r="L173" i="10"/>
  <c r="N173" i="10"/>
  <c r="L174" i="10"/>
  <c r="N174" i="10"/>
  <c r="L175" i="10"/>
  <c r="N175" i="10"/>
  <c r="L176" i="10"/>
  <c r="N176" i="10"/>
  <c r="L177" i="10"/>
  <c r="N177" i="10"/>
  <c r="L178" i="10"/>
  <c r="N178" i="10"/>
  <c r="L179" i="10"/>
  <c r="N179" i="10"/>
  <c r="L180" i="10"/>
  <c r="N180" i="10"/>
  <c r="L181" i="10"/>
  <c r="N181" i="10"/>
  <c r="L182" i="10"/>
  <c r="N182" i="10"/>
  <c r="L183" i="10"/>
  <c r="N183" i="10"/>
  <c r="L184" i="10"/>
  <c r="N184" i="10"/>
  <c r="L185" i="10"/>
  <c r="N185" i="10"/>
  <c r="L186" i="10"/>
  <c r="N186" i="10"/>
  <c r="L187" i="10"/>
  <c r="N187" i="10"/>
  <c r="L188" i="10"/>
  <c r="N188" i="10"/>
  <c r="L194" i="10"/>
  <c r="N194" i="10"/>
  <c r="L195" i="10"/>
  <c r="N195" i="10"/>
  <c r="L196" i="10"/>
  <c r="N196" i="10"/>
  <c r="L197" i="10"/>
  <c r="N197" i="10"/>
  <c r="L198" i="10"/>
  <c r="N198" i="10"/>
  <c r="L199" i="10"/>
  <c r="N199" i="10"/>
  <c r="L200" i="10"/>
  <c r="N200" i="10"/>
  <c r="L201" i="10"/>
  <c r="N201" i="10"/>
  <c r="L202" i="10"/>
  <c r="N202" i="10"/>
  <c r="L206" i="10"/>
  <c r="N206" i="10"/>
  <c r="L207" i="10"/>
  <c r="N207" i="10"/>
  <c r="L208" i="10"/>
  <c r="N208" i="10"/>
  <c r="L209" i="10"/>
  <c r="N209" i="10"/>
  <c r="L210" i="10"/>
  <c r="N210" i="10"/>
  <c r="L211" i="10"/>
  <c r="N211" i="10"/>
  <c r="L212" i="10"/>
  <c r="N212" i="10"/>
  <c r="L213" i="10"/>
  <c r="N213" i="10"/>
  <c r="L214" i="10"/>
  <c r="N214" i="10"/>
  <c r="L215" i="10"/>
  <c r="N215" i="10"/>
  <c r="L216" i="10"/>
  <c r="N216" i="10"/>
  <c r="L217" i="10"/>
  <c r="N217" i="10"/>
  <c r="L219" i="10"/>
  <c r="N219" i="10"/>
  <c r="L220" i="10"/>
  <c r="N220" i="10"/>
  <c r="L221" i="10"/>
  <c r="N221" i="10"/>
  <c r="L224" i="10"/>
  <c r="N224" i="10"/>
  <c r="L225" i="10"/>
  <c r="N225" i="10"/>
  <c r="L226" i="10"/>
  <c r="N226" i="10"/>
  <c r="L227" i="10"/>
  <c r="N227" i="10"/>
  <c r="L228" i="10"/>
  <c r="N228" i="10"/>
  <c r="L229" i="10"/>
  <c r="N229" i="10"/>
  <c r="L230" i="10"/>
  <c r="N230" i="10"/>
  <c r="L231" i="10"/>
  <c r="N231" i="10"/>
  <c r="L232" i="10"/>
  <c r="N232" i="10"/>
  <c r="L233" i="10"/>
  <c r="N233" i="10"/>
  <c r="L234" i="10"/>
  <c r="N234" i="10"/>
  <c r="L236" i="10"/>
  <c r="N236" i="10"/>
  <c r="L237" i="10"/>
  <c r="N237" i="10"/>
  <c r="L238" i="10"/>
  <c r="N238" i="10"/>
  <c r="L239" i="10"/>
  <c r="N239" i="10"/>
  <c r="L240" i="10"/>
  <c r="N240" i="10"/>
  <c r="L241" i="10"/>
  <c r="N241" i="10"/>
  <c r="L242" i="10"/>
  <c r="N242" i="10"/>
  <c r="L243" i="10"/>
  <c r="N243" i="10"/>
  <c r="L245" i="10"/>
  <c r="N245" i="10"/>
  <c r="L246" i="10"/>
  <c r="N246" i="10"/>
  <c r="L247" i="10"/>
  <c r="N247" i="10"/>
  <c r="L248" i="10"/>
  <c r="N248" i="10"/>
  <c r="L250" i="10"/>
  <c r="N250" i="10"/>
  <c r="L251" i="10"/>
  <c r="N251" i="10"/>
  <c r="L252" i="10"/>
  <c r="N252" i="10"/>
  <c r="L253" i="10"/>
  <c r="N253" i="10"/>
  <c r="L257" i="10"/>
  <c r="N257" i="10"/>
  <c r="L258" i="10"/>
  <c r="N258" i="10"/>
  <c r="L259" i="10"/>
  <c r="N259" i="10"/>
  <c r="L260" i="10"/>
  <c r="N260" i="10"/>
  <c r="L261" i="10"/>
  <c r="N261" i="10"/>
  <c r="L263" i="10"/>
  <c r="N263" i="10"/>
  <c r="L264" i="10"/>
  <c r="N264" i="10"/>
  <c r="L265" i="10"/>
  <c r="N265" i="10"/>
  <c r="U82" i="10"/>
  <c r="D15" i="37"/>
  <c r="F15" i="37"/>
  <c r="C17" i="37"/>
  <c r="L39" i="10"/>
  <c r="N39" i="10"/>
  <c r="L41" i="10"/>
  <c r="N41" i="10"/>
  <c r="L44" i="10"/>
  <c r="N44" i="10"/>
  <c r="L45" i="10"/>
  <c r="N45" i="10"/>
  <c r="U39" i="10"/>
  <c r="D17" i="37"/>
  <c r="F17" i="37"/>
  <c r="L20" i="37"/>
  <c r="M204" i="10"/>
  <c r="Q204" i="10"/>
  <c r="M255" i="10"/>
  <c r="Q255" i="10"/>
  <c r="M140" i="10"/>
  <c r="Q140" i="10"/>
  <c r="M141" i="10"/>
  <c r="Q141" i="10"/>
  <c r="M146" i="10"/>
  <c r="Q146" i="10"/>
  <c r="M149" i="10"/>
  <c r="Q149" i="10"/>
  <c r="M151" i="10"/>
  <c r="Q151" i="10"/>
  <c r="M156" i="10"/>
  <c r="Q156" i="10"/>
  <c r="M161" i="10"/>
  <c r="Q161" i="10"/>
  <c r="M164" i="10"/>
  <c r="Q164" i="10"/>
  <c r="M189" i="10"/>
  <c r="Q189" i="10"/>
  <c r="M190" i="10"/>
  <c r="Q190" i="10"/>
  <c r="M191" i="10"/>
  <c r="Q191" i="10"/>
  <c r="M192" i="10"/>
  <c r="Q192" i="10"/>
  <c r="M203" i="10"/>
  <c r="Q203" i="10"/>
  <c r="M222" i="10"/>
  <c r="Q222" i="10"/>
  <c r="M223" i="10"/>
  <c r="Q223" i="10"/>
  <c r="M254" i="10"/>
  <c r="Q254" i="10"/>
  <c r="V83" i="10"/>
  <c r="E16" i="37"/>
  <c r="G16" i="37"/>
  <c r="V82" i="10"/>
  <c r="E15" i="37"/>
  <c r="G15" i="37"/>
  <c r="M39" i="10"/>
  <c r="O39" i="10"/>
  <c r="M41" i="10"/>
  <c r="O41" i="10"/>
  <c r="M44" i="10"/>
  <c r="O44" i="10"/>
  <c r="M45" i="10"/>
  <c r="O45" i="10"/>
  <c r="V39" i="10"/>
  <c r="E17" i="37"/>
  <c r="G17" i="37"/>
  <c r="M20" i="37"/>
  <c r="F20" i="37"/>
  <c r="W83" i="10"/>
  <c r="L140" i="10"/>
  <c r="P140" i="10"/>
  <c r="L141" i="10"/>
  <c r="P141" i="10"/>
  <c r="L146" i="10"/>
  <c r="P146" i="10"/>
  <c r="L149" i="10"/>
  <c r="P149" i="10"/>
  <c r="L151" i="10"/>
  <c r="P151" i="10"/>
  <c r="X83" i="10"/>
  <c r="W82" i="10"/>
  <c r="X82" i="10"/>
  <c r="W58" i="10"/>
  <c r="X58" i="10"/>
  <c r="W56" i="10"/>
  <c r="X56" i="10"/>
  <c r="W62" i="10"/>
  <c r="X62" i="10"/>
  <c r="X64" i="10"/>
  <c r="L62" i="10"/>
  <c r="N62" i="10"/>
  <c r="W39" i="10"/>
  <c r="W38" i="10"/>
  <c r="X33" i="10"/>
  <c r="W33" i="10"/>
  <c r="X24" i="10"/>
  <c r="W24" i="10"/>
  <c r="X21" i="10"/>
  <c r="W21" i="10"/>
  <c r="X11" i="10"/>
  <c r="W11" i="10"/>
  <c r="W5" i="10"/>
  <c r="X5" i="10"/>
  <c r="W47" i="10"/>
  <c r="X47" i="10"/>
  <c r="L156" i="10"/>
  <c r="L161" i="10"/>
  <c r="L164" i="10"/>
  <c r="L189" i="10"/>
  <c r="L190" i="10"/>
  <c r="L191" i="10"/>
  <c r="L192" i="10"/>
  <c r="L203" i="10"/>
  <c r="L204" i="10"/>
  <c r="L222" i="10"/>
  <c r="L223" i="10"/>
  <c r="L254" i="10"/>
  <c r="L255" i="10"/>
  <c r="C240" i="10"/>
  <c r="A4" i="10"/>
  <c r="C256" i="10"/>
  <c r="C255" i="10"/>
  <c r="C254" i="10"/>
  <c r="C249" i="10"/>
  <c r="C242" i="10"/>
  <c r="C235" i="10"/>
  <c r="C225" i="10"/>
  <c r="C224" i="10"/>
  <c r="C223" i="10"/>
  <c r="C222" i="10"/>
  <c r="C216" i="10"/>
  <c r="C215" i="10"/>
  <c r="C214" i="10"/>
  <c r="C213" i="10"/>
  <c r="C212" i="10"/>
  <c r="C207" i="10"/>
  <c r="C183" i="10"/>
  <c r="C180" i="10"/>
  <c r="C179" i="10"/>
  <c r="C175" i="10"/>
  <c r="C167" i="10"/>
  <c r="C165" i="10"/>
  <c r="C164" i="10"/>
  <c r="C161" i="10"/>
  <c r="C160" i="10"/>
  <c r="C156" i="10"/>
  <c r="C153" i="10"/>
  <c r="C152" i="10"/>
  <c r="C151" i="10"/>
  <c r="C150" i="10"/>
  <c r="C149" i="10"/>
  <c r="C146" i="10"/>
  <c r="C134" i="10"/>
  <c r="C133" i="10"/>
  <c r="C112" i="10"/>
  <c r="C97" i="10"/>
  <c r="C89" i="10"/>
  <c r="C64" i="10"/>
  <c r="C56" i="10"/>
  <c r="C51" i="10"/>
  <c r="C46" i="10"/>
  <c r="C29" i="10"/>
  <c r="C27" i="10"/>
  <c r="C14" i="10"/>
  <c r="C5" i="10"/>
  <c r="C232" i="10"/>
  <c r="C230" i="10"/>
  <c r="C229" i="10"/>
  <c r="C220" i="10"/>
  <c r="C221" i="10"/>
  <c r="C177" i="10"/>
  <c r="X39" i="10"/>
  <c r="X38" i="10"/>
  <c r="N1" i="37"/>
  <c r="N20" i="37"/>
  <c r="R13" i="37"/>
  <c r="R14" i="37"/>
  <c r="R5" i="37"/>
  <c r="R6" i="37"/>
  <c r="R7" i="37"/>
  <c r="R8" i="37"/>
  <c r="R9" i="37"/>
  <c r="R10" i="37"/>
  <c r="R11" i="37"/>
  <c r="R12" i="37"/>
  <c r="R15" i="37"/>
  <c r="R16" i="37"/>
  <c r="R17" i="37"/>
  <c r="R18" i="37"/>
  <c r="R19" i="37"/>
  <c r="R20" i="37"/>
  <c r="B6" i="37"/>
  <c r="B7" i="37"/>
  <c r="B8" i="37"/>
  <c r="B9" i="37"/>
  <c r="B10" i="37"/>
  <c r="B11" i="37"/>
  <c r="B12" i="37"/>
  <c r="B13" i="37"/>
  <c r="B14" i="37"/>
  <c r="B15" i="37"/>
  <c r="B16" i="37"/>
  <c r="B17" i="37"/>
  <c r="B18" i="37"/>
  <c r="B19" i="37"/>
  <c r="A19" i="37"/>
  <c r="A18" i="37"/>
  <c r="A17" i="37"/>
  <c r="A16" i="37"/>
  <c r="A15" i="37"/>
  <c r="A14" i="37"/>
  <c r="A13" i="37"/>
  <c r="A12" i="37"/>
  <c r="A11" i="37"/>
  <c r="A10" i="37"/>
  <c r="A9" i="37"/>
  <c r="A8" i="37"/>
  <c r="A7" i="37"/>
  <c r="A6" i="37"/>
  <c r="A261" i="37"/>
  <c r="G20" i="37"/>
  <c r="C20" i="37"/>
  <c r="C52" i="10"/>
  <c r="C54" i="10"/>
  <c r="C53" i="10"/>
  <c r="C50" i="10"/>
  <c r="C49" i="10"/>
  <c r="C48" i="10"/>
  <c r="C47" i="10"/>
  <c r="C6" i="10"/>
  <c r="C7" i="10"/>
  <c r="C8" i="10"/>
  <c r="C9" i="10"/>
  <c r="C10" i="10"/>
  <c r="C11" i="10"/>
  <c r="C12" i="10"/>
  <c r="C13" i="10"/>
  <c r="C15" i="10"/>
  <c r="C16" i="10"/>
  <c r="C17" i="10"/>
  <c r="C18" i="10"/>
  <c r="C19" i="10"/>
  <c r="C20" i="10"/>
  <c r="C21" i="10"/>
  <c r="C22" i="10"/>
  <c r="C23" i="10"/>
  <c r="C24" i="10"/>
  <c r="C25" i="10"/>
  <c r="C26" i="10"/>
  <c r="C28" i="10"/>
  <c r="C30" i="10"/>
  <c r="C31" i="10"/>
  <c r="C32" i="10"/>
  <c r="C33" i="10"/>
  <c r="C34" i="10"/>
  <c r="C35" i="10"/>
  <c r="C36" i="10"/>
  <c r="C37" i="10"/>
  <c r="C38" i="10"/>
  <c r="C39" i="10"/>
  <c r="C40" i="10"/>
  <c r="C41" i="10"/>
  <c r="C42" i="10"/>
  <c r="C43" i="10"/>
  <c r="C44" i="10"/>
  <c r="C45" i="10"/>
  <c r="C57" i="10"/>
  <c r="C58" i="10"/>
  <c r="C59" i="10"/>
  <c r="C60" i="10"/>
  <c r="C61" i="10"/>
  <c r="C62" i="10"/>
  <c r="C63" i="10"/>
  <c r="C65" i="10"/>
  <c r="C66" i="10"/>
  <c r="C67" i="10"/>
  <c r="C68" i="10"/>
  <c r="C69" i="10"/>
  <c r="C70" i="10"/>
  <c r="C71" i="10"/>
  <c r="C72" i="10"/>
  <c r="C73" i="10"/>
  <c r="C74" i="10"/>
  <c r="C75" i="10"/>
  <c r="C76" i="10"/>
  <c r="C77" i="10"/>
  <c r="C78" i="10"/>
  <c r="C79" i="10"/>
  <c r="C80" i="10"/>
  <c r="C81" i="10"/>
  <c r="C82" i="10"/>
  <c r="C83" i="10"/>
  <c r="C84" i="10"/>
  <c r="C85" i="10"/>
  <c r="C86" i="10"/>
  <c r="C87" i="10"/>
  <c r="C88" i="10"/>
  <c r="C90" i="10"/>
  <c r="C91" i="10"/>
  <c r="C92" i="10"/>
  <c r="C93" i="10"/>
  <c r="C94" i="10"/>
  <c r="C95" i="10"/>
  <c r="C96" i="10"/>
  <c r="C98" i="10"/>
  <c r="C99" i="10"/>
  <c r="C100" i="10"/>
  <c r="C101" i="10"/>
  <c r="C102" i="10"/>
  <c r="C103" i="10"/>
  <c r="C104" i="10"/>
  <c r="C105" i="10"/>
  <c r="C106" i="10"/>
  <c r="C107" i="10"/>
  <c r="C108" i="10"/>
  <c r="C109" i="10"/>
  <c r="C110" i="10"/>
  <c r="C111" i="10"/>
  <c r="C113" i="10"/>
  <c r="C114" i="10"/>
  <c r="C115" i="10"/>
  <c r="C116" i="10"/>
  <c r="C117" i="10"/>
  <c r="C118" i="10"/>
  <c r="C119" i="10"/>
  <c r="C120" i="10"/>
  <c r="C121" i="10"/>
  <c r="C122" i="10"/>
  <c r="C123" i="10"/>
  <c r="C124" i="10"/>
  <c r="C125" i="10"/>
  <c r="C126" i="10"/>
  <c r="C127" i="10"/>
  <c r="C128" i="10"/>
  <c r="C129" i="10"/>
  <c r="C130" i="10"/>
  <c r="C131" i="10"/>
  <c r="C132" i="10"/>
  <c r="C135" i="10"/>
  <c r="C136" i="10"/>
  <c r="C137" i="10"/>
  <c r="C138" i="10"/>
  <c r="C139" i="10"/>
  <c r="C140" i="10"/>
  <c r="C141" i="10"/>
  <c r="C142" i="10"/>
  <c r="C143" i="10"/>
  <c r="C144" i="10"/>
  <c r="C145" i="10"/>
  <c r="C147" i="10"/>
  <c r="C148" i="10"/>
  <c r="C154" i="10"/>
  <c r="C155" i="10"/>
  <c r="C157" i="10"/>
  <c r="C158" i="10"/>
  <c r="C159" i="10"/>
  <c r="C162" i="10"/>
  <c r="C163" i="10"/>
  <c r="C166" i="10"/>
  <c r="C168" i="10"/>
  <c r="C169" i="10"/>
  <c r="C170" i="10"/>
  <c r="C171" i="10"/>
  <c r="C172" i="10"/>
  <c r="C173" i="10"/>
  <c r="C174" i="10"/>
  <c r="C176" i="10"/>
  <c r="C178" i="10"/>
  <c r="C181" i="10"/>
  <c r="C182"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8" i="10"/>
  <c r="C209" i="10"/>
  <c r="C210" i="10"/>
  <c r="C211" i="10"/>
  <c r="C217" i="10"/>
  <c r="C218" i="10"/>
  <c r="C219" i="10"/>
  <c r="C226" i="10"/>
  <c r="C227" i="10"/>
  <c r="C228" i="10"/>
  <c r="C231" i="10"/>
  <c r="C233" i="10"/>
  <c r="C234" i="10"/>
  <c r="C236" i="10"/>
  <c r="C237" i="10"/>
  <c r="C238" i="10"/>
  <c r="C239" i="10"/>
  <c r="C241" i="10"/>
  <c r="C243" i="10"/>
  <c r="C244" i="10"/>
  <c r="C245" i="10"/>
  <c r="C246" i="10"/>
  <c r="C247" i="10"/>
  <c r="C248" i="10"/>
  <c r="C250" i="10"/>
  <c r="C251" i="10"/>
  <c r="C252" i="10"/>
  <c r="C253" i="10"/>
  <c r="C257" i="10"/>
  <c r="C258" i="10"/>
  <c r="C259" i="10"/>
  <c r="C260" i="10"/>
  <c r="C261" i="10"/>
  <c r="C262" i="10"/>
  <c r="C263" i="10"/>
  <c r="C264" i="10"/>
  <c r="C265" i="10"/>
</calcChain>
</file>

<file path=xl/sharedStrings.xml><?xml version="1.0" encoding="utf-8"?>
<sst xmlns="http://schemas.openxmlformats.org/spreadsheetml/2006/main" count="2148" uniqueCount="700">
  <si>
    <t>Naam</t>
  </si>
  <si>
    <t>Toelichting</t>
  </si>
  <si>
    <t>V&amp;A: Verblijf &amp; Adres</t>
  </si>
  <si>
    <t>HGP: Huwelijk &amp; Geregistreerd Partnerschap</t>
  </si>
  <si>
    <t>Synchronisatie</t>
  </si>
  <si>
    <t>S&amp;A</t>
  </si>
  <si>
    <t xml:space="preserve">Bevraging </t>
  </si>
  <si>
    <t xml:space="preserve">Selecties </t>
  </si>
  <si>
    <t>IV: Initiële vulling</t>
  </si>
  <si>
    <t>Beheer</t>
  </si>
  <si>
    <t>Beveiligbaarheid</t>
  </si>
  <si>
    <t>Prestatie</t>
  </si>
  <si>
    <t>Documentatie</t>
  </si>
  <si>
    <t>IV</t>
  </si>
  <si>
    <t>Non-Functional Requirements</t>
  </si>
  <si>
    <t>UC301</t>
  </si>
  <si>
    <t>UC303</t>
  </si>
  <si>
    <t>UC312</t>
  </si>
  <si>
    <t>UC305</t>
  </si>
  <si>
    <t>UC310</t>
  </si>
  <si>
    <t>UC311</t>
  </si>
  <si>
    <t>UC501</t>
  </si>
  <si>
    <t>UC1001</t>
  </si>
  <si>
    <t>UC1003</t>
  </si>
  <si>
    <t>UC1005</t>
  </si>
  <si>
    <t>Afstamming + Naam &amp; Geslacht</t>
  </si>
  <si>
    <t>Code</t>
  </si>
  <si>
    <t>Initiële vulling</t>
  </si>
  <si>
    <t>Beheerapplicatie</t>
  </si>
  <si>
    <t>Bijhouding</t>
  </si>
  <si>
    <t>Levering</t>
  </si>
  <si>
    <t>NFRs</t>
  </si>
  <si>
    <t>Rapportage</t>
  </si>
  <si>
    <t>Betrouwbaarheid</t>
  </si>
  <si>
    <t>Overdraagbaarheid &amp; onderhoud</t>
  </si>
  <si>
    <t>Nr</t>
  </si>
  <si>
    <r>
      <t xml:space="preserve">- Alle administratieve handelingen van de module Verblijf en Adres excl. de eerste inschrijvingshandelingen (05001,05002,05003).
- Van de eerste inschrijvingen alleen HGP en V&amp;A gedeelte. Daarna met iedere module/handeling die gerealiseerd wordt verder uitbreiden.
- Inclusief relateren </t>
    </r>
    <r>
      <rPr>
        <sz val="12"/>
        <color indexed="206"/>
        <rFont val="Calibri"/>
        <family val="2"/>
      </rPr>
      <t>(</t>
    </r>
    <r>
      <rPr>
        <sz val="12"/>
        <color theme="1"/>
        <rFont val="Calibri"/>
        <family val="2"/>
        <scheme val="minor"/>
      </rPr>
      <t>nog voor te leggen aan gOG</t>
    </r>
    <r>
      <rPr>
        <sz val="12"/>
        <color indexed="206"/>
        <rFont val="Calibri"/>
        <family val="2"/>
      </rPr>
      <t>)</t>
    </r>
    <r>
      <rPr>
        <sz val="12"/>
        <color theme="1"/>
        <rFont val="Calibri"/>
        <family val="2"/>
        <scheme val="minor"/>
      </rPr>
      <t>.
N.B. De code voor het afhandelen van complexe bijhoudingen (bijhoudingsplan, ontrelateren etc) zal o.a. i.v.m. het blokkeren van PL'en in het GBA-stelsel aangepast moeten worden.</t>
    </r>
  </si>
  <si>
    <t>Overig bijhoudingen</t>
  </si>
  <si>
    <t>- Reeds gebouwd, is in onderhoud.</t>
  </si>
  <si>
    <t>- Complete functionaliteit t.b.v. selecties (incl. exploitatie).</t>
  </si>
  <si>
    <t>- Betreft overzetten van Personen, Afnemerindicaties, Autorisaties, Protocollering en de configuratie van de mailboxen.</t>
  </si>
  <si>
    <t>- Betreft de modulen: Inzage, Partijen, Inrichting, Bewaking, Exploitatie en Vrije berichten.</t>
  </si>
  <si>
    <t>- Alle administratieve handelingen van de module Huwelijk en Geregistreerd Partnerschap.
- Inclusief aspect duale aspecten en fiattering.
- Inclusief aspect ontrelateren.
- Inclusief aspect onderzoek.
- Inclusief correctie handelingen.</t>
  </si>
  <si>
    <t>- Alle administratieve handelingen van de module Afstamming.
- Alle administratieve handelingen van de module Naam &amp; Geslacht.
- Alle administratieve handelingen inzake artikel 2.57 (03006 t/m 03009).
N.B. De code voor het afhandelen van complexe bijhoudingen (bijhoudingsplan, ontrelateren etc) zal o.a. i.v.m. het lokaal toewijzen van BSN en A-nummer aangepast moeten worden.</t>
  </si>
  <si>
    <t>- Alle administratieve handelingen uit de overige modulen.</t>
  </si>
  <si>
    <t>- Alle bevragingen incl. bevraging t.b.v. bijhouding.</t>
  </si>
  <si>
    <t>- Betreft zowel de formele als de 'informele' eisen aan de beveiligbaarheid. De formele zijn onderdeel van de door de gOG goedgekeurde lijst met NFR's. De informele zijn eventuele additionele eisen die vanuit de architectuur aan het systeemgesteld worden om het systeem naar behoren te laten functioneren.</t>
  </si>
  <si>
    <t>- Zie prestatie.
- In dit geval zijn er bijvoorbeeld testen gewenst om te kijken hoe het systeem reageert bij uitval van de verschillende componenten.</t>
  </si>
  <si>
    <t>- Zie prestatie.</t>
  </si>
  <si>
    <t>UC104</t>
  </si>
  <si>
    <t>Vestiging niet-ingeschrevene</t>
  </si>
  <si>
    <t>Constatering verblijf kind</t>
  </si>
  <si>
    <t>Vestiging niet-ingezetene</t>
  </si>
  <si>
    <t>Verhuizing binnengemeentelijk</t>
  </si>
  <si>
    <t>Verhuizing intergemeentelijk</t>
  </si>
  <si>
    <t>Wijziging adres infrastructureel</t>
  </si>
  <si>
    <t>Verhuizing naar buitenland</t>
  </si>
  <si>
    <t>Correctie adres</t>
  </si>
  <si>
    <t>Correctie migratie</t>
  </si>
  <si>
    <t>Wijziging verblijfsrecht</t>
  </si>
  <si>
    <t>Geboorte in Nederland</t>
  </si>
  <si>
    <t>Vernietiging erkenning</t>
  </si>
  <si>
    <t>Vaststelling ouderschap</t>
  </si>
  <si>
    <t>Ontkenning ouderschap</t>
  </si>
  <si>
    <t>Omzetting adoptie</t>
  </si>
  <si>
    <t>Correctie afstamming</t>
  </si>
  <si>
    <t>GBA - Geboorte in Nederland</t>
  </si>
  <si>
    <t>GBA - Vernietiging erkenning</t>
  </si>
  <si>
    <t>GBA - Vaststelling ouderschap</t>
  </si>
  <si>
    <t>GBA - Ontkenning ouderschap</t>
  </si>
  <si>
    <t>Wijziging naamgebruik</t>
  </si>
  <si>
    <t>Correctie naamgebruik</t>
  </si>
  <si>
    <t>GBA - Wijziging geslachtsnaam</t>
  </si>
  <si>
    <t>GBA - Wijziging voornaam</t>
  </si>
  <si>
    <t>GBA - Wijziging geslachtsaanduiding</t>
  </si>
  <si>
    <t>GBA - Overlijden in Nederland</t>
  </si>
  <si>
    <t>Verwijdering kindgegevens na adoptie</t>
  </si>
  <si>
    <t>Wijziging verstrekkingsbeperking</t>
  </si>
  <si>
    <t>Wijziging gezag</t>
  </si>
  <si>
    <t>Correctie gezag</t>
  </si>
  <si>
    <t>Wijziging curatele</t>
  </si>
  <si>
    <t>Correctie curatele</t>
  </si>
  <si>
    <t>Wijziging identificatienummers</t>
  </si>
  <si>
    <t>Wijziging gemeente infrastructureel</t>
  </si>
  <si>
    <t>Verkrijging Nederlandse nationaliteit</t>
  </si>
  <si>
    <t>Verlies Nederlandse nationaliteit</t>
  </si>
  <si>
    <t>Verkrijging vreemde nationaliteit</t>
  </si>
  <si>
    <t>Wijziging indicatie nationaliteit</t>
  </si>
  <si>
    <t>Correctie nationaliteit</t>
  </si>
  <si>
    <t>Verkrijging reisdocument</t>
  </si>
  <si>
    <t>Onttrekking reisdocument</t>
  </si>
  <si>
    <t>Signalering reisdocument</t>
  </si>
  <si>
    <t>Correctie reisdocument</t>
  </si>
  <si>
    <t>Overlijden in Nederland</t>
  </si>
  <si>
    <t>Overlijden in buitenland</t>
  </si>
  <si>
    <t>Correctie overlijden</t>
  </si>
  <si>
    <t>Aanvang onderzoek</t>
  </si>
  <si>
    <t>Beëindiging onderzoek</t>
  </si>
  <si>
    <t>Wijziging onderzoek</t>
  </si>
  <si>
    <t>Wijziging uitsluiting kiesrecht</t>
  </si>
  <si>
    <t>Correctie kiesrecht</t>
  </si>
  <si>
    <t>Hoofdniveau</t>
  </si>
  <si>
    <t>WV</t>
  </si>
  <si>
    <t>Wijzigingsverzoek</t>
  </si>
  <si>
    <t>OV</t>
  </si>
  <si>
    <t>Overigen</t>
  </si>
  <si>
    <t>RF</t>
  </si>
  <si>
    <t>Refactoring</t>
  </si>
  <si>
    <t>4.3</t>
  </si>
  <si>
    <t>4.2</t>
  </si>
  <si>
    <t>2.2</t>
  </si>
  <si>
    <t>3.1</t>
  </si>
  <si>
    <t>3.2</t>
  </si>
  <si>
    <t>3.3</t>
  </si>
  <si>
    <t>2.1</t>
  </si>
  <si>
    <t>-</t>
  </si>
  <si>
    <t>BY.1.MP</t>
  </si>
  <si>
    <t>UC841</t>
  </si>
  <si>
    <t>BY.1.MN</t>
  </si>
  <si>
    <t>C</t>
  </si>
  <si>
    <t>A</t>
  </si>
  <si>
    <t>BT</t>
  </si>
  <si>
    <t>S</t>
  </si>
  <si>
    <t>GBA - Omzetting geregistreerd partnerschap in huwelijk</t>
  </si>
  <si>
    <t>GBA - Beëindiging geregistreerd partnerschap in Nederland</t>
  </si>
  <si>
    <t>GBA - Aangaan geregistreerd partnerschap in Nederland</t>
  </si>
  <si>
    <t>GBA - Ontbinding huwelijk in Nederland</t>
  </si>
  <si>
    <t>GBA - Voltrekking huwelijk in Nederland</t>
  </si>
  <si>
    <t>Correctie geregistreerd partnerschap</t>
  </si>
  <si>
    <t>Correctie huwelijk</t>
  </si>
  <si>
    <t>Ongedaanmaking geregistreerd partnerschap</t>
  </si>
  <si>
    <t>Ongedaanmaking huwelijk</t>
  </si>
  <si>
    <t>Nietigverklaring geregistreerd partnerschap in Nederland</t>
  </si>
  <si>
    <t>Nietigverklaring huwelijk in Nederland</t>
  </si>
  <si>
    <t>Omzetting geregistreerd partnerschap in huwelijk</t>
  </si>
  <si>
    <t>Beëindiging geregistreerd partnerschap in buitenland</t>
  </si>
  <si>
    <t>Aangaan geregistreerd partnerschap in buitenland</t>
  </si>
  <si>
    <t>Beëindiging geregistreerd partnerschap in Nederland</t>
  </si>
  <si>
    <t>Aangaan geregistreerd partnerschap in Nederland</t>
  </si>
  <si>
    <t>Ontbinding huwelijk in buitenland</t>
  </si>
  <si>
    <t>Voltrekking huwelijk in buitenland</t>
  </si>
  <si>
    <t>Ontbinding huwelijk in Nederland</t>
  </si>
  <si>
    <t>G</t>
  </si>
  <si>
    <t>Voltrekking huwelijk in Nederland</t>
  </si>
  <si>
    <t>Onderzoek</t>
  </si>
  <si>
    <t>Cat.</t>
  </si>
  <si>
    <t>Verwijder/overschrijf mechanisme</t>
  </si>
  <si>
    <t>Correctie mechanisme</t>
  </si>
  <si>
    <t>Onderzoeksmechanisme</t>
  </si>
  <si>
    <t>Ontrelateren</t>
  </si>
  <si>
    <t>Asymmetrische verwerking : obv BZVU-parameter</t>
  </si>
  <si>
    <t>Asymmetrische verwerking : nav bijhoudingsplan</t>
  </si>
  <si>
    <t>Asymmetrische verwerking : obv pseudo-personen</t>
  </si>
  <si>
    <t>Symmetrische verwerking</t>
  </si>
  <si>
    <t>Bijhoudingsnotificaties</t>
  </si>
  <si>
    <t>Bijhoudingsresultaatbericht</t>
  </si>
  <si>
    <t>Bepalen fiattering</t>
  </si>
  <si>
    <t>BY.1.MR</t>
  </si>
  <si>
    <t>AL.1.XV</t>
  </si>
  <si>
    <t>XSD Validatie</t>
  </si>
  <si>
    <t>AL.1.AB</t>
  </si>
  <si>
    <t>Archiveer bericht</t>
  </si>
  <si>
    <t>BY.1.AA</t>
  </si>
  <si>
    <t>BY.1.CI</t>
  </si>
  <si>
    <t>Controleer inhoud</t>
  </si>
  <si>
    <t>Maak bijhoudingsplan</t>
  </si>
  <si>
    <t>BY.1.ON</t>
  </si>
  <si>
    <t>BY.1.VB</t>
  </si>
  <si>
    <t>Verwerk bijhoudingsvoorstel</t>
  </si>
  <si>
    <t>BY.1.BA</t>
  </si>
  <si>
    <t>BY.1.BV</t>
  </si>
  <si>
    <t>Bied bijhoudingsnotificatie aan voor verzending</t>
  </si>
  <si>
    <t>BY.1.RR</t>
  </si>
  <si>
    <t>Retourneer bijhoudingsresultaatbericht</t>
  </si>
  <si>
    <t>Subniveau</t>
  </si>
  <si>
    <t>BY.0.VZ</t>
  </si>
  <si>
    <t>Verzend bijhoudingsnotificatie</t>
  </si>
  <si>
    <t>Autorisatie administratieve handeling</t>
  </si>
  <si>
    <t>^ sub</t>
  </si>
  <si>
    <t>Bied verwerkte adm. handelingen aan voor levering</t>
  </si>
  <si>
    <t xml:space="preserve"> </t>
  </si>
  <si>
    <t>#</t>
  </si>
  <si>
    <t>UC842</t>
  </si>
  <si>
    <t>Niet geclassificeerd</t>
  </si>
  <si>
    <t>?</t>
  </si>
  <si>
    <t>UC306</t>
  </si>
  <si>
    <t>UC307</t>
  </si>
  <si>
    <t>Overdracht bijhouding</t>
  </si>
  <si>
    <t>TMV</t>
  </si>
  <si>
    <t>3.7</t>
  </si>
  <si>
    <t>Relateren (huwelijken en geregistreerde partnerschappen)</t>
  </si>
  <si>
    <t>Relateren (ouder/kind relaties)</t>
  </si>
  <si>
    <t>O</t>
  </si>
  <si>
    <t>GBA - Verhuizing intergemeentelijk GBA naar BRP</t>
  </si>
  <si>
    <t>Inclusief synchronisatie vanuit GBA en verwerking van mededelingen.</t>
  </si>
  <si>
    <t>Mutatielevering op basis van doelbinding</t>
  </si>
  <si>
    <t>Mutatielevering op basis van afnemerindicatie</t>
  </si>
  <si>
    <t>Attendering</t>
  </si>
  <si>
    <t>Synchronisatie persoon</t>
  </si>
  <si>
    <t>Synchronisatie stamgegeven</t>
  </si>
  <si>
    <t>Geef Details Persoon</t>
  </si>
  <si>
    <t>Zoek Persoon</t>
  </si>
  <si>
    <t>Zoek persoon op adresgegevens</t>
  </si>
  <si>
    <t>Geef kandidaat ouder</t>
  </si>
  <si>
    <t>Geef relatiegegevens GBA</t>
  </si>
  <si>
    <t>BRP implementatie</t>
  </si>
  <si>
    <t>Expressietaal</t>
  </si>
  <si>
    <t>Selectie automatische procedure: BSN</t>
  </si>
  <si>
    <t>Selectie automatische procedure: BSN + Anr</t>
  </si>
  <si>
    <t>Selectie automatische procedure: Aanvullen kindgegevens</t>
  </si>
  <si>
    <t>Synchronisatieselectie op oorspronkelijke PL'en</t>
  </si>
  <si>
    <t>Selecties</t>
  </si>
  <si>
    <t>Vrije berichten</t>
  </si>
  <si>
    <t>Aspect</t>
  </si>
  <si>
    <t>BZM</t>
  </si>
  <si>
    <t>04</t>
  </si>
  <si>
    <t>05</t>
  </si>
  <si>
    <t>01</t>
  </si>
  <si>
    <t>03</t>
  </si>
  <si>
    <t>10</t>
  </si>
  <si>
    <t>02</t>
  </si>
  <si>
    <t>06</t>
  </si>
  <si>
    <t>07</t>
  </si>
  <si>
    <t>09</t>
  </si>
  <si>
    <t>11</t>
  </si>
  <si>
    <t>13</t>
  </si>
  <si>
    <t>Verkiezingen</t>
  </si>
  <si>
    <t>Overlijden</t>
  </si>
  <si>
    <t>Reisdocument</t>
  </si>
  <si>
    <t>Nationaliteit</t>
  </si>
  <si>
    <t>Naam en geslacht</t>
  </si>
  <si>
    <t>Bijzondere bijhouding</t>
  </si>
  <si>
    <t>Document, verzoek en mededeling</t>
  </si>
  <si>
    <t>Afstamming</t>
  </si>
  <si>
    <t>Verblijf en adres</t>
  </si>
  <si>
    <t>Huwelijk en Geregistreerd partnerschap</t>
  </si>
  <si>
    <t>Basis</t>
  </si>
  <si>
    <t>BOP-Stap</t>
  </si>
  <si>
    <t>3.4</t>
  </si>
  <si>
    <t>3.5</t>
  </si>
  <si>
    <t>3.6</t>
  </si>
  <si>
    <t>3.8</t>
  </si>
  <si>
    <t>3.9</t>
  </si>
  <si>
    <t>4.1</t>
  </si>
  <si>
    <t>4.4</t>
  </si>
  <si>
    <t>1</t>
  </si>
  <si>
    <t>Start ontkoppelen GBA</t>
  </si>
  <si>
    <t>2</t>
  </si>
  <si>
    <t>Schaduw draaien met de BRP database</t>
  </si>
  <si>
    <t>BRP database schaduw draaien</t>
  </si>
  <si>
    <t>Oospronkelijke naam</t>
  </si>
  <si>
    <t>3</t>
  </si>
  <si>
    <t>Leveren met de BRP</t>
  </si>
  <si>
    <t>Mutatielevering / spontaan / conditioneel via GBA en BRP (schaduw draaien)</t>
  </si>
  <si>
    <t>Onderdeel</t>
  </si>
  <si>
    <t>Ad hoc (schaduw draaien)</t>
  </si>
  <si>
    <t>Selecties (schaduw draaien)</t>
  </si>
  <si>
    <t>BV BSN</t>
  </si>
  <si>
    <t>BVBSN (schaduw draaien)</t>
  </si>
  <si>
    <t>Kwaliteitsmonitor (schaduw draaien)</t>
  </si>
  <si>
    <t>Zelfstandig TMV+ naar productie</t>
  </si>
  <si>
    <t>BCM</t>
  </si>
  <si>
    <t>BRP naar productie</t>
  </si>
  <si>
    <t>Start implementatie BRP levering voor overige afnemers</t>
  </si>
  <si>
    <t>4</t>
  </si>
  <si>
    <t>Bijhouden met de BRP</t>
  </si>
  <si>
    <t>Digimelding op BRP naar productie</t>
  </si>
  <si>
    <t>Bijhouding verblijfstitels via BRP naar productie</t>
  </si>
  <si>
    <t>IND</t>
  </si>
  <si>
    <t>Bijhouding en ISC naar productie</t>
  </si>
  <si>
    <t>Implementatie bijhouding</t>
  </si>
  <si>
    <t>Implementatie levering gemeenten</t>
  </si>
  <si>
    <t>Start implementatie BRP levering voor gemeenten</t>
  </si>
  <si>
    <t>Implementatie levering overige afnemers</t>
  </si>
  <si>
    <t>Start implementatie BRP bijhouding voor gemeenten</t>
  </si>
  <si>
    <t>BOP Stap</t>
  </si>
  <si>
    <t>08</t>
  </si>
  <si>
    <t>12</t>
  </si>
  <si>
    <t>14</t>
  </si>
  <si>
    <t>Rijbewijs</t>
  </si>
  <si>
    <t>CRIB</t>
  </si>
  <si>
    <t>Huwelijk en GP</t>
  </si>
  <si>
    <t>Doc,verz &amp; med.</t>
  </si>
  <si>
    <t>Bijz.bijh.</t>
  </si>
  <si>
    <t>Regulier</t>
  </si>
  <si>
    <t>Correctie</t>
  </si>
  <si>
    <t>Ber.Opsl.</t>
  </si>
  <si>
    <t>S&amp;A / Mut.lev</t>
  </si>
  <si>
    <t>Bevr. / Ad hoc</t>
  </si>
  <si>
    <t>Prod. waardig</t>
  </si>
  <si>
    <t>Beheren processen migratievoorziening</t>
  </si>
  <si>
    <t>UC801</t>
  </si>
  <si>
    <t>Raadplegen rapportages migratievoorziening</t>
  </si>
  <si>
    <t>Beoordelen onduidelijke synchronisatie migratievoorziening</t>
  </si>
  <si>
    <t>Verwerken synchronisatievraag-cyclus</t>
  </si>
  <si>
    <t>Raadplegen berichten migratievoorziening</t>
  </si>
  <si>
    <t>Beheren taken migratievoorziening</t>
  </si>
  <si>
    <t>Beheren leveringsautorisatie</t>
  </si>
  <si>
    <t>Beheren bijhoudingsautorisatie</t>
  </si>
  <si>
    <t>Beheren fiatteringsuitzondering</t>
  </si>
  <si>
    <t>Beheren stamgegevens</t>
  </si>
  <si>
    <t>Beheren partijen</t>
  </si>
  <si>
    <t>Raadplegen administratieve handelingen</t>
  </si>
  <si>
    <t>Raadplegen loggegevens</t>
  </si>
  <si>
    <t>Raadplegen berichten</t>
  </si>
  <si>
    <t>UC808</t>
  </si>
  <si>
    <t>UC811</t>
  </si>
  <si>
    <t>UC814</t>
  </si>
  <si>
    <t>UC815</t>
  </si>
  <si>
    <t>UC840</t>
  </si>
  <si>
    <t>UC844</t>
  </si>
  <si>
    <t>UC845</t>
  </si>
  <si>
    <t>UC860</t>
  </si>
  <si>
    <t>UC861</t>
  </si>
  <si>
    <t>UC862</t>
  </si>
  <si>
    <t>UC863</t>
  </si>
  <si>
    <t>Vul persoonsgegevens in BRP initieel</t>
  </si>
  <si>
    <t>UC101</t>
  </si>
  <si>
    <t>Vul autorisatietabelregels in BRP initieel</t>
  </si>
  <si>
    <t>UC102</t>
  </si>
  <si>
    <t>Vul afnemersindicaties in BRP initieel</t>
  </si>
  <si>
    <t>UC103</t>
  </si>
  <si>
    <t>Vul protocollering in BRP initieel</t>
  </si>
  <si>
    <t>Vul configuratie mailboxen initieel</t>
  </si>
  <si>
    <t>UC105</t>
  </si>
  <si>
    <t>Verwerken synchronisatie-cyclus</t>
  </si>
  <si>
    <t>UC202</t>
  </si>
  <si>
    <t>Bepalen verwerking persoonslijst</t>
  </si>
  <si>
    <t>UC220</t>
  </si>
  <si>
    <t>Verwerken spontane gegevensverstrekking-cyclus</t>
  </si>
  <si>
    <t>Verwerken handmatig plaatsen en verwijderen afnemersindicatie</t>
  </si>
  <si>
    <t>Opnemen/wijzigen verblijfstitel vanuit BRP naar GBA</t>
  </si>
  <si>
    <t>Verwerk vervolginschrijving van BRP naar GBA</t>
  </si>
  <si>
    <t>Verwerk vervolginschrijving van GBA naar BRP</t>
  </si>
  <si>
    <t>Verwerk vervolginschrijving van BRP naar GBA RNI</t>
  </si>
  <si>
    <t>Stuur verwijsgegevens naar LO3</t>
  </si>
  <si>
    <t>Stuur toevallige geboorte in BRP door naar GBA</t>
  </si>
  <si>
    <t>Stuur toevallige geboorte in GBA door naar BRP</t>
  </si>
  <si>
    <t>Stuur toevallige gebeurtenis in BRP door naar GBA (HGP)</t>
  </si>
  <si>
    <t>Stuur toevallige gebeurtenis in GBA door naar BRP (HGP)</t>
  </si>
  <si>
    <t>Verwerk wijziging a-nummer uit BRP in GBA</t>
  </si>
  <si>
    <t>Verwerk wijziging a-nummer uit GBA in BRP</t>
  </si>
  <si>
    <t>UC802</t>
  </si>
  <si>
    <t>Overdracht bijh.</t>
  </si>
  <si>
    <t>SA.0.MD</t>
  </si>
  <si>
    <t>SA.0.MA</t>
  </si>
  <si>
    <t>SA.0.PA</t>
  </si>
  <si>
    <t>SA.0.SP</t>
  </si>
  <si>
    <t>SA.0.SS</t>
  </si>
  <si>
    <t>SA.0.VA</t>
  </si>
  <si>
    <t>Verwerken Ad hoc vraag (Hq01)</t>
  </si>
  <si>
    <t>Verwerken Ad hoc adresvraag (Xq01)</t>
  </si>
  <si>
    <t>Verwerken Ad hoc vraag (webservice vraag)</t>
  </si>
  <si>
    <t>Verwerken Ad hoc adresvraag (webservice adres vraag)</t>
  </si>
  <si>
    <t>Verwerken Ad hoc vraag (webservice PL opvragen)</t>
  </si>
  <si>
    <t>UC1004-NP</t>
  </si>
  <si>
    <t>UC1004-NA</t>
  </si>
  <si>
    <t>UC1004-WP</t>
  </si>
  <si>
    <t>UC1004-WA</t>
  </si>
  <si>
    <t>UC1004-WPL</t>
  </si>
  <si>
    <t>BV.0.GD</t>
  </si>
  <si>
    <t>BV.0.ZP</t>
  </si>
  <si>
    <t>BV.0.ZA</t>
  </si>
  <si>
    <t>BV.0.GM</t>
  </si>
  <si>
    <t>BV.0.BO</t>
  </si>
  <si>
    <t>BV.0.GR</t>
  </si>
  <si>
    <t>Inschrijving</t>
  </si>
  <si>
    <t>Bundel</t>
  </si>
  <si>
    <t>UC309-HGP</t>
  </si>
  <si>
    <t>AH18</t>
  </si>
  <si>
    <t>AH19</t>
  </si>
  <si>
    <t>AH22</t>
  </si>
  <si>
    <t>AH23</t>
  </si>
  <si>
    <t>AH20</t>
  </si>
  <si>
    <t>AH21</t>
  </si>
  <si>
    <t>AH46</t>
  </si>
  <si>
    <t>AH47</t>
  </si>
  <si>
    <t>AH26</t>
  </si>
  <si>
    <t>AH24</t>
  </si>
  <si>
    <t>AH25</t>
  </si>
  <si>
    <t>AH44</t>
  </si>
  <si>
    <t>AH45</t>
  </si>
  <si>
    <t>AH27</t>
  </si>
  <si>
    <t>AH28</t>
  </si>
  <si>
    <t>AH97</t>
  </si>
  <si>
    <t>AH98</t>
  </si>
  <si>
    <t>AH139</t>
  </si>
  <si>
    <t>AH140</t>
  </si>
  <si>
    <t>AH99</t>
  </si>
  <si>
    <t>AH39</t>
  </si>
  <si>
    <t>AH41</t>
  </si>
  <si>
    <t>AH42</t>
  </si>
  <si>
    <t>AH29</t>
  </si>
  <si>
    <t>AH30</t>
  </si>
  <si>
    <t>AH31</t>
  </si>
  <si>
    <t>AH32</t>
  </si>
  <si>
    <t>AH33</t>
  </si>
  <si>
    <t>AH34</t>
  </si>
  <si>
    <t>AH40</t>
  </si>
  <si>
    <t>AH63</t>
  </si>
  <si>
    <t>AH141</t>
  </si>
  <si>
    <t>AH1</t>
  </si>
  <si>
    <t>AH3</t>
  </si>
  <si>
    <t>AH4</t>
  </si>
  <si>
    <t>AH5</t>
  </si>
  <si>
    <t>AH9</t>
  </si>
  <si>
    <t>AH13</t>
  </si>
  <si>
    <t>AH6</t>
  </si>
  <si>
    <t>AH7</t>
  </si>
  <si>
    <t>AH12</t>
  </si>
  <si>
    <t>AH16</t>
  </si>
  <si>
    <t>AH94</t>
  </si>
  <si>
    <t>AH133</t>
  </si>
  <si>
    <t>AH134</t>
  </si>
  <si>
    <t>AH135</t>
  </si>
  <si>
    <t>AH95</t>
  </si>
  <si>
    <t>AH96</t>
  </si>
  <si>
    <t>AH136</t>
  </si>
  <si>
    <t>AH64</t>
  </si>
  <si>
    <t>AH65</t>
  </si>
  <si>
    <t>AH75</t>
  </si>
  <si>
    <t>AH66</t>
  </si>
  <si>
    <t>AH76</t>
  </si>
  <si>
    <t>AH102</t>
  </si>
  <si>
    <t>AH103</t>
  </si>
  <si>
    <t>AH104</t>
  </si>
  <si>
    <t>AH105</t>
  </si>
  <si>
    <t>AH142</t>
  </si>
  <si>
    <t>AH107</t>
  </si>
  <si>
    <t>AH108</t>
  </si>
  <si>
    <t>AH113</t>
  </si>
  <si>
    <t>AH17</t>
  </si>
  <si>
    <t>AH58</t>
  </si>
  <si>
    <t>AH59</t>
  </si>
  <si>
    <t>AH60</t>
  </si>
  <si>
    <t>AH61</t>
  </si>
  <si>
    <t>AH62</t>
  </si>
  <si>
    <t>AH101</t>
  </si>
  <si>
    <t>AH137</t>
  </si>
  <si>
    <t>AH138</t>
  </si>
  <si>
    <t>AH43</t>
  </si>
  <si>
    <t>AH53</t>
  </si>
  <si>
    <t>AH54</t>
  </si>
  <si>
    <t>AH55</t>
  </si>
  <si>
    <t>AH56</t>
  </si>
  <si>
    <t>AH106</t>
  </si>
  <si>
    <t>AH67</t>
  </si>
  <si>
    <t>AH68</t>
  </si>
  <si>
    <t>AH69</t>
  </si>
  <si>
    <t>AH70</t>
  </si>
  <si>
    <t>AH35</t>
  </si>
  <si>
    <t>AH36</t>
  </si>
  <si>
    <t>AH52</t>
  </si>
  <si>
    <t>AH100</t>
  </si>
  <si>
    <t>AH77</t>
  </si>
  <si>
    <t>AH82</t>
  </si>
  <si>
    <t>AH83</t>
  </si>
  <si>
    <t>AH84</t>
  </si>
  <si>
    <t>AH71</t>
  </si>
  <si>
    <t>AH72</t>
  </si>
  <si>
    <t>AH73</t>
  </si>
  <si>
    <t>UC601-?</t>
  </si>
  <si>
    <t>UC308-HGP</t>
  </si>
  <si>
    <t>UC302-RNI</t>
  </si>
  <si>
    <t>UC302-GBA</t>
  </si>
  <si>
    <t>UC308-AFS</t>
  </si>
  <si>
    <t>UC309-AFS</t>
  </si>
  <si>
    <t>UC308-N&amp;G</t>
  </si>
  <si>
    <t>UC309-N&amp;G</t>
  </si>
  <si>
    <t>UC308-OVL</t>
  </si>
  <si>
    <t>UC309-OVL</t>
  </si>
  <si>
    <t>ID</t>
  </si>
  <si>
    <t>Stuur toevallige gebeurtenis in BRP door naar GBA (AFS)</t>
  </si>
  <si>
    <t>Stuur toevallige gebeurtenis in GBA door naar BRP (AFS)</t>
  </si>
  <si>
    <t>Stuur toevallige gebeurtenis in BRP door naar GBA (N&amp;G)</t>
  </si>
  <si>
    <t>Stuur toevallige gebeurtenis in GBA door naar BRP (N&amp;G)</t>
  </si>
  <si>
    <t>Stuur toevallige gebeurtenis in BRP door naar GBA (OVL)</t>
  </si>
  <si>
    <t>Stuur toevallige gebeurtenis in GBA door naar BRP (OVL)</t>
  </si>
  <si>
    <t>BY.0.HGP</t>
  </si>
  <si>
    <t>BY.0.V&amp;A</t>
  </si>
  <si>
    <t>BY.0.AFS</t>
  </si>
  <si>
    <t>BY.0.N&amp;G</t>
  </si>
  <si>
    <t>BY.0.DVM</t>
  </si>
  <si>
    <t>BY.0.BZB</t>
  </si>
  <si>
    <t>BY.0.NAT</t>
  </si>
  <si>
    <t>BY.0.OVL</t>
  </si>
  <si>
    <t>Intiële vulling</t>
  </si>
  <si>
    <t>SYNC</t>
  </si>
  <si>
    <t>GBA Synchronisatie</t>
  </si>
  <si>
    <t>Leveren</t>
  </si>
  <si>
    <t>Bijhouden</t>
  </si>
  <si>
    <t>Synchronisatie &amp; Attendering / Mutatie levering</t>
  </si>
  <si>
    <t>Bevragen / Adhoc</t>
  </si>
  <si>
    <t>Bijhouding - Huwelijk en Geregistreerd Partnerschap</t>
  </si>
  <si>
    <t>Bijhouding - Verblijf en Adres</t>
  </si>
  <si>
    <t>Bijhouding - Afstamming</t>
  </si>
  <si>
    <t>Bijhouding - Naam en Geslacht</t>
  </si>
  <si>
    <t>Bijhouding - Document, Verzoek en Mededeling</t>
  </si>
  <si>
    <t>Bijhouding - Bijzondere Bijhouding</t>
  </si>
  <si>
    <t>Bijhouding - Nationaliteit</t>
  </si>
  <si>
    <t>Bijhouding - Reisdocument</t>
  </si>
  <si>
    <t>Bijhouding - Overlijden</t>
  </si>
  <si>
    <t>Bijhouding - Onderzoek</t>
  </si>
  <si>
    <t>Bijhouding - Verkiezingen</t>
  </si>
  <si>
    <t>Bijhouding - Aspecten</t>
  </si>
  <si>
    <t>n.v.t.</t>
  </si>
  <si>
    <t>.</t>
  </si>
  <si>
    <t>V&amp;A</t>
  </si>
  <si>
    <t>StUF vertaler</t>
  </si>
  <si>
    <t>StUF vertaler specificaties</t>
  </si>
  <si>
    <t>Geef StUF-BG bericht (webservice om aangeleverde module)</t>
  </si>
  <si>
    <t>Overschrijving partnergegevens na geslachtswijziging</t>
  </si>
  <si>
    <t>Overschrijving kindgegevens na geslachtswijziging</t>
  </si>
  <si>
    <t>Verwijdering gegevens na adoptie</t>
  </si>
  <si>
    <t>GBA - Aanvulling A-nummer en BSN</t>
  </si>
  <si>
    <t>GBA - Aanvulling BSN</t>
  </si>
  <si>
    <t>GBA - Bijhouding actueel</t>
  </si>
  <si>
    <t>GBA - Bijhouding overig</t>
  </si>
  <si>
    <t>GBA - Infrastructurele wijziging</t>
  </si>
  <si>
    <t>GBA - A-nummer wijziging</t>
  </si>
  <si>
    <t>GBA - Afvoeren PL</t>
  </si>
  <si>
    <t>Verwijdering afnemerindicatie</t>
  </si>
  <si>
    <t>Plaatsing afnemerindicatie</t>
  </si>
  <si>
    <t>Relateren</t>
  </si>
  <si>
    <t>Wijziging deelname EU-verkiezingen</t>
  </si>
  <si>
    <t>Wijziging buitenlands persoonsnummer</t>
  </si>
  <si>
    <t>Wijziging bijzondere verblijfsrechtelijke positie</t>
  </si>
  <si>
    <t>Overschrijving geslacht en naam na geslachtswijziging</t>
  </si>
  <si>
    <t>Correctie geslachtsaanduiding</t>
  </si>
  <si>
    <t>Wijziging geslachtsaanduiding</t>
  </si>
  <si>
    <t>AH131</t>
  </si>
  <si>
    <t>AH132</t>
  </si>
  <si>
    <t>SL.0.PA</t>
  </si>
  <si>
    <t>SL.0.VA</t>
  </si>
  <si>
    <t>SA.0.AT</t>
  </si>
  <si>
    <t>SA.0.AA</t>
  </si>
  <si>
    <t>Attendering met plaatsing afnemerindicatie</t>
  </si>
  <si>
    <t>AH93</t>
  </si>
  <si>
    <t>AH92</t>
  </si>
  <si>
    <t>AH91</t>
  </si>
  <si>
    <t>AH90</t>
  </si>
  <si>
    <t>AH38</t>
  </si>
  <si>
    <t>AH37</t>
  </si>
  <si>
    <t>GBA - Initiële vulling</t>
  </si>
  <si>
    <t>Beheren persoon</t>
  </si>
  <si>
    <t>Zoek Pseudo Persoon</t>
  </si>
  <si>
    <t>Beheerfunctie tbv gemeente overgang</t>
  </si>
  <si>
    <t>Uitvoeren van automatische procedures en relateren</t>
  </si>
  <si>
    <t>Ontrelateren (AH)</t>
  </si>
  <si>
    <t>Relateren (AH)</t>
  </si>
  <si>
    <t>Correctie verblijfsrecht</t>
  </si>
  <si>
    <t>Correctie bijzondere verblijfsrechtelijke positie</t>
  </si>
  <si>
    <t>AH153</t>
  </si>
  <si>
    <t>AH154</t>
  </si>
  <si>
    <t>Correctie buitenlands persoonsnummer</t>
  </si>
  <si>
    <t>AH155</t>
  </si>
  <si>
    <t>AH156</t>
  </si>
  <si>
    <t>Correctie bijhouding</t>
  </si>
  <si>
    <t>AH158</t>
  </si>
  <si>
    <t>AH160</t>
  </si>
  <si>
    <t>AH161</t>
  </si>
  <si>
    <t>BV.0.ZPP</t>
  </si>
  <si>
    <t>Geef medebewoners van persoon</t>
  </si>
  <si>
    <t>BY.0.ONZ</t>
  </si>
  <si>
    <t>BY.0.RDO</t>
  </si>
  <si>
    <t>&lt;Integratie&gt;</t>
  </si>
  <si>
    <t>Geb. en erk.</t>
  </si>
  <si>
    <t>Overig</t>
  </si>
  <si>
    <t>Adoptie</t>
  </si>
  <si>
    <t>Verwijderen</t>
  </si>
  <si>
    <t>AH162</t>
  </si>
  <si>
    <t>Geboorte in Nederland met erkenning op geboortedatum</t>
  </si>
  <si>
    <t>Geboorte in Nederland met erkenning na geboortedatum</t>
  </si>
  <si>
    <t>Wijziging documentindicatie</t>
  </si>
  <si>
    <t>SV.0.GS</t>
  </si>
  <si>
    <t>GBA - Wissen persoon</t>
  </si>
  <si>
    <t>AH163</t>
  </si>
  <si>
    <t>AH164</t>
  </si>
  <si>
    <t>AH165</t>
  </si>
  <si>
    <t>AH166</t>
  </si>
  <si>
    <t>Correctie oudergegevens</t>
  </si>
  <si>
    <t>Correctie kindgegevens</t>
  </si>
  <si>
    <t>AH167</t>
  </si>
  <si>
    <t>Erkenning</t>
  </si>
  <si>
    <t>GBA - Geboorte in Nederland met erkenning op geboortedatum</t>
  </si>
  <si>
    <t>GBA - Geboorte in Nederland met erkenning na geboortedatum</t>
  </si>
  <si>
    <t>GBA - Erkenning</t>
  </si>
  <si>
    <t>GBA - Adoptie</t>
  </si>
  <si>
    <t>AH168</t>
  </si>
  <si>
    <t>UC830</t>
  </si>
  <si>
    <t>UC831</t>
  </si>
  <si>
    <t>Beheren vrij bericht</t>
  </si>
  <si>
    <t>Verwerken inkomend vrij bericht</t>
  </si>
  <si>
    <t>Wijziging naam</t>
  </si>
  <si>
    <t>Correctie naam</t>
  </si>
  <si>
    <t>Correctie partnergegevens huwelijk</t>
  </si>
  <si>
    <t>Correctie partnergegevens geregistreerd partnerschap</t>
  </si>
  <si>
    <t>AH171</t>
  </si>
  <si>
    <t>Opschorting bijhouding persoonsgegevens reden foutief</t>
  </si>
  <si>
    <t>Wijziging gemeente infrastructureel bij overledene</t>
  </si>
  <si>
    <t>AH172</t>
  </si>
  <si>
    <t>Wijziging oudergegevens</t>
  </si>
  <si>
    <t>Wijziging kindgegevens</t>
  </si>
  <si>
    <t>Correctie verstrekkingsbeperking</t>
  </si>
  <si>
    <t>Wijziging partnergegevens huwelijk</t>
  </si>
  <si>
    <t>Wijziging partnergegevens geregistreerd partnerschap</t>
  </si>
  <si>
    <t>AH173</t>
  </si>
  <si>
    <t>Correctie indicatie nationaliteit</t>
  </si>
  <si>
    <t>AH174</t>
  </si>
  <si>
    <t>AH175</t>
  </si>
  <si>
    <t>AH176</t>
  </si>
  <si>
    <t>AH177</t>
  </si>
  <si>
    <t>Registratie niet aangetroffen op adres</t>
  </si>
  <si>
    <t>Correctie onderzoek</t>
  </si>
  <si>
    <t>AH178</t>
  </si>
  <si>
    <t>Standaard selectie dienst</t>
  </si>
  <si>
    <t>Beheer: Plannen selectietaak</t>
  </si>
  <si>
    <t>SL.0.SS</t>
  </si>
  <si>
    <t>SL.0.US</t>
  </si>
  <si>
    <t>Uitvoeren selectierun</t>
  </si>
  <si>
    <t>Selectiedienst met verwijderen afnemerindicatie</t>
  </si>
  <si>
    <t>BS.0.PS</t>
  </si>
  <si>
    <t>BS.0.CS</t>
  </si>
  <si>
    <t>SL.0.PS</t>
  </si>
  <si>
    <t>Protocollering</t>
  </si>
  <si>
    <t>Selectiedienst met plaatsen afnemerindicatie</t>
  </si>
  <si>
    <t>Verwerk Vrij Bericht</t>
  </si>
  <si>
    <t>Weging</t>
  </si>
  <si>
    <t>Functionele status software</t>
  </si>
  <si>
    <t>Voor validatie en acceptatie.</t>
  </si>
  <si>
    <t>% Weging</t>
  </si>
  <si>
    <t>% Gereed</t>
  </si>
  <si>
    <t>W x G</t>
  </si>
  <si>
    <t>BRP Database</t>
  </si>
  <si>
    <t>3.1a</t>
  </si>
  <si>
    <t>GBA Mutatielevering</t>
  </si>
  <si>
    <t>3.2a</t>
  </si>
  <si>
    <t>GBA Bevraging</t>
  </si>
  <si>
    <t>3.3a</t>
  </si>
  <si>
    <t>GBA Selecties</t>
  </si>
  <si>
    <t>3.1b</t>
  </si>
  <si>
    <t>BRP Bevraging</t>
  </si>
  <si>
    <t>3.3b</t>
  </si>
  <si>
    <t>BRP Selecties</t>
  </si>
  <si>
    <t>Vrij bericht</t>
  </si>
  <si>
    <t>Duale bijhouding</t>
  </si>
  <si>
    <t>Bevraging t.b.v. bijhouding</t>
  </si>
  <si>
    <t>Wrapper StUF vertaler</t>
  </si>
  <si>
    <t>N.v.t.</t>
  </si>
  <si>
    <t>BRP synchronisatie en attendering</t>
  </si>
  <si>
    <t>Bijhouding (incl. overdracht Bijhouding)</t>
  </si>
  <si>
    <t>Extrapolatie</t>
  </si>
  <si>
    <t>B</t>
  </si>
  <si>
    <t>"De AOBT lijst"</t>
  </si>
  <si>
    <t>Correctie geboorte</t>
  </si>
  <si>
    <t>Overschrijving oudergegevens na geslachtswijziging</t>
  </si>
  <si>
    <t>Wijziging nummerverwijzing</t>
  </si>
  <si>
    <t>Correctie nummerverwijzing</t>
  </si>
  <si>
    <t>Correctie documentindicatie</t>
  </si>
  <si>
    <t>Correctie inschrijving</t>
  </si>
  <si>
    <t>Correctie persoonskaart</t>
  </si>
  <si>
    <t>Gereed x Weging</t>
  </si>
  <si>
    <t>Gereed x Weging (Duaal)</t>
  </si>
  <si>
    <t>AH182</t>
  </si>
  <si>
    <t>AH179</t>
  </si>
  <si>
    <t>AH187</t>
  </si>
  <si>
    <t>AH183</t>
  </si>
  <si>
    <t>AH185</t>
  </si>
  <si>
    <t>AH184</t>
  </si>
  <si>
    <t>AH186</t>
  </si>
  <si>
    <t>Totaal</t>
  </si>
  <si>
    <t>BY.0.VKZ</t>
  </si>
  <si>
    <t>Verlies vreemde nationaliteit</t>
  </si>
  <si>
    <t>Beëindiging bijhouding vreemde nationaliteit</t>
  </si>
  <si>
    <t>AH188</t>
  </si>
  <si>
    <t>O Gereed</t>
  </si>
  <si>
    <t>BT Gereed</t>
  </si>
  <si>
    <t>BT % Gereed</t>
  </si>
  <si>
    <t>O % Gereed</t>
  </si>
  <si>
    <t>BT W x G</t>
  </si>
  <si>
    <t>O W x G</t>
  </si>
  <si>
    <t>BT 3.7</t>
  </si>
  <si>
    <t>BT 4.3</t>
  </si>
  <si>
    <t>O 3.7</t>
  </si>
  <si>
    <t>O 4.3</t>
  </si>
  <si>
    <t>Plateau 2</t>
  </si>
  <si>
    <t>Plateau 3</t>
  </si>
  <si>
    <t>Plateau 1</t>
  </si>
  <si>
    <t>O 2.1</t>
  </si>
  <si>
    <t>Beheer: Creeren selectietaken</t>
  </si>
  <si>
    <t>BS.0.BCS - Bestands controle selectietaak/</t>
  </si>
  <si>
    <t>BS.0.PS - Plannen selectietaak/</t>
  </si>
  <si>
    <t>BS.0.VS - Vrijgeven selectietaak/</t>
  </si>
  <si>
    <t>BS.1.CS - Creeer selectietaken/</t>
  </si>
  <si>
    <t>BS.0.VS</t>
  </si>
  <si>
    <t>Beheer: Vrijgeven selectietaak</t>
  </si>
  <si>
    <t>BS.0.BCS</t>
  </si>
  <si>
    <t>Beheer: Bestands controle selectietaak</t>
  </si>
  <si>
    <t>BT 2.1</t>
  </si>
  <si>
    <t>Geef Details Persoon: protocollering van balieverstrekkingen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</si>
</sst>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F800]dddd\,\ mmmm\ dd\,\ yyyy"/>
    <numFmt numFmtId="166" formatCode="0.0%"/>
    <numFmt numFmtId="167" formatCode="0.0000%"/>
    <numFmt numFmtId="168" formatCode="0.0"/>
    <numFmt numFmtId="169" formatCode="d/mm/yy;@"/>
  </numFmts>
  <fonts count="29"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indexed="206"/>
      <name val="Calibri"/>
      <family val="2"/>
    </font>
    <font>
      <sz val="11"/>
      <name val="Calibri"/>
      <family val="2"/>
      <scheme val="minor"/>
    </font>
    <font>
      <sz val="12"/>
      <name val="Calibri"/>
      <family val="2"/>
      <scheme val="minor"/>
    </font>
    <font>
      <b/>
      <sz val="20"/>
      <color theme="1"/>
      <name val="Calibri"/>
      <family val="2"/>
      <scheme val="minor"/>
    </font>
    <font>
      <b/>
      <sz val="12"/>
      <name val="Calibri"/>
      <family val="2"/>
      <scheme val="minor"/>
    </font>
    <font>
      <sz val="10"/>
      <color theme="1"/>
      <name val="Calibri"/>
      <family val="2"/>
      <scheme val="minor"/>
    </font>
    <font>
      <b/>
      <sz val="10"/>
      <color theme="1"/>
      <name val="Calibri"/>
      <family val="2"/>
      <scheme val="minor"/>
    </font>
    <font>
      <sz val="8"/>
      <name val="Calibri"/>
      <family val="2"/>
      <scheme val="minor"/>
    </font>
    <font>
      <b/>
      <sz val="20"/>
      <color rgb="FF000000"/>
      <name val="Calibri"/>
      <family val="2"/>
      <scheme val="minor"/>
    </font>
    <font>
      <b/>
      <sz val="16"/>
      <color theme="1"/>
      <name val="Calibri"/>
      <family val="2"/>
      <scheme val="minor"/>
    </font>
    <font>
      <sz val="12"/>
      <color rgb="FF9C6500"/>
      <name val="Calibri"/>
      <family val="2"/>
      <scheme val="minor"/>
    </font>
    <font>
      <sz val="10"/>
      <name val="Calibri"/>
      <family val="2"/>
      <scheme val="minor"/>
    </font>
    <font>
      <sz val="11"/>
      <color theme="1"/>
      <name val="Calibri"/>
      <family val="2"/>
    </font>
    <font>
      <b/>
      <sz val="22"/>
      <color rgb="FF000000"/>
      <name val="Calibri"/>
      <family val="2"/>
      <scheme val="minor"/>
    </font>
    <font>
      <b/>
      <sz val="10"/>
      <color rgb="FFFF000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12"/>
      <color rgb="FF0070C0"/>
      <name val="Calibri"/>
      <family val="2"/>
      <scheme val="minor"/>
    </font>
    <font>
      <b/>
      <u/>
      <sz val="12"/>
      <color theme="1"/>
      <name val="Calibri"/>
      <family val="2"/>
      <scheme val="minor"/>
    </font>
    <font>
      <sz val="20"/>
      <color theme="1"/>
      <name val="Calibri"/>
      <family val="2"/>
      <scheme val="minor"/>
    </font>
  </fonts>
  <fills count="18">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2"/>
        <bgColor indexed="64"/>
      </patternFill>
    </fill>
    <fill>
      <patternFill patternType="solid">
        <fgColor rgb="FF99CCFF"/>
        <bgColor indexed="64"/>
      </patternFill>
    </fill>
    <fill>
      <patternFill patternType="solid">
        <fgColor theme="6"/>
        <bgColor indexed="64"/>
      </patternFill>
    </fill>
    <fill>
      <patternFill patternType="solid">
        <fgColor rgb="FFFFFFCC"/>
      </patternFill>
    </fill>
    <fill>
      <patternFill patternType="solid">
        <fgColor rgb="FFFFEB9C"/>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rgb="FFB2B2B2"/>
      </right>
      <top style="thin">
        <color rgb="FFB2B2B2"/>
      </top>
      <bottom style="thin">
        <color rgb="FFB2B2B2"/>
      </bottom>
      <diagonal/>
    </border>
    <border>
      <left style="medium">
        <color auto="1"/>
      </left>
      <right style="thin">
        <color rgb="FFB2B2B2"/>
      </right>
      <top style="thin">
        <color rgb="FFB2B2B2"/>
      </top>
      <bottom style="medium">
        <color auto="1"/>
      </bottom>
      <diagonal/>
    </border>
    <border>
      <left style="thin">
        <color rgb="FFB2B2B2"/>
      </left>
      <right style="thin">
        <color rgb="FFB2B2B2"/>
      </right>
      <top style="thin">
        <color rgb="FFB2B2B2"/>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s>
  <cellStyleXfs count="3168">
    <xf numFmtId="165" fontId="0" fillId="0" borderId="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4" fillId="7" borderId="4" applyNumberFormat="0" applyFont="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3" fillId="0" borderId="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18" fillId="8" borderId="0" applyNumberFormat="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20" fillId="0" borderId="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24" fillId="0" borderId="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9" fontId="2" fillId="0" borderId="0" applyFon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4" fontId="1" fillId="0" borderId="0" applyFont="0" applyFill="0" applyBorder="0" applyAlignment="0" applyProtection="0"/>
    <xf numFmtId="0" fontId="24" fillId="0" borderId="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xf numFmtId="165" fontId="7" fillId="0" borderId="0" applyNumberFormat="0" applyFill="0" applyBorder="0" applyAlignment="0" applyProtection="0"/>
    <xf numFmtId="165" fontId="6" fillId="0" borderId="0" applyNumberFormat="0" applyFill="0" applyBorder="0" applyAlignment="0" applyProtection="0"/>
  </cellStyleXfs>
  <cellXfs count="252">
    <xf numFmtId="165" fontId="0" fillId="0" borderId="0" xfId="0"/>
    <xf numFmtId="0" fontId="21" fillId="4" borderId="0" xfId="0" applyNumberFormat="1" applyFont="1" applyFill="1" applyBorder="1" applyAlignment="1">
      <alignment horizontal="left" vertical="center"/>
    </xf>
    <xf numFmtId="0" fontId="14" fillId="4" borderId="0" xfId="0" applyNumberFormat="1" applyFont="1" applyFill="1" applyBorder="1" applyAlignment="1">
      <alignment horizontal="left" vertical="center"/>
    </xf>
    <xf numFmtId="0" fontId="22" fillId="4" borderId="8" xfId="0" applyNumberFormat="1" applyFont="1" applyFill="1" applyBorder="1" applyAlignment="1">
      <alignment horizontal="left" vertical="center"/>
    </xf>
    <xf numFmtId="0" fontId="13" fillId="0" borderId="1" xfId="0" applyNumberFormat="1" applyFont="1" applyBorder="1" applyAlignment="1">
      <alignment horizontal="center" vertical="center"/>
    </xf>
    <xf numFmtId="0" fontId="13" fillId="0" borderId="3" xfId="0" applyNumberFormat="1" applyFont="1" applyBorder="1" applyAlignment="1">
      <alignment horizontal="center" vertical="center"/>
    </xf>
    <xf numFmtId="0" fontId="13" fillId="0" borderId="21" xfId="0" applyNumberFormat="1" applyFont="1" applyBorder="1" applyAlignment="1">
      <alignment horizontal="center" vertical="center"/>
    </xf>
    <xf numFmtId="0" fontId="13" fillId="0" borderId="24" xfId="0" quotePrefix="1" applyNumberFormat="1" applyFont="1" applyBorder="1" applyAlignment="1">
      <alignment horizontal="center" vertical="center"/>
    </xf>
    <xf numFmtId="0" fontId="13" fillId="0" borderId="24" xfId="0" applyNumberFormat="1" applyFont="1" applyBorder="1" applyAlignment="1">
      <alignment horizontal="center" vertical="center"/>
    </xf>
    <xf numFmtId="0" fontId="13" fillId="0" borderId="0" xfId="0" applyNumberFormat="1" applyFont="1" applyBorder="1" applyAlignment="1">
      <alignment horizontal="left" vertical="center"/>
    </xf>
    <xf numFmtId="0" fontId="16" fillId="4" borderId="0" xfId="0" applyNumberFormat="1" applyFont="1" applyFill="1" applyBorder="1" applyAlignment="1">
      <alignment horizontal="left" vertical="center"/>
    </xf>
    <xf numFmtId="0" fontId="5" fillId="4" borderId="0" xfId="0" applyNumberFormat="1" applyFont="1" applyFill="1" applyBorder="1" applyAlignment="1">
      <alignment horizontal="left" vertical="center"/>
    </xf>
    <xf numFmtId="0" fontId="5" fillId="5" borderId="8" xfId="0" applyNumberFormat="1" applyFont="1" applyFill="1" applyBorder="1" applyAlignment="1">
      <alignment horizontal="left" vertical="center"/>
    </xf>
    <xf numFmtId="0" fontId="0" fillId="0" borderId="1" xfId="0" applyNumberFormat="1" applyFont="1" applyBorder="1" applyAlignment="1">
      <alignment horizontal="left" vertical="center"/>
    </xf>
    <xf numFmtId="0" fontId="0" fillId="0" borderId="3" xfId="0" applyNumberFormat="1" applyFont="1" applyBorder="1" applyAlignment="1">
      <alignment horizontal="left" vertical="center"/>
    </xf>
    <xf numFmtId="0" fontId="0" fillId="0" borderId="21" xfId="0" applyNumberFormat="1" applyFont="1" applyBorder="1" applyAlignment="1">
      <alignment horizontal="left" vertical="center"/>
    </xf>
    <xf numFmtId="0" fontId="0" fillId="0" borderId="24" xfId="0" quotePrefix="1" applyNumberFormat="1" applyFont="1" applyBorder="1" applyAlignment="1">
      <alignment horizontal="left" vertical="center"/>
    </xf>
    <xf numFmtId="0" fontId="0" fillId="0" borderId="24" xfId="0" applyNumberFormat="1" applyFont="1" applyBorder="1" applyAlignment="1">
      <alignment horizontal="left" vertical="center"/>
    </xf>
    <xf numFmtId="0" fontId="0" fillId="0" borderId="0" xfId="0" applyNumberFormat="1" applyFont="1" applyBorder="1" applyAlignment="1">
      <alignment horizontal="left" vertical="center"/>
    </xf>
    <xf numFmtId="0" fontId="0" fillId="4" borderId="0" xfId="0" applyNumberFormat="1" applyFont="1" applyFill="1" applyBorder="1" applyAlignment="1">
      <alignment horizontal="left" vertical="center"/>
    </xf>
    <xf numFmtId="0" fontId="11" fillId="4" borderId="0" xfId="0" applyNumberFormat="1" applyFont="1" applyFill="1" applyBorder="1" applyAlignment="1">
      <alignment horizontal="left" vertical="center"/>
    </xf>
    <xf numFmtId="0" fontId="11" fillId="4" borderId="18" xfId="0" applyNumberFormat="1" applyFont="1" applyFill="1" applyBorder="1" applyAlignment="1">
      <alignment horizontal="left" vertical="center"/>
    </xf>
    <xf numFmtId="0" fontId="12" fillId="4" borderId="18" xfId="0" applyNumberFormat="1" applyFont="1" applyFill="1" applyBorder="1" applyAlignment="1">
      <alignment horizontal="left" vertical="center"/>
    </xf>
    <xf numFmtId="0" fontId="12" fillId="4" borderId="0" xfId="0" applyNumberFormat="1" applyFont="1" applyFill="1" applyBorder="1" applyAlignment="1">
      <alignment horizontal="left" vertical="center"/>
    </xf>
    <xf numFmtId="0" fontId="19" fillId="4" borderId="18" xfId="0" applyNumberFormat="1" applyFont="1" applyFill="1" applyBorder="1" applyAlignment="1">
      <alignment horizontal="left" vertical="center"/>
    </xf>
    <xf numFmtId="0" fontId="19" fillId="4" borderId="0" xfId="0" applyNumberFormat="1" applyFont="1" applyFill="1" applyBorder="1" applyAlignment="1">
      <alignment horizontal="left" vertical="center"/>
    </xf>
    <xf numFmtId="0" fontId="12" fillId="5" borderId="23" xfId="0" applyNumberFormat="1" applyFont="1" applyFill="1" applyBorder="1" applyAlignment="1">
      <alignment horizontal="left" vertical="center"/>
    </xf>
    <xf numFmtId="0" fontId="12" fillId="5" borderId="8" xfId="0" applyNumberFormat="1" applyFont="1" applyFill="1" applyBorder="1" applyAlignment="1">
      <alignment horizontal="left" vertical="center"/>
    </xf>
    <xf numFmtId="0" fontId="0" fillId="0" borderId="8" xfId="0" applyNumberFormat="1" applyFont="1" applyBorder="1" applyAlignment="1">
      <alignment horizontal="left" vertical="center"/>
    </xf>
    <xf numFmtId="0" fontId="0" fillId="0" borderId="1" xfId="0" applyNumberFormat="1" applyFont="1" applyFill="1" applyBorder="1" applyAlignment="1">
      <alignment horizontal="left" vertical="center"/>
    </xf>
    <xf numFmtId="0" fontId="23" fillId="0" borderId="1" xfId="0" applyNumberFormat="1" applyFont="1" applyBorder="1" applyAlignment="1">
      <alignment horizontal="left" vertical="center"/>
    </xf>
    <xf numFmtId="0" fontId="9" fillId="0" borderId="19" xfId="0" applyNumberFormat="1" applyFont="1" applyBorder="1" applyAlignment="1">
      <alignment horizontal="left" vertical="center"/>
    </xf>
    <xf numFmtId="0" fontId="9" fillId="0" borderId="1" xfId="0" applyNumberFormat="1" applyFont="1" applyBorder="1" applyAlignment="1">
      <alignment horizontal="left" vertical="center"/>
    </xf>
    <xf numFmtId="0" fontId="10" fillId="6" borderId="19" xfId="0" applyNumberFormat="1" applyFont="1" applyFill="1" applyBorder="1" applyAlignment="1">
      <alignment horizontal="left" vertical="center"/>
    </xf>
    <xf numFmtId="0" fontId="10" fillId="6" borderId="1" xfId="0" applyNumberFormat="1" applyFont="1" applyFill="1" applyBorder="1" applyAlignment="1">
      <alignment horizontal="left" vertical="center"/>
    </xf>
    <xf numFmtId="0" fontId="0" fillId="0" borderId="3" xfId="0" applyNumberFormat="1" applyFont="1" applyFill="1" applyBorder="1" applyAlignment="1">
      <alignment horizontal="left" vertical="center"/>
    </xf>
    <xf numFmtId="0" fontId="10" fillId="6" borderId="20"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0" fontId="0" fillId="0" borderId="21" xfId="0" applyNumberFormat="1" applyFont="1" applyFill="1" applyBorder="1" applyAlignment="1">
      <alignment horizontal="left" vertical="center"/>
    </xf>
    <xf numFmtId="0" fontId="10" fillId="6" borderId="22" xfId="0" applyNumberFormat="1" applyFont="1" applyFill="1" applyBorder="1" applyAlignment="1">
      <alignment horizontal="left" vertical="center"/>
    </xf>
    <xf numFmtId="0" fontId="10" fillId="6" borderId="21" xfId="0" applyNumberFormat="1" applyFont="1" applyFill="1" applyBorder="1" applyAlignment="1">
      <alignment horizontal="left" vertical="center"/>
    </xf>
    <xf numFmtId="0" fontId="9" fillId="0" borderId="20" xfId="0" applyNumberFormat="1" applyFont="1" applyBorder="1" applyAlignment="1">
      <alignment horizontal="left" vertical="center"/>
    </xf>
    <xf numFmtId="0" fontId="9" fillId="0" borderId="3" xfId="0" applyNumberFormat="1" applyFont="1" applyBorder="1" applyAlignment="1">
      <alignment horizontal="left" vertical="center"/>
    </xf>
    <xf numFmtId="0" fontId="10" fillId="6" borderId="23" xfId="0" applyNumberFormat="1" applyFont="1" applyFill="1" applyBorder="1" applyAlignment="1">
      <alignment horizontal="left" vertical="center"/>
    </xf>
    <xf numFmtId="0" fontId="10" fillId="6" borderId="8" xfId="0" applyNumberFormat="1" applyFont="1" applyFill="1" applyBorder="1" applyAlignment="1">
      <alignment horizontal="left" vertical="center"/>
    </xf>
    <xf numFmtId="0" fontId="0" fillId="0" borderId="24" xfId="0" applyNumberFormat="1" applyFont="1" applyFill="1" applyBorder="1" applyAlignment="1">
      <alignment horizontal="left" vertical="center"/>
    </xf>
    <xf numFmtId="0" fontId="17" fillId="0" borderId="24" xfId="0" applyNumberFormat="1" applyFont="1" applyBorder="1" applyAlignment="1">
      <alignment horizontal="left" vertical="center"/>
    </xf>
    <xf numFmtId="0" fontId="9" fillId="0" borderId="25" xfId="0" applyNumberFormat="1" applyFont="1" applyBorder="1" applyAlignment="1">
      <alignment horizontal="left" vertical="center"/>
    </xf>
    <xf numFmtId="0" fontId="9" fillId="0" borderId="24" xfId="0" applyNumberFormat="1" applyFont="1" applyBorder="1" applyAlignment="1">
      <alignment horizontal="left" vertical="center"/>
    </xf>
    <xf numFmtId="0" fontId="10" fillId="0" borderId="3" xfId="0" applyNumberFormat="1" applyFont="1" applyFill="1" applyBorder="1" applyAlignment="1">
      <alignment horizontal="left" vertical="center"/>
    </xf>
    <xf numFmtId="0" fontId="10" fillId="0" borderId="3" xfId="0" applyNumberFormat="1" applyFont="1" applyFill="1" applyBorder="1" applyAlignment="1">
      <alignment horizontal="left" vertical="center" wrapText="1"/>
    </xf>
    <xf numFmtId="0" fontId="10" fillId="0" borderId="21" xfId="0" applyNumberFormat="1" applyFont="1" applyFill="1" applyBorder="1" applyAlignment="1">
      <alignment horizontal="left" vertical="center"/>
    </xf>
    <xf numFmtId="0" fontId="10" fillId="0" borderId="1" xfId="0" applyNumberFormat="1" applyFont="1" applyFill="1" applyBorder="1" applyAlignment="1">
      <alignment horizontal="left" vertical="center"/>
    </xf>
    <xf numFmtId="0" fontId="0" fillId="0" borderId="20" xfId="0" applyNumberFormat="1" applyFill="1" applyBorder="1" applyAlignment="1">
      <alignment horizontal="left" vertical="center"/>
    </xf>
    <xf numFmtId="0" fontId="0" fillId="0" borderId="3" xfId="0" applyNumberFormat="1" applyFill="1" applyBorder="1" applyAlignment="1">
      <alignment horizontal="left" vertical="center"/>
    </xf>
    <xf numFmtId="0" fontId="0" fillId="0" borderId="21" xfId="0" applyNumberFormat="1" applyFill="1" applyBorder="1" applyAlignment="1">
      <alignment horizontal="left" vertical="center"/>
    </xf>
    <xf numFmtId="0" fontId="10" fillId="8" borderId="20" xfId="939" applyNumberFormat="1" applyFont="1" applyBorder="1" applyAlignment="1">
      <alignment horizontal="left" vertical="center"/>
    </xf>
    <xf numFmtId="0" fontId="10" fillId="0" borderId="1" xfId="836" applyNumberFormat="1" applyFont="1" applyFill="1" applyBorder="1" applyAlignment="1">
      <alignment horizontal="left" vertical="center" wrapText="1"/>
    </xf>
    <xf numFmtId="0" fontId="0" fillId="0" borderId="1" xfId="0" applyNumberFormat="1" applyFill="1" applyBorder="1" applyAlignment="1">
      <alignment horizontal="left" vertical="center"/>
    </xf>
    <xf numFmtId="0" fontId="10" fillId="0" borderId="3" xfId="0" applyNumberFormat="1" applyFont="1" applyBorder="1" applyAlignment="1">
      <alignment horizontal="left" vertical="center"/>
    </xf>
    <xf numFmtId="0" fontId="0" fillId="0" borderId="24" xfId="0" applyNumberFormat="1" applyFill="1" applyBorder="1" applyAlignment="1">
      <alignment horizontal="left" vertical="center"/>
    </xf>
    <xf numFmtId="0" fontId="9" fillId="0" borderId="22" xfId="0" applyNumberFormat="1" applyFont="1" applyBorder="1" applyAlignment="1">
      <alignment horizontal="left" vertical="center"/>
    </xf>
    <xf numFmtId="0" fontId="9" fillId="0" borderId="21" xfId="0" applyNumberFormat="1" applyFont="1" applyBorder="1" applyAlignment="1">
      <alignment horizontal="left" vertical="center"/>
    </xf>
    <xf numFmtId="0" fontId="5" fillId="0" borderId="1"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0" fontId="5" fillId="0" borderId="3" xfId="0" applyNumberFormat="1" applyFont="1" applyBorder="1" applyAlignment="1">
      <alignment horizontal="left" vertical="center"/>
    </xf>
    <xf numFmtId="0" fontId="5" fillId="0" borderId="0" xfId="0" applyNumberFormat="1" applyFont="1" applyBorder="1" applyAlignment="1">
      <alignment horizontal="left" vertical="center"/>
    </xf>
    <xf numFmtId="0" fontId="10" fillId="0" borderId="20" xfId="0" applyNumberFormat="1" applyFont="1" applyFill="1" applyBorder="1" applyAlignment="1">
      <alignment horizontal="left" vertical="center"/>
    </xf>
    <xf numFmtId="0" fontId="5" fillId="0" borderId="21" xfId="0" applyNumberFormat="1" applyFont="1" applyFill="1" applyBorder="1" applyAlignment="1">
      <alignment horizontal="left" vertical="center"/>
    </xf>
    <xf numFmtId="0" fontId="0" fillId="0" borderId="1" xfId="0" quotePrefix="1" applyNumberFormat="1" applyFont="1" applyFill="1" applyBorder="1" applyAlignment="1">
      <alignment horizontal="left" vertical="center"/>
    </xf>
    <xf numFmtId="0" fontId="0" fillId="0" borderId="3" xfId="0" quotePrefix="1" applyNumberFormat="1" applyFont="1" applyFill="1" applyBorder="1" applyAlignment="1">
      <alignment horizontal="left" vertical="center"/>
    </xf>
    <xf numFmtId="0" fontId="10" fillId="0" borderId="3" xfId="0" quotePrefix="1" applyNumberFormat="1" applyFont="1" applyFill="1" applyBorder="1" applyAlignment="1">
      <alignment horizontal="left" vertical="center"/>
    </xf>
    <xf numFmtId="0" fontId="10" fillId="0" borderId="1" xfId="0" quotePrefix="1" applyNumberFormat="1" applyFont="1" applyFill="1" applyBorder="1" applyAlignment="1">
      <alignment horizontal="left" vertical="center" wrapText="1"/>
    </xf>
    <xf numFmtId="0" fontId="0" fillId="0" borderId="1" xfId="0" applyNumberFormat="1"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0" fontId="0" fillId="0" borderId="0" xfId="0" applyNumberFormat="1" applyFont="1" applyBorder="1" applyAlignment="1">
      <alignment horizontal="left" vertical="center" wrapText="1"/>
    </xf>
    <xf numFmtId="0" fontId="10" fillId="0" borderId="3" xfId="0" quotePrefix="1" applyNumberFormat="1" applyFont="1" applyFill="1" applyBorder="1" applyAlignment="1">
      <alignment horizontal="left" vertical="center" wrapText="1"/>
    </xf>
    <xf numFmtId="0" fontId="0" fillId="0" borderId="3" xfId="0" applyNumberFormat="1" applyFont="1" applyFill="1" applyBorder="1" applyAlignment="1">
      <alignment horizontal="left" vertical="center" wrapText="1"/>
    </xf>
    <xf numFmtId="0" fontId="10" fillId="0" borderId="3" xfId="0" applyNumberFormat="1" applyFont="1" applyBorder="1" applyAlignment="1">
      <alignment horizontal="left" vertical="center" wrapText="1"/>
    </xf>
    <xf numFmtId="0" fontId="0" fillId="0" borderId="3" xfId="0" quotePrefix="1" applyNumberFormat="1" applyFont="1" applyFill="1" applyBorder="1" applyAlignment="1">
      <alignment horizontal="left" vertical="center" wrapText="1"/>
    </xf>
    <xf numFmtId="0" fontId="0" fillId="0" borderId="3" xfId="0" applyNumberFormat="1" applyFont="1" applyBorder="1" applyAlignment="1">
      <alignment horizontal="left" vertical="center" wrapText="1"/>
    </xf>
    <xf numFmtId="0" fontId="10" fillId="0" borderId="21" xfId="0" applyNumberFormat="1" applyFont="1" applyBorder="1" applyAlignment="1">
      <alignment horizontal="left" vertical="center"/>
    </xf>
    <xf numFmtId="0" fontId="10" fillId="0" borderId="1" xfId="0" quotePrefix="1" applyNumberFormat="1" applyFont="1" applyFill="1" applyBorder="1" applyAlignment="1">
      <alignment horizontal="left" vertical="center"/>
    </xf>
    <xf numFmtId="0" fontId="10" fillId="0" borderId="21" xfId="0" quotePrefix="1" applyNumberFormat="1" applyFont="1" applyFill="1" applyBorder="1" applyAlignment="1">
      <alignment horizontal="left" vertical="center"/>
    </xf>
    <xf numFmtId="0" fontId="10" fillId="0" borderId="21" xfId="0" applyNumberFormat="1" applyFont="1" applyFill="1" applyBorder="1" applyAlignment="1">
      <alignment horizontal="left" vertical="center" wrapText="1"/>
    </xf>
    <xf numFmtId="0" fontId="0" fillId="0" borderId="21" xfId="0" quotePrefix="1" applyNumberFormat="1" applyFont="1" applyFill="1" applyBorder="1" applyAlignment="1">
      <alignment horizontal="left" vertical="center"/>
    </xf>
    <xf numFmtId="0" fontId="0" fillId="0" borderId="0" xfId="0" applyNumberFormat="1" applyFont="1" applyFill="1" applyBorder="1" applyAlignment="1">
      <alignment horizontal="left" vertical="center"/>
    </xf>
    <xf numFmtId="0" fontId="9" fillId="0" borderId="18" xfId="0" applyNumberFormat="1" applyFont="1" applyBorder="1" applyAlignment="1">
      <alignment horizontal="left" vertical="center"/>
    </xf>
    <xf numFmtId="0" fontId="9" fillId="0" borderId="0" xfId="0" applyNumberFormat="1" applyFont="1" applyBorder="1" applyAlignment="1">
      <alignment horizontal="left" vertical="center"/>
    </xf>
    <xf numFmtId="0" fontId="0" fillId="0" borderId="0" xfId="0" applyNumberFormat="1" applyAlignment="1">
      <alignment vertical="top" wrapText="1"/>
    </xf>
    <xf numFmtId="0" fontId="0" fillId="0" borderId="0" xfId="0" applyNumberFormat="1" applyFill="1" applyBorder="1" applyAlignment="1">
      <alignment horizontal="center" vertical="top"/>
    </xf>
    <xf numFmtId="0" fontId="0" fillId="0" borderId="0" xfId="0" applyNumberFormat="1" applyFill="1" applyBorder="1" applyAlignment="1">
      <alignment horizontal="left" vertical="top"/>
    </xf>
    <xf numFmtId="0" fontId="0" fillId="0" borderId="0" xfId="0" applyNumberFormat="1"/>
    <xf numFmtId="0" fontId="0" fillId="0" borderId="0" xfId="0" applyNumberFormat="1" applyAlignment="1">
      <alignment vertical="top"/>
    </xf>
    <xf numFmtId="0" fontId="17" fillId="4" borderId="13" xfId="0" applyNumberFormat="1" applyFont="1" applyFill="1" applyBorder="1" applyAlignment="1">
      <alignment vertical="top"/>
    </xf>
    <xf numFmtId="0" fontId="17" fillId="4" borderId="14" xfId="0" applyNumberFormat="1" applyFont="1" applyFill="1" applyBorder="1" applyAlignment="1">
      <alignment vertical="top"/>
    </xf>
    <xf numFmtId="0" fontId="0" fillId="4" borderId="14" xfId="0" applyNumberFormat="1" applyFill="1" applyBorder="1" applyAlignment="1">
      <alignment vertical="top"/>
    </xf>
    <xf numFmtId="0" fontId="0" fillId="4" borderId="15" xfId="0" applyNumberFormat="1" applyFill="1" applyBorder="1" applyAlignment="1">
      <alignment vertical="top" wrapText="1"/>
    </xf>
    <xf numFmtId="0" fontId="12" fillId="5" borderId="16" xfId="0" applyNumberFormat="1" applyFont="1" applyFill="1" applyBorder="1" applyAlignment="1">
      <alignment horizontal="center" vertical="top"/>
    </xf>
    <xf numFmtId="0" fontId="12" fillId="5" borderId="2" xfId="0" applyNumberFormat="1" applyFont="1" applyFill="1" applyBorder="1" applyAlignment="1">
      <alignment vertical="top"/>
    </xf>
    <xf numFmtId="0" fontId="12" fillId="5" borderId="17" xfId="0" applyNumberFormat="1" applyFont="1" applyFill="1" applyBorder="1" applyAlignment="1">
      <alignment vertical="top"/>
    </xf>
    <xf numFmtId="0" fontId="0" fillId="0" borderId="5" xfId="0" applyNumberFormat="1" applyFill="1" applyBorder="1" applyAlignment="1">
      <alignment horizontal="center" vertical="top"/>
    </xf>
    <xf numFmtId="0" fontId="0" fillId="0" borderId="0" xfId="0" applyNumberFormat="1" applyBorder="1" applyAlignment="1">
      <alignment vertical="top"/>
    </xf>
    <xf numFmtId="0" fontId="0" fillId="0" borderId="6" xfId="0" applyNumberFormat="1" applyBorder="1" applyAlignment="1">
      <alignment vertical="top" wrapText="1"/>
    </xf>
    <xf numFmtId="0" fontId="0" fillId="0" borderId="5" xfId="0" applyNumberFormat="1" applyFill="1" applyBorder="1" applyAlignment="1">
      <alignment horizontal="center" vertical="top" wrapText="1"/>
    </xf>
    <xf numFmtId="0" fontId="0" fillId="0" borderId="0" xfId="0" applyNumberFormat="1" applyFill="1" applyBorder="1" applyAlignment="1">
      <alignment horizontal="left" vertical="top" wrapText="1"/>
    </xf>
    <xf numFmtId="0" fontId="0" fillId="0" borderId="5" xfId="0" applyNumberFormat="1" applyBorder="1" applyAlignment="1">
      <alignment horizontal="center" vertical="top"/>
    </xf>
    <xf numFmtId="0" fontId="0" fillId="0" borderId="7" xfId="0" applyNumberFormat="1" applyBorder="1" applyAlignment="1">
      <alignment horizontal="center" vertical="top"/>
    </xf>
    <xf numFmtId="0" fontId="0" fillId="0" borderId="8" xfId="0" applyNumberFormat="1" applyBorder="1" applyAlignment="1">
      <alignment vertical="top"/>
    </xf>
    <xf numFmtId="0" fontId="0" fillId="0" borderId="9" xfId="0" applyNumberFormat="1" applyBorder="1" applyAlignment="1">
      <alignment vertical="top" wrapText="1"/>
    </xf>
    <xf numFmtId="0" fontId="12" fillId="5" borderId="2" xfId="0" applyNumberFormat="1" applyFont="1" applyFill="1" applyBorder="1" applyAlignment="1">
      <alignment horizontal="center" vertical="top"/>
    </xf>
    <xf numFmtId="0" fontId="0" fillId="0" borderId="6" xfId="0" applyNumberFormat="1" applyFill="1" applyBorder="1" applyAlignment="1">
      <alignment horizontal="left" vertical="top" wrapText="1"/>
    </xf>
    <xf numFmtId="0" fontId="0" fillId="7" borderId="10" xfId="689" applyNumberFormat="1" applyFont="1" applyBorder="1" applyAlignment="1">
      <alignment horizontal="center" vertical="top"/>
    </xf>
    <xf numFmtId="0" fontId="0" fillId="7" borderId="4" xfId="689" applyNumberFormat="1" applyFont="1" applyBorder="1" applyAlignment="1">
      <alignment horizontal="center" vertical="top"/>
    </xf>
    <xf numFmtId="0" fontId="0" fillId="7" borderId="4" xfId="689" applyNumberFormat="1" applyFont="1" applyBorder="1" applyAlignment="1">
      <alignment vertical="top"/>
    </xf>
    <xf numFmtId="0" fontId="0" fillId="0" borderId="6" xfId="0" applyNumberFormat="1" applyFill="1" applyBorder="1" applyAlignment="1">
      <alignment vertical="top" wrapText="1"/>
    </xf>
    <xf numFmtId="0" fontId="0" fillId="7" borderId="11" xfId="689" applyNumberFormat="1" applyFont="1" applyBorder="1" applyAlignment="1">
      <alignment horizontal="center" vertical="top"/>
    </xf>
    <xf numFmtId="0" fontId="0" fillId="7" borderId="12" xfId="689" applyNumberFormat="1" applyFont="1" applyBorder="1" applyAlignment="1">
      <alignment horizontal="center" vertical="top"/>
    </xf>
    <xf numFmtId="0" fontId="0" fillId="7" borderId="12" xfId="689" applyNumberFormat="1" applyFont="1" applyBorder="1" applyAlignment="1">
      <alignment vertical="top"/>
    </xf>
    <xf numFmtId="0" fontId="0" fillId="0" borderId="9" xfId="0" applyNumberFormat="1" applyFill="1" applyBorder="1" applyAlignment="1">
      <alignment vertical="top" wrapText="1"/>
    </xf>
    <xf numFmtId="0" fontId="0" fillId="0" borderId="6" xfId="0" applyNumberFormat="1" applyBorder="1" applyAlignment="1">
      <alignment vertical="top"/>
    </xf>
    <xf numFmtId="0" fontId="0" fillId="0" borderId="7" xfId="0" applyNumberFormat="1" applyFill="1" applyBorder="1" applyAlignment="1">
      <alignment horizontal="center" vertical="top"/>
    </xf>
    <xf numFmtId="0" fontId="0" fillId="0" borderId="8" xfId="0" applyNumberFormat="1" applyFill="1" applyBorder="1" applyAlignment="1">
      <alignment horizontal="left" vertical="top"/>
    </xf>
    <xf numFmtId="0" fontId="0" fillId="0" borderId="5" xfId="0" quotePrefix="1" applyNumberFormat="1" applyFill="1" applyBorder="1" applyAlignment="1">
      <alignment horizontal="center" vertical="top"/>
    </xf>
    <xf numFmtId="0" fontId="0" fillId="0" borderId="5" xfId="0" quotePrefix="1" applyNumberFormat="1" applyFill="1" applyBorder="1" applyAlignment="1">
      <alignment horizontal="center" vertical="top" wrapText="1"/>
    </xf>
    <xf numFmtId="0" fontId="0" fillId="0" borderId="7" xfId="0" quotePrefix="1" applyNumberFormat="1" applyFill="1" applyBorder="1" applyAlignment="1">
      <alignment horizontal="center" vertical="top" wrapText="1"/>
    </xf>
    <xf numFmtId="0" fontId="13" fillId="0" borderId="27" xfId="0" applyNumberFormat="1" applyFont="1" applyBorder="1" applyAlignment="1">
      <alignment horizontal="center" vertical="center"/>
    </xf>
    <xf numFmtId="0" fontId="0" fillId="0" borderId="27" xfId="0" applyNumberFormat="1" applyFont="1" applyBorder="1" applyAlignment="1">
      <alignment horizontal="left" vertical="center"/>
    </xf>
    <xf numFmtId="0" fontId="0" fillId="0" borderId="27" xfId="0" quotePrefix="1" applyNumberFormat="1" applyFont="1" applyFill="1" applyBorder="1" applyAlignment="1">
      <alignment horizontal="left" vertical="center" wrapText="1"/>
    </xf>
    <xf numFmtId="0" fontId="0" fillId="0" borderId="27" xfId="0" applyNumberFormat="1" applyFont="1" applyBorder="1" applyAlignment="1">
      <alignment horizontal="left" vertical="center" wrapText="1"/>
    </xf>
    <xf numFmtId="0" fontId="10" fillId="0" borderId="27" xfId="0" applyNumberFormat="1" applyFont="1" applyFill="1" applyBorder="1" applyAlignment="1">
      <alignment horizontal="left" vertical="center" wrapText="1"/>
    </xf>
    <xf numFmtId="0" fontId="9" fillId="10" borderId="20" xfId="0" applyNumberFormat="1" applyFont="1" applyFill="1" applyBorder="1" applyAlignment="1">
      <alignment horizontal="left" vertical="center"/>
    </xf>
    <xf numFmtId="0" fontId="9" fillId="10" borderId="22" xfId="0" applyNumberFormat="1" applyFont="1" applyFill="1" applyBorder="1" applyAlignment="1">
      <alignment horizontal="left" vertical="center"/>
    </xf>
    <xf numFmtId="0" fontId="0" fillId="0" borderId="27" xfId="0" quotePrefix="1" applyNumberFormat="1" applyFont="1" applyFill="1" applyBorder="1" applyAlignment="1">
      <alignment horizontal="left" vertical="center"/>
    </xf>
    <xf numFmtId="0" fontId="0" fillId="0" borderId="27" xfId="0" applyNumberFormat="1" applyFont="1" applyFill="1" applyBorder="1" applyAlignment="1">
      <alignment horizontal="left" vertical="center"/>
    </xf>
    <xf numFmtId="0" fontId="13" fillId="0" borderId="3" xfId="0" applyNumberFormat="1" applyFont="1" applyFill="1" applyBorder="1" applyAlignment="1">
      <alignment horizontal="center" vertical="center"/>
    </xf>
    <xf numFmtId="0" fontId="13" fillId="0" borderId="8" xfId="0" applyNumberFormat="1" applyFont="1" applyBorder="1" applyAlignment="1">
      <alignment horizontal="center" vertical="center"/>
    </xf>
    <xf numFmtId="0" fontId="0" fillId="0" borderId="8" xfId="0" applyNumberFormat="1" applyFont="1" applyFill="1" applyBorder="1" applyAlignment="1">
      <alignment horizontal="left" vertical="center"/>
    </xf>
    <xf numFmtId="0" fontId="9" fillId="0" borderId="8" xfId="0" applyNumberFormat="1" applyFont="1" applyBorder="1" applyAlignment="1">
      <alignment horizontal="left" vertical="center"/>
    </xf>
    <xf numFmtId="0" fontId="13" fillId="0" borderId="0" xfId="0" applyNumberFormat="1" applyFont="1" applyBorder="1" applyAlignment="1">
      <alignment horizontal="center" vertical="center"/>
    </xf>
    <xf numFmtId="0" fontId="14" fillId="0" borderId="8" xfId="0" applyNumberFormat="1" applyFont="1" applyBorder="1" applyAlignment="1">
      <alignment horizontal="center" vertical="center"/>
    </xf>
    <xf numFmtId="0" fontId="14" fillId="0" borderId="0" xfId="0" applyNumberFormat="1" applyFont="1" applyFill="1" applyBorder="1" applyAlignment="1">
      <alignment horizontal="center" vertical="center"/>
    </xf>
    <xf numFmtId="0" fontId="14" fillId="0" borderId="0" xfId="0" applyNumberFormat="1" applyFont="1" applyBorder="1" applyAlignment="1">
      <alignment horizontal="center" vertical="center"/>
    </xf>
    <xf numFmtId="9" fontId="13" fillId="0" borderId="0" xfId="3140" applyFont="1" applyBorder="1" applyAlignment="1">
      <alignment horizontal="center" vertical="center"/>
    </xf>
    <xf numFmtId="0" fontId="0" fillId="0" borderId="19" xfId="0" applyNumberFormat="1" applyFill="1" applyBorder="1" applyAlignment="1">
      <alignment horizontal="left" vertical="center"/>
    </xf>
    <xf numFmtId="9" fontId="13" fillId="0" borderId="0" xfId="0" applyNumberFormat="1" applyFont="1" applyBorder="1" applyAlignment="1">
      <alignment horizontal="center" vertical="center"/>
    </xf>
    <xf numFmtId="10" fontId="13" fillId="0" borderId="0" xfId="0" applyNumberFormat="1" applyFont="1" applyBorder="1" applyAlignment="1">
      <alignment horizontal="center" vertical="center"/>
    </xf>
    <xf numFmtId="164" fontId="13" fillId="0" borderId="0" xfId="0" applyNumberFormat="1" applyFont="1" applyBorder="1" applyAlignment="1">
      <alignment horizontal="center" vertical="center"/>
    </xf>
    <xf numFmtId="165" fontId="0" fillId="3" borderId="2" xfId="0" applyFill="1" applyBorder="1"/>
    <xf numFmtId="0" fontId="13" fillId="11" borderId="0" xfId="3145" applyNumberFormat="1" applyFont="1" applyFill="1" applyBorder="1" applyAlignment="1">
      <alignment horizontal="center" vertical="center"/>
    </xf>
    <xf numFmtId="9" fontId="13" fillId="11" borderId="0" xfId="0" applyNumberFormat="1" applyFont="1" applyFill="1" applyBorder="1" applyAlignment="1">
      <alignment horizontal="center" vertical="center"/>
    </xf>
    <xf numFmtId="0" fontId="13" fillId="11" borderId="0" xfId="0" applyNumberFormat="1" applyFont="1" applyFill="1" applyBorder="1" applyAlignment="1">
      <alignment horizontal="center" vertical="center"/>
    </xf>
    <xf numFmtId="9" fontId="13" fillId="11" borderId="0" xfId="3140" applyFont="1" applyFill="1" applyBorder="1" applyAlignment="1">
      <alignment horizontal="center" vertical="center"/>
    </xf>
    <xf numFmtId="166" fontId="13" fillId="11" borderId="0" xfId="0" applyNumberFormat="1" applyFont="1" applyFill="1" applyBorder="1" applyAlignment="1">
      <alignment horizontal="center" vertical="center"/>
    </xf>
    <xf numFmtId="164" fontId="13" fillId="11" borderId="0" xfId="3140" applyNumberFormat="1" applyFont="1" applyFill="1" applyBorder="1" applyAlignment="1">
      <alignment horizontal="center" vertical="center"/>
    </xf>
    <xf numFmtId="166" fontId="0" fillId="3" borderId="2" xfId="3140" applyNumberFormat="1" applyFont="1" applyFill="1" applyBorder="1" applyAlignment="1">
      <alignment horizontal="right"/>
    </xf>
    <xf numFmtId="166" fontId="0" fillId="3" borderId="2" xfId="3140" applyNumberFormat="1" applyFont="1" applyFill="1" applyBorder="1"/>
    <xf numFmtId="10" fontId="0" fillId="3" borderId="2" xfId="3140" applyNumberFormat="1" applyFont="1" applyFill="1" applyBorder="1"/>
    <xf numFmtId="0" fontId="13" fillId="0" borderId="0" xfId="0" applyNumberFormat="1" applyFont="1" applyBorder="1" applyAlignment="1">
      <alignment vertical="center"/>
    </xf>
    <xf numFmtId="9" fontId="14" fillId="0" borderId="0" xfId="3140" applyFont="1" applyFill="1" applyBorder="1" applyAlignment="1">
      <alignment horizontal="center" vertical="center"/>
    </xf>
    <xf numFmtId="9" fontId="14" fillId="0" borderId="0" xfId="3140" applyFont="1" applyBorder="1" applyAlignment="1">
      <alignment horizontal="center" vertical="center"/>
    </xf>
    <xf numFmtId="165" fontId="13" fillId="11" borderId="0" xfId="0" applyFont="1" applyFill="1" applyBorder="1" applyAlignment="1">
      <alignment vertical="center"/>
    </xf>
    <xf numFmtId="10" fontId="13" fillId="11" borderId="0" xfId="3140" applyNumberFormat="1" applyFont="1" applyFill="1" applyBorder="1" applyAlignment="1">
      <alignment horizontal="center" vertical="center"/>
    </xf>
    <xf numFmtId="165" fontId="13" fillId="0" borderId="0" xfId="0" applyFont="1" applyBorder="1" applyAlignment="1">
      <alignment vertical="center"/>
    </xf>
    <xf numFmtId="2" fontId="13" fillId="0" borderId="0" xfId="0" applyNumberFormat="1" applyFont="1" applyAlignment="1">
      <alignment horizontal="center" vertical="center"/>
    </xf>
    <xf numFmtId="2" fontId="13" fillId="0" borderId="0" xfId="3146" applyNumberFormat="1" applyFont="1" applyAlignment="1">
      <alignment horizontal="center" vertical="center"/>
    </xf>
    <xf numFmtId="165" fontId="13" fillId="0" borderId="0" xfId="0" applyFont="1" applyAlignment="1">
      <alignment horizontal="center" vertical="center"/>
    </xf>
    <xf numFmtId="165" fontId="13" fillId="0" borderId="0" xfId="0" applyFont="1" applyAlignment="1">
      <alignment vertical="center"/>
    </xf>
    <xf numFmtId="165" fontId="13" fillId="0" borderId="0" xfId="0" applyFont="1" applyBorder="1" applyAlignment="1">
      <alignment horizontal="center" vertical="center"/>
    </xf>
    <xf numFmtId="0" fontId="13" fillId="0" borderId="0" xfId="0" applyNumberFormat="1" applyFont="1" applyAlignment="1">
      <alignment horizontal="center" vertical="center"/>
    </xf>
    <xf numFmtId="168" fontId="13" fillId="0" borderId="0" xfId="0" applyNumberFormat="1" applyFont="1" applyAlignment="1">
      <alignment vertical="center"/>
    </xf>
    <xf numFmtId="2" fontId="13" fillId="0" borderId="0" xfId="0" applyNumberFormat="1" applyFont="1" applyBorder="1" applyAlignment="1">
      <alignment horizontal="center" vertical="center"/>
    </xf>
    <xf numFmtId="2" fontId="14" fillId="0" borderId="8" xfId="0" applyNumberFormat="1" applyFont="1" applyBorder="1" applyAlignment="1">
      <alignment horizontal="center" vertical="center"/>
    </xf>
    <xf numFmtId="2" fontId="13" fillId="0" borderId="0" xfId="3145" applyNumberFormat="1" applyFont="1" applyAlignment="1">
      <alignment horizontal="center" vertical="center"/>
    </xf>
    <xf numFmtId="0" fontId="0" fillId="0" borderId="21" xfId="0" applyNumberFormat="1" applyFont="1" applyFill="1" applyBorder="1" applyAlignment="1">
      <alignment horizontal="left" vertical="center" wrapText="1"/>
    </xf>
    <xf numFmtId="0" fontId="0" fillId="0" borderId="27" xfId="0" applyNumberFormat="1" applyFont="1" applyFill="1" applyBorder="1" applyAlignment="1">
      <alignment horizontal="left" vertical="center" wrapText="1"/>
    </xf>
    <xf numFmtId="0" fontId="26" fillId="0" borderId="1" xfId="0" applyNumberFormat="1" applyFont="1" applyBorder="1" applyAlignment="1">
      <alignment horizontal="left" vertical="center"/>
    </xf>
    <xf numFmtId="0" fontId="26" fillId="0" borderId="3" xfId="0" applyNumberFormat="1" applyFont="1" applyFill="1" applyBorder="1" applyAlignment="1">
      <alignment horizontal="left" vertical="center"/>
    </xf>
    <xf numFmtId="0" fontId="26" fillId="0" borderId="21" xfId="0" applyNumberFormat="1" applyFont="1" applyBorder="1" applyAlignment="1">
      <alignment horizontal="left" vertical="center"/>
    </xf>
    <xf numFmtId="0" fontId="24" fillId="12" borderId="3" xfId="0" applyNumberFormat="1" applyFont="1" applyFill="1" applyBorder="1" applyAlignment="1">
      <alignment horizontal="left" vertical="center"/>
    </xf>
    <xf numFmtId="165" fontId="17" fillId="3" borderId="0" xfId="0" applyFont="1" applyFill="1"/>
    <xf numFmtId="165" fontId="0" fillId="3" borderId="0" xfId="0" applyFill="1"/>
    <xf numFmtId="165" fontId="0" fillId="3" borderId="0" xfId="0" applyFill="1" applyAlignment="1">
      <alignment horizontal="right"/>
    </xf>
    <xf numFmtId="165" fontId="27" fillId="3" borderId="0" xfId="0" applyFont="1" applyFill="1"/>
    <xf numFmtId="165" fontId="25" fillId="3" borderId="0" xfId="0" applyFont="1" applyFill="1"/>
    <xf numFmtId="165" fontId="5" fillId="3" borderId="0" xfId="0" applyFont="1" applyFill="1"/>
    <xf numFmtId="169" fontId="5" fillId="3" borderId="1" xfId="0" applyNumberFormat="1" applyFont="1" applyFill="1" applyBorder="1"/>
    <xf numFmtId="165" fontId="5" fillId="3" borderId="1" xfId="0" applyFont="1" applyFill="1" applyBorder="1"/>
    <xf numFmtId="165" fontId="5" fillId="3" borderId="1" xfId="0" applyFont="1" applyFill="1" applyBorder="1" applyAlignment="1">
      <alignment horizontal="right"/>
    </xf>
    <xf numFmtId="169" fontId="5" fillId="3" borderId="0" xfId="0" applyNumberFormat="1" applyFont="1" applyFill="1" applyBorder="1"/>
    <xf numFmtId="10" fontId="0" fillId="3" borderId="0" xfId="3140" applyNumberFormat="1" applyFont="1" applyFill="1"/>
    <xf numFmtId="166" fontId="0" fillId="3" borderId="28" xfId="3140" applyNumberFormat="1" applyFont="1" applyFill="1" applyBorder="1"/>
    <xf numFmtId="9" fontId="0" fillId="3" borderId="0" xfId="3140" applyFont="1" applyFill="1"/>
    <xf numFmtId="0" fontId="0" fillId="3" borderId="0" xfId="0" applyNumberFormat="1" applyFill="1"/>
    <xf numFmtId="0" fontId="5" fillId="3" borderId="0" xfId="0" applyNumberFormat="1" applyFont="1" applyFill="1"/>
    <xf numFmtId="0" fontId="10" fillId="0" borderId="20" xfId="939" applyNumberFormat="1" applyFont="1" applyFill="1" applyBorder="1" applyAlignment="1">
      <alignment horizontal="left" vertical="center"/>
    </xf>
    <xf numFmtId="165" fontId="0" fillId="11" borderId="2" xfId="0" applyFill="1" applyBorder="1"/>
    <xf numFmtId="166" fontId="0" fillId="11" borderId="2" xfId="3140" applyNumberFormat="1" applyFont="1" applyFill="1" applyBorder="1" applyAlignment="1">
      <alignment horizontal="right"/>
    </xf>
    <xf numFmtId="166" fontId="0" fillId="11" borderId="2" xfId="3140" applyNumberFormat="1" applyFont="1" applyFill="1" applyBorder="1"/>
    <xf numFmtId="10" fontId="0" fillId="11" borderId="2" xfId="3140" applyNumberFormat="1" applyFont="1" applyFill="1" applyBorder="1"/>
    <xf numFmtId="166" fontId="0" fillId="3" borderId="0" xfId="0" applyNumberFormat="1" applyFill="1" applyAlignment="1">
      <alignment horizontal="center"/>
    </xf>
    <xf numFmtId="10" fontId="0" fillId="11" borderId="2" xfId="3140" applyNumberFormat="1" applyFont="1" applyFill="1" applyBorder="1" applyAlignment="1">
      <alignment horizontal="right"/>
    </xf>
    <xf numFmtId="0" fontId="10" fillId="8" borderId="26" xfId="939" applyNumberFormat="1" applyFont="1" applyBorder="1" applyAlignment="1">
      <alignment horizontal="left" vertical="center"/>
    </xf>
    <xf numFmtId="0" fontId="10" fillId="0" borderId="22" xfId="939" applyNumberFormat="1" applyFont="1" applyFill="1" applyBorder="1" applyAlignment="1">
      <alignment horizontal="left" vertical="center"/>
    </xf>
    <xf numFmtId="164" fontId="13" fillId="2" borderId="0" xfId="0" applyNumberFormat="1" applyFont="1" applyFill="1" applyBorder="1" applyAlignment="1">
      <alignment horizontal="center" vertical="center"/>
    </xf>
    <xf numFmtId="164" fontId="13" fillId="13" borderId="0" xfId="0" applyNumberFormat="1" applyFont="1" applyFill="1" applyBorder="1" applyAlignment="1">
      <alignment horizontal="center" vertical="center"/>
    </xf>
    <xf numFmtId="164" fontId="13" fillId="14" borderId="0" xfId="0" applyNumberFormat="1" applyFont="1" applyFill="1" applyBorder="1" applyAlignment="1">
      <alignment horizontal="center" vertical="center"/>
    </xf>
    <xf numFmtId="164" fontId="13" fillId="10" borderId="0" xfId="0" applyNumberFormat="1" applyFont="1" applyFill="1" applyBorder="1" applyAlignment="1">
      <alignment horizontal="center" vertical="center"/>
    </xf>
    <xf numFmtId="164" fontId="13" fillId="15" borderId="0" xfId="0" applyNumberFormat="1" applyFont="1" applyFill="1" applyBorder="1" applyAlignment="1">
      <alignment horizontal="center" vertical="center"/>
    </xf>
    <xf numFmtId="9" fontId="13" fillId="0" borderId="8" xfId="3140" applyFont="1" applyBorder="1" applyAlignment="1">
      <alignment horizontal="center" vertical="center"/>
    </xf>
    <xf numFmtId="2" fontId="13" fillId="0" borderId="8" xfId="0" applyNumberFormat="1" applyFont="1" applyBorder="1" applyAlignment="1">
      <alignment horizontal="center" vertical="center"/>
    </xf>
    <xf numFmtId="10" fontId="13" fillId="0" borderId="8" xfId="0" applyNumberFormat="1" applyFont="1" applyBorder="1" applyAlignment="1">
      <alignment horizontal="center" vertical="center"/>
    </xf>
    <xf numFmtId="2" fontId="13" fillId="0" borderId="24" xfId="0" applyNumberFormat="1" applyFont="1" applyBorder="1" applyAlignment="1">
      <alignment horizontal="center" vertical="center"/>
    </xf>
    <xf numFmtId="10" fontId="13" fillId="0" borderId="24" xfId="0" applyNumberFormat="1" applyFont="1" applyBorder="1" applyAlignment="1">
      <alignment horizontal="center" vertical="center"/>
    </xf>
    <xf numFmtId="9" fontId="13" fillId="0" borderId="24" xfId="3140" applyFont="1" applyBorder="1" applyAlignment="1">
      <alignment horizontal="center" vertical="center"/>
    </xf>
    <xf numFmtId="9" fontId="13" fillId="0" borderId="8" xfId="0" applyNumberFormat="1" applyFont="1" applyBorder="1" applyAlignment="1">
      <alignment horizontal="center" vertical="center"/>
    </xf>
    <xf numFmtId="164" fontId="13" fillId="16" borderId="8" xfId="0" applyNumberFormat="1" applyFont="1" applyFill="1" applyBorder="1" applyAlignment="1">
      <alignment horizontal="center" vertical="center"/>
    </xf>
    <xf numFmtId="0" fontId="13" fillId="11" borderId="8" xfId="0" applyNumberFormat="1" applyFont="1" applyFill="1" applyBorder="1" applyAlignment="1">
      <alignment horizontal="center" vertical="center"/>
    </xf>
    <xf numFmtId="166" fontId="13" fillId="11" borderId="8" xfId="0" applyNumberFormat="1" applyFont="1" applyFill="1" applyBorder="1" applyAlignment="1">
      <alignment horizontal="center" vertical="center"/>
    </xf>
    <xf numFmtId="9" fontId="13" fillId="11" borderId="8" xfId="3140" applyFont="1" applyFill="1" applyBorder="1" applyAlignment="1">
      <alignment horizontal="center" vertical="center"/>
    </xf>
    <xf numFmtId="164" fontId="13" fillId="17" borderId="8" xfId="0" applyNumberFormat="1" applyFont="1" applyFill="1" applyBorder="1" applyAlignment="1">
      <alignment horizontal="center" vertical="center"/>
    </xf>
    <xf numFmtId="165" fontId="13" fillId="11" borderId="8" xfId="0" applyFont="1" applyFill="1" applyBorder="1" applyAlignment="1">
      <alignment vertical="center"/>
    </xf>
    <xf numFmtId="167" fontId="13" fillId="11" borderId="8" xfId="3140" applyNumberFormat="1" applyFont="1" applyFill="1" applyBorder="1" applyAlignment="1">
      <alignment horizontal="center" vertical="center"/>
    </xf>
    <xf numFmtId="0" fontId="10" fillId="6" borderId="24" xfId="0" applyNumberFormat="1" applyFont="1" applyFill="1" applyBorder="1" applyAlignment="1">
      <alignment horizontal="left" vertical="center"/>
    </xf>
    <xf numFmtId="0" fontId="10" fillId="6" borderId="29" xfId="0" applyNumberFormat="1" applyFont="1" applyFill="1" applyBorder="1" applyAlignment="1">
      <alignment horizontal="left" vertical="center"/>
    </xf>
    <xf numFmtId="164" fontId="13" fillId="0" borderId="24" xfId="0" applyNumberFormat="1" applyFont="1" applyBorder="1" applyAlignment="1">
      <alignment horizontal="center" vertical="center"/>
    </xf>
    <xf numFmtId="164" fontId="13" fillId="0" borderId="8" xfId="0" applyNumberFormat="1" applyFont="1" applyBorder="1" applyAlignment="1">
      <alignment horizontal="center" vertical="center"/>
    </xf>
    <xf numFmtId="0" fontId="26" fillId="0" borderId="1" xfId="0" applyNumberFormat="1" applyFont="1" applyFill="1" applyBorder="1" applyAlignment="1">
      <alignment horizontal="left" vertical="center"/>
    </xf>
    <xf numFmtId="0" fontId="23" fillId="0" borderId="1" xfId="0" applyNumberFormat="1" applyFont="1" applyFill="1" applyBorder="1" applyAlignment="1">
      <alignment horizontal="left" vertical="center"/>
    </xf>
    <xf numFmtId="0" fontId="10" fillId="0" borderId="19" xfId="0" applyNumberFormat="1" applyFont="1" applyFill="1" applyBorder="1" applyAlignment="1">
      <alignment horizontal="left" vertical="center"/>
    </xf>
    <xf numFmtId="0" fontId="14" fillId="0" borderId="8" xfId="0" applyNumberFormat="1" applyFont="1" applyFill="1" applyBorder="1" applyAlignment="1">
      <alignment horizontal="center" vertical="center"/>
    </xf>
    <xf numFmtId="9" fontId="14" fillId="0" borderId="8" xfId="3140" applyFont="1" applyFill="1" applyBorder="1" applyAlignment="1">
      <alignment horizontal="center" vertical="center"/>
    </xf>
    <xf numFmtId="0" fontId="26" fillId="0" borderId="8" xfId="0" applyNumberFormat="1" applyFont="1" applyBorder="1" applyAlignment="1">
      <alignment horizontal="left" vertical="center"/>
    </xf>
    <xf numFmtId="165" fontId="13" fillId="0" borderId="8" xfId="0" applyFont="1" applyBorder="1" applyAlignment="1">
      <alignment vertical="center"/>
    </xf>
    <xf numFmtId="164" fontId="13" fillId="13" borderId="8" xfId="0" applyNumberFormat="1" applyFont="1" applyFill="1" applyBorder="1" applyAlignment="1">
      <alignment horizontal="center" vertical="center"/>
    </xf>
    <xf numFmtId="2" fontId="13" fillId="9" borderId="0" xfId="0" applyNumberFormat="1" applyFont="1" applyFill="1" applyAlignment="1">
      <alignment horizontal="center" vertical="center"/>
    </xf>
    <xf numFmtId="0" fontId="26" fillId="0" borderId="8" xfId="0" applyNumberFormat="1" applyFont="1" applyFill="1" applyBorder="1" applyAlignment="1">
      <alignment horizontal="left" vertical="center"/>
    </xf>
    <xf numFmtId="0" fontId="0" fillId="0" borderId="8" xfId="0" quotePrefix="1" applyNumberFormat="1" applyFont="1" applyFill="1" applyBorder="1" applyAlignment="1">
      <alignment horizontal="left" vertical="center"/>
    </xf>
    <xf numFmtId="0" fontId="10" fillId="0" borderId="8" xfId="0" applyNumberFormat="1" applyFont="1" applyFill="1" applyBorder="1" applyAlignment="1">
      <alignment horizontal="left" vertical="center" wrapText="1"/>
    </xf>
    <xf numFmtId="164" fontId="13" fillId="10" borderId="8" xfId="0" applyNumberFormat="1" applyFont="1" applyFill="1" applyBorder="1" applyAlignment="1">
      <alignment horizontal="center" vertical="center"/>
    </xf>
    <xf numFmtId="164" fontId="13" fillId="11" borderId="8" xfId="3140" applyNumberFormat="1" applyFont="1" applyFill="1" applyBorder="1" applyAlignment="1">
      <alignment horizontal="center" vertical="center"/>
    </xf>
    <xf numFmtId="165" fontId="5" fillId="2" borderId="0" xfId="0" applyFont="1" applyFill="1" applyAlignment="1">
      <alignment horizontal="center"/>
    </xf>
    <xf numFmtId="165" fontId="5" fillId="13" borderId="0" xfId="0" applyFont="1" applyFill="1" applyAlignment="1">
      <alignment horizontal="center"/>
    </xf>
    <xf numFmtId="165" fontId="0" fillId="3" borderId="0" xfId="0" applyFill="1" applyAlignment="1">
      <alignment horizontal="center"/>
    </xf>
    <xf numFmtId="165" fontId="5" fillId="13" borderId="0" xfId="0" applyFont="1" applyFill="1" applyBorder="1" applyAlignment="1">
      <alignment horizontal="center"/>
    </xf>
    <xf numFmtId="165" fontId="0" fillId="13" borderId="0" xfId="0" applyFill="1" applyAlignment="1">
      <alignment horizontal="center"/>
    </xf>
    <xf numFmtId="165" fontId="0" fillId="2" borderId="0" xfId="0" applyFill="1" applyAlignment="1">
      <alignment horizontal="center"/>
    </xf>
    <xf numFmtId="166" fontId="0" fillId="13" borderId="28" xfId="3140" applyNumberFormat="1" applyFont="1" applyFill="1" applyBorder="1" applyAlignment="1">
      <alignment horizontal="center"/>
    </xf>
    <xf numFmtId="166" fontId="0" fillId="2" borderId="28" xfId="3140" applyNumberFormat="1" applyFont="1" applyFill="1" applyBorder="1" applyAlignment="1">
      <alignment horizontal="center"/>
    </xf>
    <xf numFmtId="165" fontId="6" fillId="0" borderId="0" xfId="3167"/>
    <xf numFmtId="166" fontId="28" fillId="11" borderId="28" xfId="3140" applyNumberFormat="1" applyFont="1" applyFill="1" applyBorder="1"/>
  </cellXfs>
  <cellStyles count="3168">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0" builtinId="9" hidden="1"/>
    <cellStyle name="Gevolgde hyperlink" xfId="302" builtinId="9" hidden="1"/>
    <cellStyle name="Gevolgde hyperlink" xfId="304" builtinId="9" hidden="1"/>
    <cellStyle name="Gevolgde hyperlink" xfId="306" builtinId="9" hidden="1"/>
    <cellStyle name="Gevolgde hyperlink" xfId="308" builtinId="9" hidden="1"/>
    <cellStyle name="Gevolgde hyperlink" xfId="310" builtinId="9" hidden="1"/>
    <cellStyle name="Gevolgde hyperlink" xfId="312" builtinId="9" hidden="1"/>
    <cellStyle name="Gevolgde hyperlink" xfId="314" builtinId="9" hidden="1"/>
    <cellStyle name="Gevolgde hyperlink" xfId="316" builtinId="9" hidden="1"/>
    <cellStyle name="Gevolgde hyperlink" xfId="318" builtinId="9" hidden="1"/>
    <cellStyle name="Gevolgde hyperlink" xfId="320" builtinId="9" hidden="1"/>
    <cellStyle name="Gevolgde hyperlink" xfId="322" builtinId="9" hidden="1"/>
    <cellStyle name="Gevolgde hyperlink" xfId="324" builtinId="9" hidden="1"/>
    <cellStyle name="Gevolgde hyperlink" xfId="326" builtinId="9" hidden="1"/>
    <cellStyle name="Gevolgde hyperlink" xfId="328" builtinId="9" hidden="1"/>
    <cellStyle name="Gevolgde hyperlink" xfId="330" builtinId="9" hidden="1"/>
    <cellStyle name="Gevolgde hyperlink" xfId="332" builtinId="9" hidden="1"/>
    <cellStyle name="Gevolgde hyperlink" xfId="334" builtinId="9" hidden="1"/>
    <cellStyle name="Gevolgde hyperlink" xfId="336" builtinId="9" hidden="1"/>
    <cellStyle name="Gevolgde hyperlink" xfId="338" builtinId="9" hidden="1"/>
    <cellStyle name="Gevolgde hyperlink" xfId="340" builtinId="9" hidden="1"/>
    <cellStyle name="Gevolgde hyperlink" xfId="342" builtinId="9" hidden="1"/>
    <cellStyle name="Gevolgde hyperlink" xfId="344" builtinId="9" hidden="1"/>
    <cellStyle name="Gevolgde hyperlink" xfId="346" builtinId="9" hidden="1"/>
    <cellStyle name="Gevolgde hyperlink" xfId="348" builtinId="9" hidden="1"/>
    <cellStyle name="Gevolgde hyperlink" xfId="350" builtinId="9" hidden="1"/>
    <cellStyle name="Gevolgde hyperlink" xfId="352" builtinId="9" hidden="1"/>
    <cellStyle name="Gevolgde hyperlink" xfId="354" builtinId="9" hidden="1"/>
    <cellStyle name="Gevolgde hyperlink" xfId="356" builtinId="9" hidden="1"/>
    <cellStyle name="Gevolgde hyperlink" xfId="358" builtinId="9" hidden="1"/>
    <cellStyle name="Gevolgde hyperlink" xfId="360" builtinId="9" hidden="1"/>
    <cellStyle name="Gevolgde hyperlink" xfId="362" builtinId="9" hidden="1"/>
    <cellStyle name="Gevolgde hyperlink" xfId="364" builtinId="9" hidden="1"/>
    <cellStyle name="Gevolgde hyperlink" xfId="366" builtinId="9" hidden="1"/>
    <cellStyle name="Gevolgde hyperlink" xfId="368" builtinId="9" hidden="1"/>
    <cellStyle name="Gevolgde hyperlink" xfId="370" builtinId="9" hidden="1"/>
    <cellStyle name="Gevolgde hyperlink" xfId="372" builtinId="9" hidden="1"/>
    <cellStyle name="Gevolgde hyperlink" xfId="374" builtinId="9" hidden="1"/>
    <cellStyle name="Gevolgde hyperlink" xfId="376" builtinId="9" hidden="1"/>
    <cellStyle name="Gevolgde hyperlink" xfId="378" builtinId="9" hidden="1"/>
    <cellStyle name="Gevolgde hyperlink" xfId="380" builtinId="9" hidden="1"/>
    <cellStyle name="Gevolgde hyperlink" xfId="382" builtinId="9" hidden="1"/>
    <cellStyle name="Gevolgde hyperlink" xfId="384" builtinId="9" hidden="1"/>
    <cellStyle name="Gevolgde hyperlink" xfId="386" builtinId="9" hidden="1"/>
    <cellStyle name="Gevolgde hyperlink" xfId="388" builtinId="9" hidden="1"/>
    <cellStyle name="Gevolgde hyperlink" xfId="390" builtinId="9" hidden="1"/>
    <cellStyle name="Gevolgde hyperlink" xfId="392" builtinId="9" hidden="1"/>
    <cellStyle name="Gevolgde hyperlink" xfId="394" builtinId="9" hidden="1"/>
    <cellStyle name="Gevolgde hyperlink" xfId="396" builtinId="9" hidden="1"/>
    <cellStyle name="Gevolgde hyperlink" xfId="398" builtinId="9" hidden="1"/>
    <cellStyle name="Gevolgde hyperlink" xfId="400" builtinId="9" hidden="1"/>
    <cellStyle name="Gevolgde hyperlink" xfId="402" builtinId="9" hidden="1"/>
    <cellStyle name="Gevolgde hyperlink" xfId="404" builtinId="9" hidden="1"/>
    <cellStyle name="Gevolgde hyperlink" xfId="406" builtinId="9" hidden="1"/>
    <cellStyle name="Gevolgde hyperlink" xfId="408" builtinId="9" hidden="1"/>
    <cellStyle name="Gevolgde hyperlink" xfId="410" builtinId="9" hidden="1"/>
    <cellStyle name="Gevolgde hyperlink" xfId="412" builtinId="9" hidden="1"/>
    <cellStyle name="Gevolgde hyperlink" xfId="414" builtinId="9" hidden="1"/>
    <cellStyle name="Gevolgde hyperlink" xfId="416" builtinId="9" hidden="1"/>
    <cellStyle name="Gevolgde hyperlink" xfId="418" builtinId="9" hidden="1"/>
    <cellStyle name="Gevolgde hyperlink" xfId="420" builtinId="9" hidden="1"/>
    <cellStyle name="Gevolgde hyperlink" xfId="422" builtinId="9" hidden="1"/>
    <cellStyle name="Gevolgde hyperlink" xfId="424" builtinId="9" hidden="1"/>
    <cellStyle name="Gevolgde hyperlink" xfId="426" builtinId="9" hidden="1"/>
    <cellStyle name="Gevolgde hyperlink" xfId="428" builtinId="9" hidden="1"/>
    <cellStyle name="Gevolgde hyperlink" xfId="430" builtinId="9" hidden="1"/>
    <cellStyle name="Gevolgde hyperlink" xfId="432" builtinId="9" hidden="1"/>
    <cellStyle name="Gevolgde hyperlink" xfId="434" builtinId="9" hidden="1"/>
    <cellStyle name="Gevolgde hyperlink" xfId="436" builtinId="9" hidden="1"/>
    <cellStyle name="Gevolgde hyperlink" xfId="438" builtinId="9" hidden="1"/>
    <cellStyle name="Gevolgde hyperlink" xfId="440" builtinId="9" hidden="1"/>
    <cellStyle name="Gevolgde hyperlink" xfId="442" builtinId="9" hidden="1"/>
    <cellStyle name="Gevolgde hyperlink" xfId="444" builtinId="9" hidden="1"/>
    <cellStyle name="Gevolgde hyperlink" xfId="446" builtinId="9" hidden="1"/>
    <cellStyle name="Gevolgde hyperlink" xfId="448" builtinId="9" hidden="1"/>
    <cellStyle name="Gevolgde hyperlink" xfId="450" builtinId="9" hidden="1"/>
    <cellStyle name="Gevolgde hyperlink" xfId="452" builtinId="9" hidden="1"/>
    <cellStyle name="Gevolgde hyperlink" xfId="454" builtinId="9" hidden="1"/>
    <cellStyle name="Gevolgde hyperlink" xfId="456" builtinId="9" hidden="1"/>
    <cellStyle name="Gevolgde hyperlink" xfId="458" builtinId="9" hidden="1"/>
    <cellStyle name="Gevolgde hyperlink" xfId="460" builtinId="9" hidden="1"/>
    <cellStyle name="Gevolgde hyperlink" xfId="462" builtinId="9" hidden="1"/>
    <cellStyle name="Gevolgde hyperlink" xfId="464" builtinId="9" hidden="1"/>
    <cellStyle name="Gevolgde hyperlink" xfId="466" builtinId="9" hidden="1"/>
    <cellStyle name="Gevolgde hyperlink" xfId="468" builtinId="9" hidden="1"/>
    <cellStyle name="Gevolgde hyperlink" xfId="470" builtinId="9" hidden="1"/>
    <cellStyle name="Gevolgde hyperlink" xfId="472" builtinId="9" hidden="1"/>
    <cellStyle name="Gevolgde hyperlink" xfId="474" builtinId="9" hidden="1"/>
    <cellStyle name="Gevolgde hyperlink" xfId="476" builtinId="9" hidden="1"/>
    <cellStyle name="Gevolgde hyperlink" xfId="478" builtinId="9" hidden="1"/>
    <cellStyle name="Gevolgde hyperlink" xfId="480" builtinId="9" hidden="1"/>
    <cellStyle name="Gevolgde hyperlink" xfId="482" builtinId="9" hidden="1"/>
    <cellStyle name="Gevolgde hyperlink" xfId="484" builtinId="9" hidden="1"/>
    <cellStyle name="Gevolgde hyperlink" xfId="486" builtinId="9" hidden="1"/>
    <cellStyle name="Gevolgde hyperlink" xfId="488" builtinId="9" hidden="1"/>
    <cellStyle name="Gevolgde hyperlink" xfId="490" builtinId="9" hidden="1"/>
    <cellStyle name="Gevolgde hyperlink" xfId="492" builtinId="9" hidden="1"/>
    <cellStyle name="Gevolgde hyperlink" xfId="494" builtinId="9" hidden="1"/>
    <cellStyle name="Gevolgde hyperlink" xfId="496" builtinId="9" hidden="1"/>
    <cellStyle name="Gevolgde hyperlink" xfId="498" builtinId="9" hidden="1"/>
    <cellStyle name="Gevolgde hyperlink" xfId="500" builtinId="9" hidden="1"/>
    <cellStyle name="Gevolgde hyperlink" xfId="502" builtinId="9" hidden="1"/>
    <cellStyle name="Gevolgde hyperlink" xfId="504" builtinId="9" hidden="1"/>
    <cellStyle name="Gevolgde hyperlink" xfId="506" builtinId="9" hidden="1"/>
    <cellStyle name="Gevolgde hyperlink" xfId="508" builtinId="9" hidden="1"/>
    <cellStyle name="Gevolgde hyperlink" xfId="510" builtinId="9" hidden="1"/>
    <cellStyle name="Gevolgde hyperlink" xfId="512" builtinId="9" hidden="1"/>
    <cellStyle name="Gevolgde hyperlink" xfId="514" builtinId="9" hidden="1"/>
    <cellStyle name="Gevolgde hyperlink" xfId="516" builtinId="9" hidden="1"/>
    <cellStyle name="Gevolgde hyperlink" xfId="518" builtinId="9" hidden="1"/>
    <cellStyle name="Gevolgde hyperlink" xfId="520" builtinId="9" hidden="1"/>
    <cellStyle name="Gevolgde hyperlink" xfId="522" builtinId="9" hidden="1"/>
    <cellStyle name="Gevolgde hyperlink" xfId="524" builtinId="9" hidden="1"/>
    <cellStyle name="Gevolgde hyperlink" xfId="526" builtinId="9" hidden="1"/>
    <cellStyle name="Gevolgde hyperlink" xfId="528" builtinId="9" hidden="1"/>
    <cellStyle name="Gevolgde hyperlink" xfId="530" builtinId="9" hidden="1"/>
    <cellStyle name="Gevolgde hyperlink" xfId="532" builtinId="9" hidden="1"/>
    <cellStyle name="Gevolgde hyperlink" xfId="534" builtinId="9" hidden="1"/>
    <cellStyle name="Gevolgde hyperlink" xfId="536" builtinId="9" hidden="1"/>
    <cellStyle name="Gevolgde hyperlink" xfId="538" builtinId="9" hidden="1"/>
    <cellStyle name="Gevolgde hyperlink" xfId="540" builtinId="9" hidden="1"/>
    <cellStyle name="Gevolgde hyperlink" xfId="542" builtinId="9" hidden="1"/>
    <cellStyle name="Gevolgde hyperlink" xfId="544" builtinId="9" hidden="1"/>
    <cellStyle name="Gevolgde hyperlink" xfId="546" builtinId="9" hidden="1"/>
    <cellStyle name="Gevolgde hyperlink" xfId="548" builtinId="9" hidden="1"/>
    <cellStyle name="Gevolgde hyperlink" xfId="550" builtinId="9" hidden="1"/>
    <cellStyle name="Gevolgde hyperlink" xfId="552" builtinId="9" hidden="1"/>
    <cellStyle name="Gevolgde hyperlink" xfId="554" builtinId="9" hidden="1"/>
    <cellStyle name="Gevolgde hyperlink" xfId="556" builtinId="9" hidden="1"/>
    <cellStyle name="Gevolgde hyperlink" xfId="558"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4" builtinId="9" hidden="1"/>
    <cellStyle name="Gevolgde hyperlink" xfId="606" builtinId="9" hidden="1"/>
    <cellStyle name="Gevolgde hyperlink" xfId="608" builtinId="9" hidden="1"/>
    <cellStyle name="Gevolgde hyperlink" xfId="610" builtinId="9" hidden="1"/>
    <cellStyle name="Gevolgde hyperlink" xfId="612" builtinId="9" hidden="1"/>
    <cellStyle name="Gevolgde hyperlink" xfId="614" builtinId="9" hidden="1"/>
    <cellStyle name="Gevolgde hyperlink" xfId="616" builtinId="9" hidden="1"/>
    <cellStyle name="Gevolgde hyperlink" xfId="618" builtinId="9" hidden="1"/>
    <cellStyle name="Gevolgde hyperlink" xfId="620" builtinId="9" hidden="1"/>
    <cellStyle name="Gevolgde hyperlink" xfId="622" builtinId="9" hidden="1"/>
    <cellStyle name="Gevolgde hyperlink" xfId="624" builtinId="9" hidden="1"/>
    <cellStyle name="Gevolgde hyperlink" xfId="626" builtinId="9" hidden="1"/>
    <cellStyle name="Gevolgde hyperlink" xfId="628" builtinId="9" hidden="1"/>
    <cellStyle name="Gevolgde hyperlink" xfId="630" builtinId="9" hidden="1"/>
    <cellStyle name="Gevolgde hyperlink" xfId="632" builtinId="9" hidden="1"/>
    <cellStyle name="Gevolgde hyperlink" xfId="634" builtinId="9" hidden="1"/>
    <cellStyle name="Gevolgde hyperlink" xfId="636" builtinId="9" hidden="1"/>
    <cellStyle name="Gevolgde hyperlink" xfId="638" builtinId="9" hidden="1"/>
    <cellStyle name="Gevolgde hyperlink" xfId="640" builtinId="9" hidden="1"/>
    <cellStyle name="Gevolgde hyperlink" xfId="642" builtinId="9" hidden="1"/>
    <cellStyle name="Gevolgde hyperlink" xfId="644" builtinId="9" hidden="1"/>
    <cellStyle name="Gevolgde hyperlink" xfId="646" builtinId="9" hidden="1"/>
    <cellStyle name="Gevolgde hyperlink" xfId="648" builtinId="9" hidden="1"/>
    <cellStyle name="Gevolgde hyperlink" xfId="650" builtinId="9" hidden="1"/>
    <cellStyle name="Gevolgde hyperlink" xfId="652" builtinId="9" hidden="1"/>
    <cellStyle name="Gevolgde hyperlink" xfId="654" builtinId="9" hidden="1"/>
    <cellStyle name="Gevolgde hyperlink" xfId="656" builtinId="9" hidden="1"/>
    <cellStyle name="Gevolgde hyperlink" xfId="658" builtinId="9" hidden="1"/>
    <cellStyle name="Gevolgde hyperlink" xfId="660" builtinId="9" hidden="1"/>
    <cellStyle name="Gevolgde hyperlink" xfId="662" builtinId="9" hidden="1"/>
    <cellStyle name="Gevolgde hyperlink" xfId="664" builtinId="9" hidden="1"/>
    <cellStyle name="Gevolgde hyperlink" xfId="666" builtinId="9" hidden="1"/>
    <cellStyle name="Gevolgde hyperlink" xfId="668" builtinId="9" hidden="1"/>
    <cellStyle name="Gevolgde hyperlink" xfId="670" builtinId="9" hidden="1"/>
    <cellStyle name="Gevolgde hyperlink" xfId="672" builtinId="9" hidden="1"/>
    <cellStyle name="Gevolgde hyperlink" xfId="674" builtinId="9" hidden="1"/>
    <cellStyle name="Gevolgde hyperlink" xfId="676" builtinId="9" hidden="1"/>
    <cellStyle name="Gevolgde hyperlink" xfId="678"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1" builtinId="9" hidden="1"/>
    <cellStyle name="Gevolgde hyperlink" xfId="693" builtinId="9" hidden="1"/>
    <cellStyle name="Gevolgde hyperlink" xfId="695" builtinId="9" hidden="1"/>
    <cellStyle name="Gevolgde hyperlink" xfId="697" builtinId="9" hidden="1"/>
    <cellStyle name="Gevolgde hyperlink" xfId="699" builtinId="9" hidden="1"/>
    <cellStyle name="Gevolgde hyperlink" xfId="701" builtinId="9" hidden="1"/>
    <cellStyle name="Gevolgde hyperlink" xfId="703" builtinId="9" hidden="1"/>
    <cellStyle name="Gevolgde hyperlink" xfId="705" builtinId="9" hidden="1"/>
    <cellStyle name="Gevolgde hyperlink" xfId="707" builtinId="9" hidden="1"/>
    <cellStyle name="Gevolgde hyperlink" xfId="709" builtinId="9" hidden="1"/>
    <cellStyle name="Gevolgde hyperlink" xfId="711" builtinId="9" hidden="1"/>
    <cellStyle name="Gevolgde hyperlink" xfId="713" builtinId="9" hidden="1"/>
    <cellStyle name="Gevolgde hyperlink" xfId="715" builtinId="9" hidden="1"/>
    <cellStyle name="Gevolgde hyperlink" xfId="717" builtinId="9" hidden="1"/>
    <cellStyle name="Gevolgde hyperlink" xfId="719" builtinId="9" hidden="1"/>
    <cellStyle name="Gevolgde hyperlink" xfId="721" builtinId="9" hidden="1"/>
    <cellStyle name="Gevolgde hyperlink" xfId="723" builtinId="9" hidden="1"/>
    <cellStyle name="Gevolgde hyperlink" xfId="725" builtinId="9" hidden="1"/>
    <cellStyle name="Gevolgde hyperlink" xfId="727" builtinId="9" hidden="1"/>
    <cellStyle name="Gevolgde hyperlink" xfId="729" builtinId="9" hidden="1"/>
    <cellStyle name="Gevolgde hyperlink" xfId="731" builtinId="9" hidden="1"/>
    <cellStyle name="Gevolgde hyperlink" xfId="733" builtinId="9" hidden="1"/>
    <cellStyle name="Gevolgde hyperlink" xfId="735" builtinId="9" hidden="1"/>
    <cellStyle name="Gevolgde hyperlink" xfId="737" builtinId="9" hidden="1"/>
    <cellStyle name="Gevolgde hyperlink" xfId="739" builtinId="9" hidden="1"/>
    <cellStyle name="Gevolgde hyperlink" xfId="741" builtinId="9" hidden="1"/>
    <cellStyle name="Gevolgde hyperlink" xfId="743" builtinId="9" hidden="1"/>
    <cellStyle name="Gevolgde hyperlink" xfId="745" builtinId="9" hidden="1"/>
    <cellStyle name="Gevolgde hyperlink" xfId="747" builtinId="9" hidden="1"/>
    <cellStyle name="Gevolgde hyperlink" xfId="749" builtinId="9" hidden="1"/>
    <cellStyle name="Gevolgde hyperlink" xfId="751" builtinId="9" hidden="1"/>
    <cellStyle name="Gevolgde hyperlink" xfId="753" builtinId="9" hidden="1"/>
    <cellStyle name="Gevolgde hyperlink" xfId="755" builtinId="9" hidden="1"/>
    <cellStyle name="Gevolgde hyperlink" xfId="757" builtinId="9" hidden="1"/>
    <cellStyle name="Gevolgde hyperlink" xfId="759" builtinId="9" hidden="1"/>
    <cellStyle name="Gevolgde hyperlink" xfId="761" builtinId="9" hidden="1"/>
    <cellStyle name="Gevolgde hyperlink" xfId="763"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8" builtinId="9" hidden="1"/>
    <cellStyle name="Gevolgde hyperlink" xfId="840" builtinId="9" hidden="1"/>
    <cellStyle name="Gevolgde hyperlink" xfId="842" builtinId="9" hidden="1"/>
    <cellStyle name="Gevolgde hyperlink" xfId="844" builtinId="9" hidden="1"/>
    <cellStyle name="Gevolgde hyperlink" xfId="846" builtinId="9" hidden="1"/>
    <cellStyle name="Gevolgde hyperlink" xfId="848" builtinId="9" hidden="1"/>
    <cellStyle name="Gevolgde hyperlink" xfId="850" builtinId="9" hidden="1"/>
    <cellStyle name="Gevolgde hyperlink" xfId="852" builtinId="9" hidden="1"/>
    <cellStyle name="Gevolgde hyperlink" xfId="854" builtinId="9" hidden="1"/>
    <cellStyle name="Gevolgde hyperlink" xfId="856" builtinId="9" hidden="1"/>
    <cellStyle name="Gevolgde hyperlink" xfId="858" builtinId="9" hidden="1"/>
    <cellStyle name="Gevolgde hyperlink" xfId="860" builtinId="9" hidden="1"/>
    <cellStyle name="Gevolgde hyperlink" xfId="862" builtinId="9" hidden="1"/>
    <cellStyle name="Gevolgde hyperlink" xfId="864" builtinId="9" hidden="1"/>
    <cellStyle name="Gevolgde hyperlink" xfId="866" builtinId="9" hidden="1"/>
    <cellStyle name="Gevolgde hyperlink" xfId="868" builtinId="9" hidden="1"/>
    <cellStyle name="Gevolgde hyperlink" xfId="870" builtinId="9" hidden="1"/>
    <cellStyle name="Gevolgde hyperlink" xfId="872" builtinId="9" hidden="1"/>
    <cellStyle name="Gevolgde hyperlink" xfId="874" builtinId="9" hidden="1"/>
    <cellStyle name="Gevolgde hyperlink" xfId="876" builtinId="9" hidden="1"/>
    <cellStyle name="Gevolgde hyperlink" xfId="878" builtinId="9" hidden="1"/>
    <cellStyle name="Gevolgde hyperlink" xfId="880" builtinId="9" hidden="1"/>
    <cellStyle name="Gevolgde hyperlink" xfId="882" builtinId="9" hidden="1"/>
    <cellStyle name="Gevolgde hyperlink" xfId="884" builtinId="9" hidden="1"/>
    <cellStyle name="Gevolgde hyperlink" xfId="886" builtinId="9" hidden="1"/>
    <cellStyle name="Gevolgde hyperlink" xfId="888" builtinId="9" hidden="1"/>
    <cellStyle name="Gevolgde hyperlink" xfId="890" builtinId="9" hidden="1"/>
    <cellStyle name="Gevolgde hyperlink" xfId="892" builtinId="9" hidden="1"/>
    <cellStyle name="Gevolgde hyperlink" xfId="894" builtinId="9" hidden="1"/>
    <cellStyle name="Gevolgde hyperlink" xfId="896" builtinId="9" hidden="1"/>
    <cellStyle name="Gevolgde hyperlink" xfId="898" builtinId="9" hidden="1"/>
    <cellStyle name="Gevolgde hyperlink" xfId="900" builtinId="9" hidden="1"/>
    <cellStyle name="Gevolgde hyperlink" xfId="902" builtinId="9" hidden="1"/>
    <cellStyle name="Gevolgde hyperlink" xfId="904" builtinId="9" hidden="1"/>
    <cellStyle name="Gevolgde hyperlink" xfId="906" builtinId="9" hidden="1"/>
    <cellStyle name="Gevolgde hyperlink" xfId="908" builtinId="9" hidden="1"/>
    <cellStyle name="Gevolgde hyperlink" xfId="910" builtinId="9" hidden="1"/>
    <cellStyle name="Gevolgde hyperlink" xfId="912" builtinId="9" hidden="1"/>
    <cellStyle name="Gevolgde hyperlink" xfId="914" builtinId="9" hidden="1"/>
    <cellStyle name="Gevolgde hyperlink" xfId="916" builtinId="9" hidden="1"/>
    <cellStyle name="Gevolgde hyperlink" xfId="918" builtinId="9" hidden="1"/>
    <cellStyle name="Gevolgde hyperlink" xfId="920" builtinId="9" hidden="1"/>
    <cellStyle name="Gevolgde hyperlink" xfId="922" builtinId="9" hidden="1"/>
    <cellStyle name="Gevolgde hyperlink" xfId="924" builtinId="9" hidden="1"/>
    <cellStyle name="Gevolgde hyperlink" xfId="926" builtinId="9" hidden="1"/>
    <cellStyle name="Gevolgde hyperlink" xfId="928" builtinId="9" hidden="1"/>
    <cellStyle name="Gevolgde hyperlink" xfId="930" builtinId="9" hidden="1"/>
    <cellStyle name="Gevolgde hyperlink" xfId="932" builtinId="9" hidden="1"/>
    <cellStyle name="Gevolgde hyperlink" xfId="934" builtinId="9" hidden="1"/>
    <cellStyle name="Gevolgde hyperlink" xfId="936" builtinId="9" hidden="1"/>
    <cellStyle name="Gevolgde hyperlink" xfId="938"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5" builtinId="9" hidden="1"/>
    <cellStyle name="Gevolgde hyperlink" xfId="1087" builtinId="9" hidden="1"/>
    <cellStyle name="Gevolgde hyperlink" xfId="1089" builtinId="9" hidden="1"/>
    <cellStyle name="Gevolgde hyperlink" xfId="1091" builtinId="9" hidden="1"/>
    <cellStyle name="Gevolgde hyperlink" xfId="1093" builtinId="9" hidden="1"/>
    <cellStyle name="Gevolgde hyperlink" xfId="1095" builtinId="9" hidden="1"/>
    <cellStyle name="Gevolgde hyperlink" xfId="1097" builtinId="9" hidden="1"/>
    <cellStyle name="Gevolgde hyperlink" xfId="1099" builtinId="9" hidden="1"/>
    <cellStyle name="Gevolgde hyperlink" xfId="1101" builtinId="9" hidden="1"/>
    <cellStyle name="Gevolgde hyperlink" xfId="1103" builtinId="9" hidden="1"/>
    <cellStyle name="Gevolgde hyperlink" xfId="1105" builtinId="9" hidden="1"/>
    <cellStyle name="Gevolgde hyperlink" xfId="1107" builtinId="9" hidden="1"/>
    <cellStyle name="Gevolgde hyperlink" xfId="1109" builtinId="9" hidden="1"/>
    <cellStyle name="Gevolgde hyperlink" xfId="1111" builtinId="9" hidden="1"/>
    <cellStyle name="Gevolgde hyperlink" xfId="1113" builtinId="9" hidden="1"/>
    <cellStyle name="Gevolgde hyperlink" xfId="1115" builtinId="9" hidden="1"/>
    <cellStyle name="Gevolgde hyperlink" xfId="1117" builtinId="9" hidden="1"/>
    <cellStyle name="Gevolgde hyperlink" xfId="1119" builtinId="9" hidden="1"/>
    <cellStyle name="Gevolgde hyperlink" xfId="1121" builtinId="9" hidden="1"/>
    <cellStyle name="Gevolgde hyperlink" xfId="1123" builtinId="9" hidden="1"/>
    <cellStyle name="Gevolgde hyperlink" xfId="1125" builtinId="9" hidden="1"/>
    <cellStyle name="Gevolgde hyperlink" xfId="1127" builtinId="9" hidden="1"/>
    <cellStyle name="Gevolgde hyperlink" xfId="1129" builtinId="9" hidden="1"/>
    <cellStyle name="Gevolgde hyperlink" xfId="1131" builtinId="9" hidden="1"/>
    <cellStyle name="Gevolgde hyperlink" xfId="1133" builtinId="9" hidden="1"/>
    <cellStyle name="Gevolgde hyperlink" xfId="1135" builtinId="9" hidden="1"/>
    <cellStyle name="Gevolgde hyperlink" xfId="1137" builtinId="9" hidden="1"/>
    <cellStyle name="Gevolgde hyperlink" xfId="1139" builtinId="9" hidden="1"/>
    <cellStyle name="Gevolgde hyperlink" xfId="1141" builtinId="9" hidden="1"/>
    <cellStyle name="Gevolgde hyperlink" xfId="1143" builtinId="9" hidden="1"/>
    <cellStyle name="Gevolgde hyperlink" xfId="1145" builtinId="9" hidden="1"/>
    <cellStyle name="Gevolgde hyperlink" xfId="1147" builtinId="9" hidden="1"/>
    <cellStyle name="Gevolgde hyperlink" xfId="1149" builtinId="9" hidden="1"/>
    <cellStyle name="Gevolgde hyperlink" xfId="1151" builtinId="9" hidden="1"/>
    <cellStyle name="Gevolgde hyperlink" xfId="1153" builtinId="9" hidden="1"/>
    <cellStyle name="Gevolgde hyperlink" xfId="1155" builtinId="9" hidden="1"/>
    <cellStyle name="Gevolgde hyperlink" xfId="1157" builtinId="9" hidden="1"/>
    <cellStyle name="Gevolgde hyperlink" xfId="1159" builtinId="9" hidden="1"/>
    <cellStyle name="Gevolgde hyperlink" xfId="1161" builtinId="9" hidden="1"/>
    <cellStyle name="Gevolgde hyperlink" xfId="1163" builtinId="9" hidden="1"/>
    <cellStyle name="Gevolgde hyperlink" xfId="1165" builtinId="9" hidden="1"/>
    <cellStyle name="Gevolgde hyperlink" xfId="1167" builtinId="9" hidden="1"/>
    <cellStyle name="Gevolgde hyperlink" xfId="1169" builtinId="9" hidden="1"/>
    <cellStyle name="Gevolgde hyperlink" xfId="1171" builtinId="9" hidden="1"/>
    <cellStyle name="Gevolgde hyperlink" xfId="1173" builtinId="9" hidden="1"/>
    <cellStyle name="Gevolgde hyperlink" xfId="1175" builtinId="9" hidden="1"/>
    <cellStyle name="Gevolgde hyperlink" xfId="1177" builtinId="9" hidden="1"/>
    <cellStyle name="Gevolgde hyperlink" xfId="1179" builtinId="9" hidden="1"/>
    <cellStyle name="Gevolgde hyperlink" xfId="1181" builtinId="9" hidden="1"/>
    <cellStyle name="Gevolgde hyperlink" xfId="1183" builtinId="9" hidden="1"/>
    <cellStyle name="Gevolgde hyperlink" xfId="1185" builtinId="9" hidden="1"/>
    <cellStyle name="Gevolgde hyperlink" xfId="1187" builtinId="9" hidden="1"/>
    <cellStyle name="Gevolgde hyperlink" xfId="1189" builtinId="9" hidden="1"/>
    <cellStyle name="Gevolgde hyperlink" xfId="1191" builtinId="9" hidden="1"/>
    <cellStyle name="Gevolgde hyperlink" xfId="1193" builtinId="9" hidden="1"/>
    <cellStyle name="Gevolgde hyperlink" xfId="1195" builtinId="9" hidden="1"/>
    <cellStyle name="Gevolgde hyperlink" xfId="1197" builtinId="9" hidden="1"/>
    <cellStyle name="Gevolgde hyperlink" xfId="1200" builtinId="9" hidden="1"/>
    <cellStyle name="Gevolgde hyperlink" xfId="1202" builtinId="9" hidden="1"/>
    <cellStyle name="Gevolgde hyperlink" xfId="1204" builtinId="9" hidden="1"/>
    <cellStyle name="Gevolgde hyperlink" xfId="1206" builtinId="9" hidden="1"/>
    <cellStyle name="Gevolgde hyperlink" xfId="1208" builtinId="9" hidden="1"/>
    <cellStyle name="Gevolgde hyperlink" xfId="1210" builtinId="9" hidden="1"/>
    <cellStyle name="Gevolgde hyperlink" xfId="1212" builtinId="9" hidden="1"/>
    <cellStyle name="Gevolgde hyperlink" xfId="1214" builtinId="9" hidden="1"/>
    <cellStyle name="Gevolgde hyperlink" xfId="1216" builtinId="9" hidden="1"/>
    <cellStyle name="Gevolgde hyperlink" xfId="1218" builtinId="9" hidden="1"/>
    <cellStyle name="Gevolgde hyperlink" xfId="1220" builtinId="9" hidden="1"/>
    <cellStyle name="Gevolgde hyperlink" xfId="1222" builtinId="9" hidden="1"/>
    <cellStyle name="Gevolgde hyperlink" xfId="1224" builtinId="9" hidden="1"/>
    <cellStyle name="Gevolgde hyperlink" xfId="1226" builtinId="9" hidden="1"/>
    <cellStyle name="Gevolgde hyperlink" xfId="1228" builtinId="9" hidden="1"/>
    <cellStyle name="Gevolgde hyperlink" xfId="1230" builtinId="9" hidden="1"/>
    <cellStyle name="Gevolgde hyperlink" xfId="1232" builtinId="9" hidden="1"/>
    <cellStyle name="Gevolgde hyperlink" xfId="1234" builtinId="9" hidden="1"/>
    <cellStyle name="Gevolgde hyperlink" xfId="1236" builtinId="9" hidden="1"/>
    <cellStyle name="Gevolgde hyperlink" xfId="1238" builtinId="9" hidden="1"/>
    <cellStyle name="Gevolgde hyperlink" xfId="1240" builtinId="9" hidden="1"/>
    <cellStyle name="Gevolgde hyperlink" xfId="1242" builtinId="9" hidden="1"/>
    <cellStyle name="Gevolgde hyperlink" xfId="1244" builtinId="9" hidden="1"/>
    <cellStyle name="Gevolgde hyperlink" xfId="1246" builtinId="9" hidden="1"/>
    <cellStyle name="Gevolgde hyperlink" xfId="1248" builtinId="9" hidden="1"/>
    <cellStyle name="Gevolgde hyperlink" xfId="1250" builtinId="9" hidden="1"/>
    <cellStyle name="Gevolgde hyperlink" xfId="1252" builtinId="9" hidden="1"/>
    <cellStyle name="Gevolgde hyperlink" xfId="1254" builtinId="9" hidden="1"/>
    <cellStyle name="Gevolgde hyperlink" xfId="1256" builtinId="9" hidden="1"/>
    <cellStyle name="Gevolgde hyperlink" xfId="1258" builtinId="9" hidden="1"/>
    <cellStyle name="Gevolgde hyperlink" xfId="1260" builtinId="9" hidden="1"/>
    <cellStyle name="Gevolgde hyperlink" xfId="1262" builtinId="9" hidden="1"/>
    <cellStyle name="Gevolgde hyperlink" xfId="1264" builtinId="9" hidden="1"/>
    <cellStyle name="Gevolgde hyperlink" xfId="1266" builtinId="9" hidden="1"/>
    <cellStyle name="Gevolgde hyperlink" xfId="1268" builtinId="9" hidden="1"/>
    <cellStyle name="Gevolgde hyperlink" xfId="1270" builtinId="9" hidden="1"/>
    <cellStyle name="Gevolgde hyperlink" xfId="1272" builtinId="9" hidden="1"/>
    <cellStyle name="Gevolgde hyperlink" xfId="1274" builtinId="9" hidden="1"/>
    <cellStyle name="Gevolgde hyperlink" xfId="1276" builtinId="9" hidden="1"/>
    <cellStyle name="Gevolgde hyperlink" xfId="1278" builtinId="9" hidden="1"/>
    <cellStyle name="Gevolgde hyperlink" xfId="1280" builtinId="9" hidden="1"/>
    <cellStyle name="Gevolgde hyperlink" xfId="1282" builtinId="9" hidden="1"/>
    <cellStyle name="Gevolgde hyperlink" xfId="1284" builtinId="9" hidden="1"/>
    <cellStyle name="Gevolgde hyperlink" xfId="1286" builtinId="9" hidden="1"/>
    <cellStyle name="Gevolgde hyperlink" xfId="1288" builtinId="9" hidden="1"/>
    <cellStyle name="Gevolgde hyperlink" xfId="1290" builtinId="9" hidden="1"/>
    <cellStyle name="Gevolgde hyperlink" xfId="1292" builtinId="9" hidden="1"/>
    <cellStyle name="Gevolgde hyperlink" xfId="1294" builtinId="9" hidden="1"/>
    <cellStyle name="Gevolgde hyperlink" xfId="1296" builtinId="9" hidden="1"/>
    <cellStyle name="Gevolgde hyperlink" xfId="1298" builtinId="9" hidden="1"/>
    <cellStyle name="Gevolgde hyperlink" xfId="1300" builtinId="9" hidden="1"/>
    <cellStyle name="Gevolgde hyperlink" xfId="1302" builtinId="9" hidden="1"/>
    <cellStyle name="Gevolgde hyperlink" xfId="1304" builtinId="9" hidden="1"/>
    <cellStyle name="Gevolgde hyperlink" xfId="1306" builtinId="9" hidden="1"/>
    <cellStyle name="Gevolgde hyperlink" xfId="1308" builtinId="9" hidden="1"/>
    <cellStyle name="Gevolgde hyperlink" xfId="1310" builtinId="9" hidden="1"/>
    <cellStyle name="Gevolgde hyperlink" xfId="1312" builtinId="9" hidden="1"/>
    <cellStyle name="Gevolgde hyperlink" xfId="1314" builtinId="9" hidden="1"/>
    <cellStyle name="Gevolgde hyperlink" xfId="1316" builtinId="9" hidden="1"/>
    <cellStyle name="Gevolgde hyperlink" xfId="1318" builtinId="9" hidden="1"/>
    <cellStyle name="Gevolgde hyperlink" xfId="1320" builtinId="9" hidden="1"/>
    <cellStyle name="Gevolgde hyperlink" xfId="1322" builtinId="9" hidden="1"/>
    <cellStyle name="Gevolgde hyperlink" xfId="1324" builtinId="9" hidden="1"/>
    <cellStyle name="Gevolgde hyperlink" xfId="1326" builtinId="9" hidden="1"/>
    <cellStyle name="Gevolgde hyperlink" xfId="1328" builtinId="9" hidden="1"/>
    <cellStyle name="Gevolgde hyperlink" xfId="1330" builtinId="9" hidden="1"/>
    <cellStyle name="Gevolgde hyperlink" xfId="1332" builtinId="9" hidden="1"/>
    <cellStyle name="Gevolgde hyperlink" xfId="1334" builtinId="9" hidden="1"/>
    <cellStyle name="Gevolgde hyperlink" xfId="1336" builtinId="9" hidden="1"/>
    <cellStyle name="Gevolgde hyperlink" xfId="1338" builtinId="9" hidden="1"/>
    <cellStyle name="Gevolgde hyperlink" xfId="1340" builtinId="9" hidden="1"/>
    <cellStyle name="Gevolgde hyperlink" xfId="1342" builtinId="9" hidden="1"/>
    <cellStyle name="Gevolgde hyperlink" xfId="1344" builtinId="9" hidden="1"/>
    <cellStyle name="Gevolgde hyperlink" xfId="1346" builtinId="9" hidden="1"/>
    <cellStyle name="Gevolgde hyperlink" xfId="1348" builtinId="9" hidden="1"/>
    <cellStyle name="Gevolgde hyperlink" xfId="1350" builtinId="9" hidden="1"/>
    <cellStyle name="Gevolgde hyperlink" xfId="1352" builtinId="9" hidden="1"/>
    <cellStyle name="Gevolgde hyperlink" xfId="1354" builtinId="9" hidden="1"/>
    <cellStyle name="Gevolgde hyperlink" xfId="1356" builtinId="9" hidden="1"/>
    <cellStyle name="Gevolgde hyperlink" xfId="1358" builtinId="9" hidden="1"/>
    <cellStyle name="Gevolgde hyperlink" xfId="1360" builtinId="9" hidden="1"/>
    <cellStyle name="Gevolgde hyperlink" xfId="1362" builtinId="9" hidden="1"/>
    <cellStyle name="Gevolgde hyperlink" xfId="1364" builtinId="9" hidden="1"/>
    <cellStyle name="Gevolgde hyperlink" xfId="1366" builtinId="9" hidden="1"/>
    <cellStyle name="Gevolgde hyperlink" xfId="1368" builtinId="9" hidden="1"/>
    <cellStyle name="Gevolgde hyperlink" xfId="1370" builtinId="9" hidden="1"/>
    <cellStyle name="Gevolgde hyperlink" xfId="1372" builtinId="9" hidden="1"/>
    <cellStyle name="Gevolgde hyperlink" xfId="1374" builtinId="9" hidden="1"/>
    <cellStyle name="Gevolgde hyperlink" xfId="1376" builtinId="9" hidden="1"/>
    <cellStyle name="Gevolgde hyperlink" xfId="1378" builtinId="9" hidden="1"/>
    <cellStyle name="Gevolgde hyperlink" xfId="1380" builtinId="9" hidden="1"/>
    <cellStyle name="Gevolgde hyperlink" xfId="1382" builtinId="9" hidden="1"/>
    <cellStyle name="Gevolgde hyperlink" xfId="1384" builtinId="9" hidden="1"/>
    <cellStyle name="Gevolgde hyperlink" xfId="1386" builtinId="9" hidden="1"/>
    <cellStyle name="Gevolgde hyperlink" xfId="1388" builtinId="9" hidden="1"/>
    <cellStyle name="Gevolgde hyperlink" xfId="1390" builtinId="9" hidden="1"/>
    <cellStyle name="Gevolgde hyperlink" xfId="1392" builtinId="9" hidden="1"/>
    <cellStyle name="Gevolgde hyperlink" xfId="1394" builtinId="9" hidden="1"/>
    <cellStyle name="Gevolgde hyperlink" xfId="1396" builtinId="9" hidden="1"/>
    <cellStyle name="Gevolgde hyperlink" xfId="1398" builtinId="9" hidden="1"/>
    <cellStyle name="Gevolgde hyperlink" xfId="1400" builtinId="9" hidden="1"/>
    <cellStyle name="Gevolgde hyperlink" xfId="1402" builtinId="9" hidden="1"/>
    <cellStyle name="Gevolgde hyperlink" xfId="1404" builtinId="9" hidden="1"/>
    <cellStyle name="Gevolgde hyperlink" xfId="1406" builtinId="9" hidden="1"/>
    <cellStyle name="Gevolgde hyperlink" xfId="1408" builtinId="9" hidden="1"/>
    <cellStyle name="Gevolgde hyperlink" xfId="1410" builtinId="9" hidden="1"/>
    <cellStyle name="Gevolgde hyperlink" xfId="1412" builtinId="9" hidden="1"/>
    <cellStyle name="Gevolgde hyperlink" xfId="1414" builtinId="9" hidden="1"/>
    <cellStyle name="Gevolgde hyperlink" xfId="1416" builtinId="9" hidden="1"/>
    <cellStyle name="Gevolgde hyperlink" xfId="1418" builtinId="9" hidden="1"/>
    <cellStyle name="Gevolgde hyperlink" xfId="1420" builtinId="9" hidden="1"/>
    <cellStyle name="Gevolgde hyperlink" xfId="1422" builtinId="9" hidden="1"/>
    <cellStyle name="Gevolgde hyperlink" xfId="1424" builtinId="9" hidden="1"/>
    <cellStyle name="Gevolgde hyperlink" xfId="1426" builtinId="9" hidden="1"/>
    <cellStyle name="Gevolgde hyperlink" xfId="1428" builtinId="9" hidden="1"/>
    <cellStyle name="Gevolgde hyperlink" xfId="1430" builtinId="9" hidden="1"/>
    <cellStyle name="Gevolgde hyperlink" xfId="1432" builtinId="9" hidden="1"/>
    <cellStyle name="Gevolgde hyperlink" xfId="1434" builtinId="9" hidden="1"/>
    <cellStyle name="Gevolgde hyperlink" xfId="1436" builtinId="9" hidden="1"/>
    <cellStyle name="Gevolgde hyperlink" xfId="1438" builtinId="9" hidden="1"/>
    <cellStyle name="Gevolgde hyperlink" xfId="1440" builtinId="9" hidden="1"/>
    <cellStyle name="Gevolgde hyperlink" xfId="1442" builtinId="9" hidden="1"/>
    <cellStyle name="Gevolgde hyperlink" xfId="1444" builtinId="9" hidden="1"/>
    <cellStyle name="Gevolgde hyperlink" xfId="1446" builtinId="9" hidden="1"/>
    <cellStyle name="Gevolgde hyperlink" xfId="1448" builtinId="9" hidden="1"/>
    <cellStyle name="Gevolgde hyperlink" xfId="1450" builtinId="9" hidden="1"/>
    <cellStyle name="Gevolgde hyperlink" xfId="1452" builtinId="9" hidden="1"/>
    <cellStyle name="Gevolgde hyperlink" xfId="1454" builtinId="9" hidden="1"/>
    <cellStyle name="Gevolgde hyperlink" xfId="1456" builtinId="9" hidden="1"/>
    <cellStyle name="Gevolgde hyperlink" xfId="1458" builtinId="9" hidden="1"/>
    <cellStyle name="Gevolgde hyperlink" xfId="1460" builtinId="9" hidden="1"/>
    <cellStyle name="Gevolgde hyperlink" xfId="1462" builtinId="9" hidden="1"/>
    <cellStyle name="Gevolgde hyperlink" xfId="1464" builtinId="9" hidden="1"/>
    <cellStyle name="Gevolgde hyperlink" xfId="1466" builtinId="9" hidden="1"/>
    <cellStyle name="Gevolgde hyperlink" xfId="1468" builtinId="9" hidden="1"/>
    <cellStyle name="Gevolgde hyperlink" xfId="1470" builtinId="9" hidden="1"/>
    <cellStyle name="Gevolgde hyperlink" xfId="1472" builtinId="9" hidden="1"/>
    <cellStyle name="Gevolgde hyperlink" xfId="1474" builtinId="9" hidden="1"/>
    <cellStyle name="Gevolgde hyperlink" xfId="1476" builtinId="9" hidden="1"/>
    <cellStyle name="Gevolgde hyperlink" xfId="1478" builtinId="9" hidden="1"/>
    <cellStyle name="Gevolgde hyperlink" xfId="1480" builtinId="9" hidden="1"/>
    <cellStyle name="Gevolgde hyperlink" xfId="1482" builtinId="9" hidden="1"/>
    <cellStyle name="Gevolgde hyperlink" xfId="1484" builtinId="9" hidden="1"/>
    <cellStyle name="Gevolgde hyperlink" xfId="1486" builtinId="9" hidden="1"/>
    <cellStyle name="Gevolgde hyperlink" xfId="1488" builtinId="9" hidden="1"/>
    <cellStyle name="Gevolgde hyperlink" xfId="1490" builtinId="9" hidden="1"/>
    <cellStyle name="Gevolgde hyperlink" xfId="1492" builtinId="9" hidden="1"/>
    <cellStyle name="Gevolgde hyperlink" xfId="1494" builtinId="9" hidden="1"/>
    <cellStyle name="Gevolgde hyperlink" xfId="1496" builtinId="9" hidden="1"/>
    <cellStyle name="Gevolgde hyperlink" xfId="1498" builtinId="9" hidden="1"/>
    <cellStyle name="Gevolgde hyperlink" xfId="1500" builtinId="9" hidden="1"/>
    <cellStyle name="Gevolgde hyperlink" xfId="1502" builtinId="9" hidden="1"/>
    <cellStyle name="Gevolgde hyperlink" xfId="1504" builtinId="9" hidden="1"/>
    <cellStyle name="Gevolgde hyperlink" xfId="1506" builtinId="9" hidden="1"/>
    <cellStyle name="Gevolgde hyperlink" xfId="1508" builtinId="9" hidden="1"/>
    <cellStyle name="Gevolgde hyperlink" xfId="1510" builtinId="9" hidden="1"/>
    <cellStyle name="Gevolgde hyperlink" xfId="1512" builtinId="9" hidden="1"/>
    <cellStyle name="Gevolgde hyperlink" xfId="1514" builtinId="9" hidden="1"/>
    <cellStyle name="Gevolgde hyperlink" xfId="1516" builtinId="9" hidden="1"/>
    <cellStyle name="Gevolgde hyperlink" xfId="1518" builtinId="9" hidden="1"/>
    <cellStyle name="Gevolgde hyperlink" xfId="1520" builtinId="9" hidden="1"/>
    <cellStyle name="Gevolgde hyperlink" xfId="1522" builtinId="9" hidden="1"/>
    <cellStyle name="Gevolgde hyperlink" xfId="1524" builtinId="9" hidden="1"/>
    <cellStyle name="Gevolgde hyperlink" xfId="1526" builtinId="9" hidden="1"/>
    <cellStyle name="Gevolgde hyperlink" xfId="1528" builtinId="9" hidden="1"/>
    <cellStyle name="Gevolgde hyperlink" xfId="1530" builtinId="9" hidden="1"/>
    <cellStyle name="Gevolgde hyperlink" xfId="1532" builtinId="9" hidden="1"/>
    <cellStyle name="Gevolgde hyperlink" xfId="1534" builtinId="9" hidden="1"/>
    <cellStyle name="Gevolgde hyperlink" xfId="1536" builtinId="9" hidden="1"/>
    <cellStyle name="Gevolgde hyperlink" xfId="1538" builtinId="9" hidden="1"/>
    <cellStyle name="Gevolgde hyperlink" xfId="1540" builtinId="9" hidden="1"/>
    <cellStyle name="Gevolgde hyperlink" xfId="1542" builtinId="9" hidden="1"/>
    <cellStyle name="Gevolgde hyperlink" xfId="1544" builtinId="9" hidden="1"/>
    <cellStyle name="Gevolgde hyperlink" xfId="1546" builtinId="9" hidden="1"/>
    <cellStyle name="Gevolgde hyperlink" xfId="1548" builtinId="9" hidden="1"/>
    <cellStyle name="Gevolgde hyperlink" xfId="1550" builtinId="9" hidden="1"/>
    <cellStyle name="Gevolgde hyperlink" xfId="1552" builtinId="9" hidden="1"/>
    <cellStyle name="Gevolgde hyperlink" xfId="1554" builtinId="9" hidden="1"/>
    <cellStyle name="Gevolgde hyperlink" xfId="1556" builtinId="9" hidden="1"/>
    <cellStyle name="Gevolgde hyperlink" xfId="1558" builtinId="9" hidden="1"/>
    <cellStyle name="Gevolgde hyperlink" xfId="1560" builtinId="9" hidden="1"/>
    <cellStyle name="Gevolgde hyperlink" xfId="1562" builtinId="9" hidden="1"/>
    <cellStyle name="Gevolgde hyperlink" xfId="1564" builtinId="9" hidden="1"/>
    <cellStyle name="Gevolgde hyperlink" xfId="1566" builtinId="9" hidden="1"/>
    <cellStyle name="Gevolgde hyperlink" xfId="1568" builtinId="9" hidden="1"/>
    <cellStyle name="Gevolgde hyperlink" xfId="1570" builtinId="9" hidden="1"/>
    <cellStyle name="Gevolgde hyperlink" xfId="1572" builtinId="9" hidden="1"/>
    <cellStyle name="Gevolgde hyperlink" xfId="1574" builtinId="9" hidden="1"/>
    <cellStyle name="Gevolgde hyperlink" xfId="1576" builtinId="9" hidden="1"/>
    <cellStyle name="Gevolgde hyperlink" xfId="1578" builtinId="9" hidden="1"/>
    <cellStyle name="Gevolgde hyperlink" xfId="1580" builtinId="9" hidden="1"/>
    <cellStyle name="Gevolgde hyperlink" xfId="1582" builtinId="9" hidden="1"/>
    <cellStyle name="Gevolgde hyperlink" xfId="1584" builtinId="9" hidden="1"/>
    <cellStyle name="Gevolgde hyperlink" xfId="1586" builtinId="9" hidden="1"/>
    <cellStyle name="Gevolgde hyperlink" xfId="1588" builtinId="9" hidden="1"/>
    <cellStyle name="Gevolgde hyperlink" xfId="1590" builtinId="9" hidden="1"/>
    <cellStyle name="Gevolgde hyperlink" xfId="1592" builtinId="9" hidden="1"/>
    <cellStyle name="Gevolgde hyperlink" xfId="1594" builtinId="9" hidden="1"/>
    <cellStyle name="Gevolgde hyperlink" xfId="1596" builtinId="9" hidden="1"/>
    <cellStyle name="Gevolgde hyperlink" xfId="1598" builtinId="9" hidden="1"/>
    <cellStyle name="Gevolgde hyperlink" xfId="1600" builtinId="9" hidden="1"/>
    <cellStyle name="Gevolgde hyperlink" xfId="1602" builtinId="9" hidden="1"/>
    <cellStyle name="Gevolgde hyperlink" xfId="1604" builtinId="9" hidden="1"/>
    <cellStyle name="Gevolgde hyperlink" xfId="1606" builtinId="9" hidden="1"/>
    <cellStyle name="Gevolgde hyperlink" xfId="1608" builtinId="9" hidden="1"/>
    <cellStyle name="Gevolgde hyperlink" xfId="1610" builtinId="9" hidden="1"/>
    <cellStyle name="Gevolgde hyperlink" xfId="1612" builtinId="9" hidden="1"/>
    <cellStyle name="Gevolgde hyperlink" xfId="1614" builtinId="9" hidden="1"/>
    <cellStyle name="Gevolgde hyperlink" xfId="1616" builtinId="9" hidden="1"/>
    <cellStyle name="Gevolgde hyperlink" xfId="1618" builtinId="9" hidden="1"/>
    <cellStyle name="Gevolgde hyperlink" xfId="1620" builtinId="9" hidden="1"/>
    <cellStyle name="Gevolgde hyperlink" xfId="1622" builtinId="9" hidden="1"/>
    <cellStyle name="Gevolgde hyperlink" xfId="1624" builtinId="9" hidden="1"/>
    <cellStyle name="Gevolgde hyperlink" xfId="1626" builtinId="9" hidden="1"/>
    <cellStyle name="Gevolgde hyperlink" xfId="1628" builtinId="9" hidden="1"/>
    <cellStyle name="Gevolgde hyperlink" xfId="1630" builtinId="9" hidden="1"/>
    <cellStyle name="Gevolgde hyperlink" xfId="1632" builtinId="9" hidden="1"/>
    <cellStyle name="Gevolgde hyperlink" xfId="1634" builtinId="9" hidden="1"/>
    <cellStyle name="Gevolgde hyperlink" xfId="1636" builtinId="9" hidden="1"/>
    <cellStyle name="Gevolgde hyperlink" xfId="1638" builtinId="9" hidden="1"/>
    <cellStyle name="Gevolgde hyperlink" xfId="1640" builtinId="9" hidden="1"/>
    <cellStyle name="Gevolgde hyperlink" xfId="1642" builtinId="9" hidden="1"/>
    <cellStyle name="Gevolgde hyperlink" xfId="1644" builtinId="9" hidden="1"/>
    <cellStyle name="Gevolgde hyperlink" xfId="1646" builtinId="9" hidden="1"/>
    <cellStyle name="Gevolgde hyperlink" xfId="1648" builtinId="9" hidden="1"/>
    <cellStyle name="Gevolgde hyperlink" xfId="1650" builtinId="9" hidden="1"/>
    <cellStyle name="Gevolgde hyperlink" xfId="1652" builtinId="9" hidden="1"/>
    <cellStyle name="Gevolgde hyperlink" xfId="1654" builtinId="9" hidden="1"/>
    <cellStyle name="Gevolgde hyperlink" xfId="1656" builtinId="9" hidden="1"/>
    <cellStyle name="Gevolgde hyperlink" xfId="1658" builtinId="9" hidden="1"/>
    <cellStyle name="Gevolgde hyperlink" xfId="1660" builtinId="9" hidden="1"/>
    <cellStyle name="Gevolgde hyperlink" xfId="1662" builtinId="9" hidden="1"/>
    <cellStyle name="Gevolgde hyperlink" xfId="1664" builtinId="9" hidden="1"/>
    <cellStyle name="Gevolgde hyperlink" xfId="1666" builtinId="9" hidden="1"/>
    <cellStyle name="Gevolgde hyperlink" xfId="1668" builtinId="9" hidden="1"/>
    <cellStyle name="Gevolgde hyperlink" xfId="1670" builtinId="9" hidden="1"/>
    <cellStyle name="Gevolgde hyperlink" xfId="1672" builtinId="9" hidden="1"/>
    <cellStyle name="Gevolgde hyperlink" xfId="1674" builtinId="9" hidden="1"/>
    <cellStyle name="Gevolgde hyperlink" xfId="1676" builtinId="9" hidden="1"/>
    <cellStyle name="Gevolgde hyperlink" xfId="1678" builtinId="9" hidden="1"/>
    <cellStyle name="Gevolgde hyperlink" xfId="1680" builtinId="9" hidden="1"/>
    <cellStyle name="Gevolgde hyperlink" xfId="1682" builtinId="9" hidden="1"/>
    <cellStyle name="Gevolgde hyperlink" xfId="1684" builtinId="9" hidden="1"/>
    <cellStyle name="Gevolgde hyperlink" xfId="1686" builtinId="9" hidden="1"/>
    <cellStyle name="Gevolgde hyperlink" xfId="1688" builtinId="9" hidden="1"/>
    <cellStyle name="Gevolgde hyperlink" xfId="1690" builtinId="9" hidden="1"/>
    <cellStyle name="Gevolgde hyperlink" xfId="1692" builtinId="9" hidden="1"/>
    <cellStyle name="Gevolgde hyperlink" xfId="1694" builtinId="9" hidden="1"/>
    <cellStyle name="Gevolgde hyperlink" xfId="1696" builtinId="9" hidden="1"/>
    <cellStyle name="Gevolgde hyperlink" xfId="1698" builtinId="9" hidden="1"/>
    <cellStyle name="Gevolgde hyperlink" xfId="1700" builtinId="9" hidden="1"/>
    <cellStyle name="Gevolgde hyperlink" xfId="1702" builtinId="9" hidden="1"/>
    <cellStyle name="Gevolgde hyperlink" xfId="1704" builtinId="9" hidden="1"/>
    <cellStyle name="Gevolgde hyperlink" xfId="1706" builtinId="9" hidden="1"/>
    <cellStyle name="Gevolgde hyperlink" xfId="1708" builtinId="9" hidden="1"/>
    <cellStyle name="Gevolgde hyperlink" xfId="1710" builtinId="9" hidden="1"/>
    <cellStyle name="Gevolgde hyperlink" xfId="1712" builtinId="9" hidden="1"/>
    <cellStyle name="Gevolgde hyperlink" xfId="1714" builtinId="9" hidden="1"/>
    <cellStyle name="Gevolgde hyperlink" xfId="1716" builtinId="9" hidden="1"/>
    <cellStyle name="Gevolgde hyperlink" xfId="1718" builtinId="9" hidden="1"/>
    <cellStyle name="Gevolgde hyperlink" xfId="1720" builtinId="9" hidden="1"/>
    <cellStyle name="Gevolgde hyperlink" xfId="1722" builtinId="9" hidden="1"/>
    <cellStyle name="Gevolgde hyperlink" xfId="1724" builtinId="9" hidden="1"/>
    <cellStyle name="Gevolgde hyperlink" xfId="1726" builtinId="9" hidden="1"/>
    <cellStyle name="Gevolgde hyperlink" xfId="1728" builtinId="9" hidden="1"/>
    <cellStyle name="Gevolgde hyperlink" xfId="1730" builtinId="9" hidden="1"/>
    <cellStyle name="Gevolgde hyperlink" xfId="1732" builtinId="9" hidden="1"/>
    <cellStyle name="Gevolgde hyperlink" xfId="1735" builtinId="9" hidden="1"/>
    <cellStyle name="Gevolgde hyperlink" xfId="1737" builtinId="9" hidden="1"/>
    <cellStyle name="Gevolgde hyperlink" xfId="1739" builtinId="9" hidden="1"/>
    <cellStyle name="Gevolgde hyperlink" xfId="1741" builtinId="9" hidden="1"/>
    <cellStyle name="Gevolgde hyperlink" xfId="1743" builtinId="9" hidden="1"/>
    <cellStyle name="Gevolgde hyperlink" xfId="1745" builtinId="9" hidden="1"/>
    <cellStyle name="Gevolgde hyperlink" xfId="1747" builtinId="9" hidden="1"/>
    <cellStyle name="Gevolgde hyperlink" xfId="1749" builtinId="9" hidden="1"/>
    <cellStyle name="Gevolgde hyperlink" xfId="1751" builtinId="9" hidden="1"/>
    <cellStyle name="Gevolgde hyperlink" xfId="1753" builtinId="9" hidden="1"/>
    <cellStyle name="Gevolgde hyperlink" xfId="1755" builtinId="9" hidden="1"/>
    <cellStyle name="Gevolgde hyperlink" xfId="1757" builtinId="9" hidden="1"/>
    <cellStyle name="Gevolgde hyperlink" xfId="1759" builtinId="9" hidden="1"/>
    <cellStyle name="Gevolgde hyperlink" xfId="1761" builtinId="9" hidden="1"/>
    <cellStyle name="Gevolgde hyperlink" xfId="1763" builtinId="9" hidden="1"/>
    <cellStyle name="Gevolgde hyperlink" xfId="1765" builtinId="9" hidden="1"/>
    <cellStyle name="Gevolgde hyperlink" xfId="1767" builtinId="9" hidden="1"/>
    <cellStyle name="Gevolgde hyperlink" xfId="1769" builtinId="9" hidden="1"/>
    <cellStyle name="Gevolgde hyperlink" xfId="1771" builtinId="9" hidden="1"/>
    <cellStyle name="Gevolgde hyperlink" xfId="1773" builtinId="9" hidden="1"/>
    <cellStyle name="Gevolgde hyperlink" xfId="1775" builtinId="9" hidden="1"/>
    <cellStyle name="Gevolgde hyperlink" xfId="1777" builtinId="9" hidden="1"/>
    <cellStyle name="Gevolgde hyperlink" xfId="1779" builtinId="9" hidden="1"/>
    <cellStyle name="Gevolgde hyperlink" xfId="1781" builtinId="9" hidden="1"/>
    <cellStyle name="Gevolgde hyperlink" xfId="1783" builtinId="9" hidden="1"/>
    <cellStyle name="Gevolgde hyperlink" xfId="1785" builtinId="9" hidden="1"/>
    <cellStyle name="Gevolgde hyperlink" xfId="1787" builtinId="9" hidden="1"/>
    <cellStyle name="Gevolgde hyperlink" xfId="1789" builtinId="9" hidden="1"/>
    <cellStyle name="Gevolgde hyperlink" xfId="1791" builtinId="9" hidden="1"/>
    <cellStyle name="Gevolgde hyperlink" xfId="1793" builtinId="9" hidden="1"/>
    <cellStyle name="Gevolgde hyperlink" xfId="1795" builtinId="9" hidden="1"/>
    <cellStyle name="Gevolgde hyperlink" xfId="1797" builtinId="9" hidden="1"/>
    <cellStyle name="Gevolgde hyperlink" xfId="1799" builtinId="9" hidden="1"/>
    <cellStyle name="Gevolgde hyperlink" xfId="1801" builtinId="9" hidden="1"/>
    <cellStyle name="Gevolgde hyperlink" xfId="1803" builtinId="9" hidden="1"/>
    <cellStyle name="Gevolgde hyperlink" xfId="1805" builtinId="9" hidden="1"/>
    <cellStyle name="Gevolgde hyperlink" xfId="1807" builtinId="9" hidden="1"/>
    <cellStyle name="Gevolgde hyperlink" xfId="1809" builtinId="9" hidden="1"/>
    <cellStyle name="Gevolgde hyperlink" xfId="1811" builtinId="9" hidden="1"/>
    <cellStyle name="Gevolgde hyperlink" xfId="1813" builtinId="9" hidden="1"/>
    <cellStyle name="Gevolgde hyperlink" xfId="1815" builtinId="9" hidden="1"/>
    <cellStyle name="Gevolgde hyperlink" xfId="1817" builtinId="9" hidden="1"/>
    <cellStyle name="Gevolgde hyperlink" xfId="1819" builtinId="9" hidden="1"/>
    <cellStyle name="Gevolgde hyperlink" xfId="1821" builtinId="9" hidden="1"/>
    <cellStyle name="Gevolgde hyperlink" xfId="1823" builtinId="9" hidden="1"/>
    <cellStyle name="Gevolgde hyperlink" xfId="1825" builtinId="9" hidden="1"/>
    <cellStyle name="Gevolgde hyperlink" xfId="1827" builtinId="9" hidden="1"/>
    <cellStyle name="Gevolgde hyperlink" xfId="1829" builtinId="9" hidden="1"/>
    <cellStyle name="Gevolgde hyperlink" xfId="1831" builtinId="9" hidden="1"/>
    <cellStyle name="Gevolgde hyperlink" xfId="1833" builtinId="9" hidden="1"/>
    <cellStyle name="Gevolgde hyperlink" xfId="1835" builtinId="9" hidden="1"/>
    <cellStyle name="Gevolgde hyperlink" xfId="1837" builtinId="9" hidden="1"/>
    <cellStyle name="Gevolgde hyperlink" xfId="1839" builtinId="9" hidden="1"/>
    <cellStyle name="Gevolgde hyperlink" xfId="1841" builtinId="9" hidden="1"/>
    <cellStyle name="Gevolgde hyperlink" xfId="1843" builtinId="9" hidden="1"/>
    <cellStyle name="Gevolgde hyperlink" xfId="1845" builtinId="9" hidden="1"/>
    <cellStyle name="Gevolgde hyperlink" xfId="1847" builtinId="9" hidden="1"/>
    <cellStyle name="Gevolgde hyperlink" xfId="1849" builtinId="9" hidden="1"/>
    <cellStyle name="Gevolgde hyperlink" xfId="1851" builtinId="9" hidden="1"/>
    <cellStyle name="Gevolgde hyperlink" xfId="1853" builtinId="9" hidden="1"/>
    <cellStyle name="Gevolgde hyperlink" xfId="1855" builtinId="9" hidden="1"/>
    <cellStyle name="Gevolgde hyperlink" xfId="1857" builtinId="9" hidden="1"/>
    <cellStyle name="Gevolgde hyperlink" xfId="1859" builtinId="9" hidden="1"/>
    <cellStyle name="Gevolgde hyperlink" xfId="1861" builtinId="9" hidden="1"/>
    <cellStyle name="Gevolgde hyperlink" xfId="1863" builtinId="9" hidden="1"/>
    <cellStyle name="Gevolgde hyperlink" xfId="1865" builtinId="9" hidden="1"/>
    <cellStyle name="Gevolgde hyperlink" xfId="1867" builtinId="9" hidden="1"/>
    <cellStyle name="Gevolgde hyperlink" xfId="1869" builtinId="9" hidden="1"/>
    <cellStyle name="Gevolgde hyperlink" xfId="1871" builtinId="9" hidden="1"/>
    <cellStyle name="Gevolgde hyperlink" xfId="1873" builtinId="9" hidden="1"/>
    <cellStyle name="Gevolgde hyperlink" xfId="1875" builtinId="9" hidden="1"/>
    <cellStyle name="Gevolgde hyperlink" xfId="1877" builtinId="9" hidden="1"/>
    <cellStyle name="Gevolgde hyperlink" xfId="1879" builtinId="9" hidden="1"/>
    <cellStyle name="Gevolgde hyperlink" xfId="1881" builtinId="9" hidden="1"/>
    <cellStyle name="Gevolgde hyperlink" xfId="1883" builtinId="9" hidden="1"/>
    <cellStyle name="Gevolgde hyperlink" xfId="1885" builtinId="9" hidden="1"/>
    <cellStyle name="Gevolgde hyperlink" xfId="1887" builtinId="9" hidden="1"/>
    <cellStyle name="Gevolgde hyperlink" xfId="1889" builtinId="9" hidden="1"/>
    <cellStyle name="Gevolgde hyperlink" xfId="1891" builtinId="9" hidden="1"/>
    <cellStyle name="Gevolgde hyperlink" xfId="1893" builtinId="9" hidden="1"/>
    <cellStyle name="Gevolgde hyperlink" xfId="1895" builtinId="9" hidden="1"/>
    <cellStyle name="Gevolgde hyperlink" xfId="1897" builtinId="9" hidden="1"/>
    <cellStyle name="Gevolgde hyperlink" xfId="1899" builtinId="9" hidden="1"/>
    <cellStyle name="Gevolgde hyperlink" xfId="1901" builtinId="9" hidden="1"/>
    <cellStyle name="Gevolgde hyperlink" xfId="1903" builtinId="9" hidden="1"/>
    <cellStyle name="Gevolgde hyperlink" xfId="1905" builtinId="9" hidden="1"/>
    <cellStyle name="Gevolgde hyperlink" xfId="1907" builtinId="9" hidden="1"/>
    <cellStyle name="Gevolgde hyperlink" xfId="1909" builtinId="9" hidden="1"/>
    <cellStyle name="Gevolgde hyperlink" xfId="1911" builtinId="9" hidden="1"/>
    <cellStyle name="Gevolgde hyperlink" xfId="1913" builtinId="9" hidden="1"/>
    <cellStyle name="Gevolgde hyperlink" xfId="1915" builtinId="9" hidden="1"/>
    <cellStyle name="Gevolgde hyperlink" xfId="1917" builtinId="9" hidden="1"/>
    <cellStyle name="Gevolgde hyperlink" xfId="1919" builtinId="9" hidden="1"/>
    <cellStyle name="Gevolgde hyperlink" xfId="1921" builtinId="9" hidden="1"/>
    <cellStyle name="Gevolgde hyperlink" xfId="1923" builtinId="9" hidden="1"/>
    <cellStyle name="Gevolgde hyperlink" xfId="1925" builtinId="9" hidden="1"/>
    <cellStyle name="Gevolgde hyperlink" xfId="1927" builtinId="9" hidden="1"/>
    <cellStyle name="Gevolgde hyperlink" xfId="1929" builtinId="9" hidden="1"/>
    <cellStyle name="Gevolgde hyperlink" xfId="1931" builtinId="9" hidden="1"/>
    <cellStyle name="Gevolgde hyperlink" xfId="1933" builtinId="9" hidden="1"/>
    <cellStyle name="Gevolgde hyperlink" xfId="1935" builtinId="9" hidden="1"/>
    <cellStyle name="Gevolgde hyperlink" xfId="1937" builtinId="9" hidden="1"/>
    <cellStyle name="Gevolgde hyperlink" xfId="1939" builtinId="9" hidden="1"/>
    <cellStyle name="Gevolgde hyperlink" xfId="1941" builtinId="9" hidden="1"/>
    <cellStyle name="Gevolgde hyperlink" xfId="1943" builtinId="9" hidden="1"/>
    <cellStyle name="Gevolgde hyperlink" xfId="1945" builtinId="9" hidden="1"/>
    <cellStyle name="Gevolgde hyperlink" xfId="1947" builtinId="9" hidden="1"/>
    <cellStyle name="Gevolgde hyperlink" xfId="1949" builtinId="9" hidden="1"/>
    <cellStyle name="Gevolgde hyperlink" xfId="1951" builtinId="9" hidden="1"/>
    <cellStyle name="Gevolgde hyperlink" xfId="1953" builtinId="9" hidden="1"/>
    <cellStyle name="Gevolgde hyperlink" xfId="1955" builtinId="9" hidden="1"/>
    <cellStyle name="Gevolgde hyperlink" xfId="1957" builtinId="9" hidden="1"/>
    <cellStyle name="Gevolgde hyperlink" xfId="1959" builtinId="9" hidden="1"/>
    <cellStyle name="Gevolgde hyperlink" xfId="1961" builtinId="9" hidden="1"/>
    <cellStyle name="Gevolgde hyperlink" xfId="1963" builtinId="9" hidden="1"/>
    <cellStyle name="Gevolgde hyperlink" xfId="1965" builtinId="9" hidden="1"/>
    <cellStyle name="Gevolgde hyperlink" xfId="1967" builtinId="9" hidden="1"/>
    <cellStyle name="Gevolgde hyperlink" xfId="1969" builtinId="9" hidden="1"/>
    <cellStyle name="Gevolgde hyperlink" xfId="1971" builtinId="9" hidden="1"/>
    <cellStyle name="Gevolgde hyperlink" xfId="1973" builtinId="9" hidden="1"/>
    <cellStyle name="Gevolgde hyperlink" xfId="1975" builtinId="9" hidden="1"/>
    <cellStyle name="Gevolgde hyperlink" xfId="1977" builtinId="9" hidden="1"/>
    <cellStyle name="Gevolgde hyperlink" xfId="1979" builtinId="9" hidden="1"/>
    <cellStyle name="Gevolgde hyperlink" xfId="1981" builtinId="9" hidden="1"/>
    <cellStyle name="Gevolgde hyperlink" xfId="1983" builtinId="9" hidden="1"/>
    <cellStyle name="Gevolgde hyperlink" xfId="1985" builtinId="9" hidden="1"/>
    <cellStyle name="Gevolgde hyperlink" xfId="1987" builtinId="9" hidden="1"/>
    <cellStyle name="Gevolgde hyperlink" xfId="1989" builtinId="9" hidden="1"/>
    <cellStyle name="Gevolgde hyperlink" xfId="1991" builtinId="9" hidden="1"/>
    <cellStyle name="Gevolgde hyperlink" xfId="1993" builtinId="9" hidden="1"/>
    <cellStyle name="Gevolgde hyperlink" xfId="1995" builtinId="9" hidden="1"/>
    <cellStyle name="Gevolgde hyperlink" xfId="1997" builtinId="9" hidden="1"/>
    <cellStyle name="Gevolgde hyperlink" xfId="1999" builtinId="9" hidden="1"/>
    <cellStyle name="Gevolgde hyperlink" xfId="2001" builtinId="9" hidden="1"/>
    <cellStyle name="Gevolgde hyperlink" xfId="2003" builtinId="9" hidden="1"/>
    <cellStyle name="Gevolgde hyperlink" xfId="2005" builtinId="9" hidden="1"/>
    <cellStyle name="Gevolgde hyperlink" xfId="2007" builtinId="9" hidden="1"/>
    <cellStyle name="Gevolgde hyperlink" xfId="2009" builtinId="9" hidden="1"/>
    <cellStyle name="Gevolgde hyperlink" xfId="2011" builtinId="9" hidden="1"/>
    <cellStyle name="Gevolgde hyperlink" xfId="2013" builtinId="9" hidden="1"/>
    <cellStyle name="Gevolgde hyperlink" xfId="2015" builtinId="9" hidden="1"/>
    <cellStyle name="Gevolgde hyperlink" xfId="2017" builtinId="9" hidden="1"/>
    <cellStyle name="Gevolgde hyperlink" xfId="2019" builtinId="9" hidden="1"/>
    <cellStyle name="Gevolgde hyperlink" xfId="2021" builtinId="9" hidden="1"/>
    <cellStyle name="Gevolgde hyperlink" xfId="2023" builtinId="9" hidden="1"/>
    <cellStyle name="Gevolgde hyperlink" xfId="2025" builtinId="9" hidden="1"/>
    <cellStyle name="Gevolgde hyperlink" xfId="2027" builtinId="9" hidden="1"/>
    <cellStyle name="Gevolgde hyperlink" xfId="2029" builtinId="9" hidden="1"/>
    <cellStyle name="Gevolgde hyperlink" xfId="2031" builtinId="9" hidden="1"/>
    <cellStyle name="Gevolgde hyperlink" xfId="2033" builtinId="9" hidden="1"/>
    <cellStyle name="Gevolgde hyperlink" xfId="2035" builtinId="9" hidden="1"/>
    <cellStyle name="Gevolgde hyperlink" xfId="2037" builtinId="9" hidden="1"/>
    <cellStyle name="Gevolgde hyperlink" xfId="2039" builtinId="9" hidden="1"/>
    <cellStyle name="Gevolgde hyperlink" xfId="2041" builtinId="9" hidden="1"/>
    <cellStyle name="Gevolgde hyperlink" xfId="2043" builtinId="9" hidden="1"/>
    <cellStyle name="Gevolgde hyperlink" xfId="2045" builtinId="9" hidden="1"/>
    <cellStyle name="Gevolgde hyperlink" xfId="2047" builtinId="9" hidden="1"/>
    <cellStyle name="Gevolgde hyperlink" xfId="2049" builtinId="9" hidden="1"/>
    <cellStyle name="Gevolgde hyperlink" xfId="2051" builtinId="9" hidden="1"/>
    <cellStyle name="Gevolgde hyperlink" xfId="2053" builtinId="9" hidden="1"/>
    <cellStyle name="Gevolgde hyperlink" xfId="2055" builtinId="9" hidden="1"/>
    <cellStyle name="Gevolgde hyperlink" xfId="2057" builtinId="9" hidden="1"/>
    <cellStyle name="Gevolgde hyperlink" xfId="2059" builtinId="9" hidden="1"/>
    <cellStyle name="Gevolgde hyperlink" xfId="2061" builtinId="9" hidden="1"/>
    <cellStyle name="Gevolgde hyperlink" xfId="2063" builtinId="9" hidden="1"/>
    <cellStyle name="Gevolgde hyperlink" xfId="2065" builtinId="9" hidden="1"/>
    <cellStyle name="Gevolgde hyperlink" xfId="2067" builtinId="9" hidden="1"/>
    <cellStyle name="Gevolgde hyperlink" xfId="2069" builtinId="9" hidden="1"/>
    <cellStyle name="Gevolgde hyperlink" xfId="2071" builtinId="9" hidden="1"/>
    <cellStyle name="Gevolgde hyperlink" xfId="2073" builtinId="9" hidden="1"/>
    <cellStyle name="Gevolgde hyperlink" xfId="2075" builtinId="9" hidden="1"/>
    <cellStyle name="Gevolgde hyperlink" xfId="2077" builtinId="9" hidden="1"/>
    <cellStyle name="Gevolgde hyperlink" xfId="2079" builtinId="9" hidden="1"/>
    <cellStyle name="Gevolgde hyperlink" xfId="2081" builtinId="9" hidden="1"/>
    <cellStyle name="Gevolgde hyperlink" xfId="2083" builtinId="9" hidden="1"/>
    <cellStyle name="Gevolgde hyperlink" xfId="2085" builtinId="9" hidden="1"/>
    <cellStyle name="Gevolgde hyperlink" xfId="2087" builtinId="9" hidden="1"/>
    <cellStyle name="Gevolgde hyperlink" xfId="2089" builtinId="9" hidden="1"/>
    <cellStyle name="Gevolgde hyperlink" xfId="2091" builtinId="9" hidden="1"/>
    <cellStyle name="Gevolgde hyperlink" xfId="2093" builtinId="9" hidden="1"/>
    <cellStyle name="Gevolgde hyperlink" xfId="2095" builtinId="9" hidden="1"/>
    <cellStyle name="Gevolgde hyperlink" xfId="2097" builtinId="9" hidden="1"/>
    <cellStyle name="Gevolgde hyperlink" xfId="2099" builtinId="9" hidden="1"/>
    <cellStyle name="Gevolgde hyperlink" xfId="2101" builtinId="9" hidden="1"/>
    <cellStyle name="Gevolgde hyperlink" xfId="2103" builtinId="9" hidden="1"/>
    <cellStyle name="Gevolgde hyperlink" xfId="2105" builtinId="9" hidden="1"/>
    <cellStyle name="Gevolgde hyperlink" xfId="2107" builtinId="9" hidden="1"/>
    <cellStyle name="Gevolgde hyperlink" xfId="2109" builtinId="9" hidden="1"/>
    <cellStyle name="Gevolgde hyperlink" xfId="2111" builtinId="9" hidden="1"/>
    <cellStyle name="Gevolgde hyperlink" xfId="2113" builtinId="9" hidden="1"/>
    <cellStyle name="Gevolgde hyperlink" xfId="2115" builtinId="9" hidden="1"/>
    <cellStyle name="Gevolgde hyperlink" xfId="2117" builtinId="9" hidden="1"/>
    <cellStyle name="Gevolgde hyperlink" xfId="2119" builtinId="9" hidden="1"/>
    <cellStyle name="Gevolgde hyperlink" xfId="2121" builtinId="9" hidden="1"/>
    <cellStyle name="Gevolgde hyperlink" xfId="2123" builtinId="9" hidden="1"/>
    <cellStyle name="Gevolgde hyperlink" xfId="2125" builtinId="9" hidden="1"/>
    <cellStyle name="Gevolgde hyperlink" xfId="2127" builtinId="9" hidden="1"/>
    <cellStyle name="Gevolgde hyperlink" xfId="2129" builtinId="9" hidden="1"/>
    <cellStyle name="Gevolgde hyperlink" xfId="2131" builtinId="9" hidden="1"/>
    <cellStyle name="Gevolgde hyperlink" xfId="2133" builtinId="9" hidden="1"/>
    <cellStyle name="Gevolgde hyperlink" xfId="2135" builtinId="9" hidden="1"/>
    <cellStyle name="Gevolgde hyperlink" xfId="2137" builtinId="9" hidden="1"/>
    <cellStyle name="Gevolgde hyperlink" xfId="2139" builtinId="9" hidden="1"/>
    <cellStyle name="Gevolgde hyperlink" xfId="2141" builtinId="9" hidden="1"/>
    <cellStyle name="Gevolgde hyperlink" xfId="2143" builtinId="9" hidden="1"/>
    <cellStyle name="Gevolgde hyperlink" xfId="2145" builtinId="9" hidden="1"/>
    <cellStyle name="Gevolgde hyperlink" xfId="2147" builtinId="9" hidden="1"/>
    <cellStyle name="Gevolgde hyperlink" xfId="2149" builtinId="9" hidden="1"/>
    <cellStyle name="Gevolgde hyperlink" xfId="2151" builtinId="9" hidden="1"/>
    <cellStyle name="Gevolgde hyperlink" xfId="2153" builtinId="9" hidden="1"/>
    <cellStyle name="Gevolgde hyperlink" xfId="2155" builtinId="9" hidden="1"/>
    <cellStyle name="Gevolgde hyperlink" xfId="2157" builtinId="9" hidden="1"/>
    <cellStyle name="Gevolgde hyperlink" xfId="2159" builtinId="9" hidden="1"/>
    <cellStyle name="Gevolgde hyperlink" xfId="2161" builtinId="9" hidden="1"/>
    <cellStyle name="Gevolgde hyperlink" xfId="2163" builtinId="9" hidden="1"/>
    <cellStyle name="Gevolgde hyperlink" xfId="2165" builtinId="9" hidden="1"/>
    <cellStyle name="Gevolgde hyperlink" xfId="2167" builtinId="9" hidden="1"/>
    <cellStyle name="Gevolgde hyperlink" xfId="2169" builtinId="9" hidden="1"/>
    <cellStyle name="Gevolgde hyperlink" xfId="2171" builtinId="9" hidden="1"/>
    <cellStyle name="Gevolgde hyperlink" xfId="2173" builtinId="9" hidden="1"/>
    <cellStyle name="Gevolgde hyperlink" xfId="2175" builtinId="9" hidden="1"/>
    <cellStyle name="Gevolgde hyperlink" xfId="2177" builtinId="9" hidden="1"/>
    <cellStyle name="Gevolgde hyperlink" xfId="2179" builtinId="9" hidden="1"/>
    <cellStyle name="Gevolgde hyperlink" xfId="2181" builtinId="9" hidden="1"/>
    <cellStyle name="Gevolgde hyperlink" xfId="2183" builtinId="9" hidden="1"/>
    <cellStyle name="Gevolgde hyperlink" xfId="2185" builtinId="9" hidden="1"/>
    <cellStyle name="Gevolgde hyperlink" xfId="2187" builtinId="9" hidden="1"/>
    <cellStyle name="Gevolgde hyperlink" xfId="2189" builtinId="9" hidden="1"/>
    <cellStyle name="Gevolgde hyperlink" xfId="2191" builtinId="9" hidden="1"/>
    <cellStyle name="Gevolgde hyperlink" xfId="2193" builtinId="9" hidden="1"/>
    <cellStyle name="Gevolgde hyperlink" xfId="2195" builtinId="9" hidden="1"/>
    <cellStyle name="Gevolgde hyperlink" xfId="2197" builtinId="9" hidden="1"/>
    <cellStyle name="Gevolgde hyperlink" xfId="2199" builtinId="9" hidden="1"/>
    <cellStyle name="Gevolgde hyperlink" xfId="2201" builtinId="9" hidden="1"/>
    <cellStyle name="Gevolgde hyperlink" xfId="2203" builtinId="9" hidden="1"/>
    <cellStyle name="Gevolgde hyperlink" xfId="2205" builtinId="9" hidden="1"/>
    <cellStyle name="Gevolgde hyperlink" xfId="2207" builtinId="9" hidden="1"/>
    <cellStyle name="Gevolgde hyperlink" xfId="2209" builtinId="9" hidden="1"/>
    <cellStyle name="Gevolgde hyperlink" xfId="2211" builtinId="9" hidden="1"/>
    <cellStyle name="Gevolgde hyperlink" xfId="2213" builtinId="9" hidden="1"/>
    <cellStyle name="Gevolgde hyperlink" xfId="2215" builtinId="9" hidden="1"/>
    <cellStyle name="Gevolgde hyperlink" xfId="2217" builtinId="9" hidden="1"/>
    <cellStyle name="Gevolgde hyperlink" xfId="2219" builtinId="9" hidden="1"/>
    <cellStyle name="Gevolgde hyperlink" xfId="2221" builtinId="9" hidden="1"/>
    <cellStyle name="Gevolgde hyperlink" xfId="2223" builtinId="9" hidden="1"/>
    <cellStyle name="Gevolgde hyperlink" xfId="2225" builtinId="9" hidden="1"/>
    <cellStyle name="Gevolgde hyperlink" xfId="2227" builtinId="9" hidden="1"/>
    <cellStyle name="Gevolgde hyperlink" xfId="2229" builtinId="9" hidden="1"/>
    <cellStyle name="Gevolgde hyperlink" xfId="2231" builtinId="9" hidden="1"/>
    <cellStyle name="Gevolgde hyperlink" xfId="2233" builtinId="9" hidden="1"/>
    <cellStyle name="Gevolgde hyperlink" xfId="2235" builtinId="9" hidden="1"/>
    <cellStyle name="Gevolgde hyperlink" xfId="2237" builtinId="9" hidden="1"/>
    <cellStyle name="Gevolgde hyperlink" xfId="2239" builtinId="9" hidden="1"/>
    <cellStyle name="Gevolgde hyperlink" xfId="2241" builtinId="9" hidden="1"/>
    <cellStyle name="Gevolgde hyperlink" xfId="2243" builtinId="9" hidden="1"/>
    <cellStyle name="Gevolgde hyperlink" xfId="2245" builtinId="9" hidden="1"/>
    <cellStyle name="Gevolgde hyperlink" xfId="2247" builtinId="9" hidden="1"/>
    <cellStyle name="Gevolgde hyperlink" xfId="2249" builtinId="9" hidden="1"/>
    <cellStyle name="Gevolgde hyperlink" xfId="2251" builtinId="9" hidden="1"/>
    <cellStyle name="Gevolgde hyperlink" xfId="2253" builtinId="9" hidden="1"/>
    <cellStyle name="Gevolgde hyperlink" xfId="2255" builtinId="9" hidden="1"/>
    <cellStyle name="Gevolgde hyperlink" xfId="2257" builtinId="9" hidden="1"/>
    <cellStyle name="Gevolgde hyperlink" xfId="2259" builtinId="9" hidden="1"/>
    <cellStyle name="Gevolgde hyperlink" xfId="2261" builtinId="9" hidden="1"/>
    <cellStyle name="Gevolgde hyperlink" xfId="2263" builtinId="9" hidden="1"/>
    <cellStyle name="Gevolgde hyperlink" xfId="2265" builtinId="9" hidden="1"/>
    <cellStyle name="Gevolgde hyperlink" xfId="2267" builtinId="9" hidden="1"/>
    <cellStyle name="Gevolgde hyperlink" xfId="2269" builtinId="9" hidden="1"/>
    <cellStyle name="Gevolgde hyperlink" xfId="2271" builtinId="9" hidden="1"/>
    <cellStyle name="Gevolgde hyperlink" xfId="2273" builtinId="9" hidden="1"/>
    <cellStyle name="Gevolgde hyperlink" xfId="2275" builtinId="9" hidden="1"/>
    <cellStyle name="Gevolgde hyperlink" xfId="2277" builtinId="9" hidden="1"/>
    <cellStyle name="Gevolgde hyperlink" xfId="2279" builtinId="9" hidden="1"/>
    <cellStyle name="Gevolgde hyperlink" xfId="2281" builtinId="9" hidden="1"/>
    <cellStyle name="Gevolgde hyperlink" xfId="2283" builtinId="9" hidden="1"/>
    <cellStyle name="Gevolgde hyperlink" xfId="2285" builtinId="9" hidden="1"/>
    <cellStyle name="Gevolgde hyperlink" xfId="2287" builtinId="9" hidden="1"/>
    <cellStyle name="Gevolgde hyperlink" xfId="2289" builtinId="9" hidden="1"/>
    <cellStyle name="Gevolgde hyperlink" xfId="2291" builtinId="9" hidden="1"/>
    <cellStyle name="Gevolgde hyperlink" xfId="2293" builtinId="9" hidden="1"/>
    <cellStyle name="Gevolgde hyperlink" xfId="2295" builtinId="9" hidden="1"/>
    <cellStyle name="Gevolgde hyperlink" xfId="2297" builtinId="9" hidden="1"/>
    <cellStyle name="Gevolgde hyperlink" xfId="2299" builtinId="9" hidden="1"/>
    <cellStyle name="Gevolgde hyperlink" xfId="2301" builtinId="9" hidden="1"/>
    <cellStyle name="Gevolgde hyperlink" xfId="2303" builtinId="9" hidden="1"/>
    <cellStyle name="Gevolgde hyperlink" xfId="2305" builtinId="9" hidden="1"/>
    <cellStyle name="Gevolgde hyperlink" xfId="2307" builtinId="9" hidden="1"/>
    <cellStyle name="Gevolgde hyperlink" xfId="2309" builtinId="9" hidden="1"/>
    <cellStyle name="Gevolgde hyperlink" xfId="2311" builtinId="9" hidden="1"/>
    <cellStyle name="Gevolgde hyperlink" xfId="2313" builtinId="9" hidden="1"/>
    <cellStyle name="Gevolgde hyperlink" xfId="2315" builtinId="9" hidden="1"/>
    <cellStyle name="Gevolgde hyperlink" xfId="2317" builtinId="9" hidden="1"/>
    <cellStyle name="Gevolgde hyperlink" xfId="2319" builtinId="9" hidden="1"/>
    <cellStyle name="Gevolgde hyperlink" xfId="2321" builtinId="9" hidden="1"/>
    <cellStyle name="Gevolgde hyperlink" xfId="2323" builtinId="9" hidden="1"/>
    <cellStyle name="Gevolgde hyperlink" xfId="2325" builtinId="9" hidden="1"/>
    <cellStyle name="Gevolgde hyperlink" xfId="2327" builtinId="9" hidden="1"/>
    <cellStyle name="Gevolgde hyperlink" xfId="2329" builtinId="9" hidden="1"/>
    <cellStyle name="Gevolgde hyperlink" xfId="2331" builtinId="9" hidden="1"/>
    <cellStyle name="Gevolgde hyperlink" xfId="2333" builtinId="9" hidden="1"/>
    <cellStyle name="Gevolgde hyperlink" xfId="2335" builtinId="9" hidden="1"/>
    <cellStyle name="Gevolgde hyperlink" xfId="2337" builtinId="9" hidden="1"/>
    <cellStyle name="Gevolgde hyperlink" xfId="2339" builtinId="9" hidden="1"/>
    <cellStyle name="Gevolgde hyperlink" xfId="2341" builtinId="9" hidden="1"/>
    <cellStyle name="Gevolgde hyperlink" xfId="2343" builtinId="9" hidden="1"/>
    <cellStyle name="Gevolgde hyperlink" xfId="2345" builtinId="9" hidden="1"/>
    <cellStyle name="Gevolgde hyperlink" xfId="2347" builtinId="9" hidden="1"/>
    <cellStyle name="Gevolgde hyperlink" xfId="2349" builtinId="9" hidden="1"/>
    <cellStyle name="Gevolgde hyperlink" xfId="2351" builtinId="9" hidden="1"/>
    <cellStyle name="Gevolgde hyperlink" xfId="2353" builtinId="9" hidden="1"/>
    <cellStyle name="Gevolgde hyperlink" xfId="2355" builtinId="9" hidden="1"/>
    <cellStyle name="Gevolgde hyperlink" xfId="2357" builtinId="9" hidden="1"/>
    <cellStyle name="Gevolgde hyperlink" xfId="2359" builtinId="9" hidden="1"/>
    <cellStyle name="Gevolgde hyperlink" xfId="2361" builtinId="9" hidden="1"/>
    <cellStyle name="Gevolgde hyperlink" xfId="2363" builtinId="9" hidden="1"/>
    <cellStyle name="Gevolgde hyperlink" xfId="2365" builtinId="9" hidden="1"/>
    <cellStyle name="Gevolgde hyperlink" xfId="2367" builtinId="9" hidden="1"/>
    <cellStyle name="Gevolgde hyperlink" xfId="2369" builtinId="9" hidden="1"/>
    <cellStyle name="Gevolgde hyperlink" xfId="2371" builtinId="9" hidden="1"/>
    <cellStyle name="Gevolgde hyperlink" xfId="2373" builtinId="9" hidden="1"/>
    <cellStyle name="Gevolgde hyperlink" xfId="2375" builtinId="9" hidden="1"/>
    <cellStyle name="Gevolgde hyperlink" xfId="2377" builtinId="9" hidden="1"/>
    <cellStyle name="Gevolgde hyperlink" xfId="2379" builtinId="9" hidden="1"/>
    <cellStyle name="Gevolgde hyperlink" xfId="2381" builtinId="9" hidden="1"/>
    <cellStyle name="Gevolgde hyperlink" xfId="2383" builtinId="9" hidden="1"/>
    <cellStyle name="Gevolgde hyperlink" xfId="2385" builtinId="9" hidden="1"/>
    <cellStyle name="Gevolgde hyperlink" xfId="2387" builtinId="9" hidden="1"/>
    <cellStyle name="Gevolgde hyperlink" xfId="2389" builtinId="9" hidden="1"/>
    <cellStyle name="Gevolgde hyperlink" xfId="2391" builtinId="9" hidden="1"/>
    <cellStyle name="Gevolgde hyperlink" xfId="2393" builtinId="9" hidden="1"/>
    <cellStyle name="Gevolgde hyperlink" xfId="2395" builtinId="9" hidden="1"/>
    <cellStyle name="Gevolgde hyperlink" xfId="2397" builtinId="9" hidden="1"/>
    <cellStyle name="Gevolgde hyperlink" xfId="2399" builtinId="9" hidden="1"/>
    <cellStyle name="Gevolgde hyperlink" xfId="2401" builtinId="9" hidden="1"/>
    <cellStyle name="Gevolgde hyperlink" xfId="2403" builtinId="9" hidden="1"/>
    <cellStyle name="Gevolgde hyperlink" xfId="2405" builtinId="9" hidden="1"/>
    <cellStyle name="Gevolgde hyperlink" xfId="2407" builtinId="9" hidden="1"/>
    <cellStyle name="Gevolgde hyperlink" xfId="2409" builtinId="9" hidden="1"/>
    <cellStyle name="Gevolgde hyperlink" xfId="2411" builtinId="9" hidden="1"/>
    <cellStyle name="Gevolgde hyperlink" xfId="2413" builtinId="9" hidden="1"/>
    <cellStyle name="Gevolgde hyperlink" xfId="2415" builtinId="9" hidden="1"/>
    <cellStyle name="Gevolgde hyperlink" xfId="2417" builtinId="9" hidden="1"/>
    <cellStyle name="Gevolgde hyperlink" xfId="2419" builtinId="9" hidden="1"/>
    <cellStyle name="Gevolgde hyperlink" xfId="2421" builtinId="9" hidden="1"/>
    <cellStyle name="Gevolgde hyperlink" xfId="2423" builtinId="9" hidden="1"/>
    <cellStyle name="Gevolgde hyperlink" xfId="2425" builtinId="9" hidden="1"/>
    <cellStyle name="Gevolgde hyperlink" xfId="2427" builtinId="9" hidden="1"/>
    <cellStyle name="Gevolgde hyperlink" xfId="2429" builtinId="9" hidden="1"/>
    <cellStyle name="Gevolgde hyperlink" xfId="2431" builtinId="9" hidden="1"/>
    <cellStyle name="Gevolgde hyperlink" xfId="2433" builtinId="9" hidden="1"/>
    <cellStyle name="Gevolgde hyperlink" xfId="2435" builtinId="9" hidden="1"/>
    <cellStyle name="Gevolgde hyperlink" xfId="2437" builtinId="9" hidden="1"/>
    <cellStyle name="Gevolgde hyperlink" xfId="2439" builtinId="9" hidden="1"/>
    <cellStyle name="Gevolgde hyperlink" xfId="2441" builtinId="9" hidden="1"/>
    <cellStyle name="Gevolgde hyperlink" xfId="2443" builtinId="9" hidden="1"/>
    <cellStyle name="Gevolgde hyperlink" xfId="2445" builtinId="9" hidden="1"/>
    <cellStyle name="Gevolgde hyperlink" xfId="2447" builtinId="9" hidden="1"/>
    <cellStyle name="Gevolgde hyperlink" xfId="2449" builtinId="9" hidden="1"/>
    <cellStyle name="Gevolgde hyperlink" xfId="2451" builtinId="9" hidden="1"/>
    <cellStyle name="Gevolgde hyperlink" xfId="2453" builtinId="9" hidden="1"/>
    <cellStyle name="Gevolgde hyperlink" xfId="2455" builtinId="9" hidden="1"/>
    <cellStyle name="Gevolgde hyperlink" xfId="2457" builtinId="9" hidden="1"/>
    <cellStyle name="Gevolgde hyperlink" xfId="2459" builtinId="9" hidden="1"/>
    <cellStyle name="Gevolgde hyperlink" xfId="2461" builtinId="9" hidden="1"/>
    <cellStyle name="Gevolgde hyperlink" xfId="2463" builtinId="9" hidden="1"/>
    <cellStyle name="Gevolgde hyperlink" xfId="2465" builtinId="9" hidden="1"/>
    <cellStyle name="Gevolgde hyperlink" xfId="2467" builtinId="9" hidden="1"/>
    <cellStyle name="Gevolgde hyperlink" xfId="2469" builtinId="9" hidden="1"/>
    <cellStyle name="Gevolgde hyperlink" xfId="2471" builtinId="9" hidden="1"/>
    <cellStyle name="Gevolgde hyperlink" xfId="2473" builtinId="9" hidden="1"/>
    <cellStyle name="Gevolgde hyperlink" xfId="2475" builtinId="9" hidden="1"/>
    <cellStyle name="Gevolgde hyperlink" xfId="2477" builtinId="9" hidden="1"/>
    <cellStyle name="Gevolgde hyperlink" xfId="2479" builtinId="9" hidden="1"/>
    <cellStyle name="Gevolgde hyperlink" xfId="2481" builtinId="9" hidden="1"/>
    <cellStyle name="Gevolgde hyperlink" xfId="2483" builtinId="9" hidden="1"/>
    <cellStyle name="Gevolgde hyperlink" xfId="2485" builtinId="9" hidden="1"/>
    <cellStyle name="Gevolgde hyperlink" xfId="2487" builtinId="9" hidden="1"/>
    <cellStyle name="Gevolgde hyperlink" xfId="2489" builtinId="9" hidden="1"/>
    <cellStyle name="Gevolgde hyperlink" xfId="2491" builtinId="9" hidden="1"/>
    <cellStyle name="Gevolgde hyperlink" xfId="2493" builtinId="9" hidden="1"/>
    <cellStyle name="Gevolgde hyperlink" xfId="2495" builtinId="9" hidden="1"/>
    <cellStyle name="Gevolgde hyperlink" xfId="2497" builtinId="9" hidden="1"/>
    <cellStyle name="Gevolgde hyperlink" xfId="2499" builtinId="9" hidden="1"/>
    <cellStyle name="Gevolgde hyperlink" xfId="2501" builtinId="9" hidden="1"/>
    <cellStyle name="Gevolgde hyperlink" xfId="2503" builtinId="9" hidden="1"/>
    <cellStyle name="Gevolgde hyperlink" xfId="2505" builtinId="9" hidden="1"/>
    <cellStyle name="Gevolgde hyperlink" xfId="2507" builtinId="9" hidden="1"/>
    <cellStyle name="Gevolgde hyperlink" xfId="2509" builtinId="9" hidden="1"/>
    <cellStyle name="Gevolgde hyperlink" xfId="2511" builtinId="9" hidden="1"/>
    <cellStyle name="Gevolgde hyperlink" xfId="2513" builtinId="9" hidden="1"/>
    <cellStyle name="Gevolgde hyperlink" xfId="2515" builtinId="9" hidden="1"/>
    <cellStyle name="Gevolgde hyperlink" xfId="2517" builtinId="9" hidden="1"/>
    <cellStyle name="Gevolgde hyperlink" xfId="2519" builtinId="9" hidden="1"/>
    <cellStyle name="Gevolgde hyperlink" xfId="2521" builtinId="9" hidden="1"/>
    <cellStyle name="Gevolgde hyperlink" xfId="2523" builtinId="9" hidden="1"/>
    <cellStyle name="Gevolgde hyperlink" xfId="2525" builtinId="9" hidden="1"/>
    <cellStyle name="Gevolgde hyperlink" xfId="2527" builtinId="9" hidden="1"/>
    <cellStyle name="Gevolgde hyperlink" xfId="2529" builtinId="9" hidden="1"/>
    <cellStyle name="Gevolgde hyperlink" xfId="2531" builtinId="9" hidden="1"/>
    <cellStyle name="Gevolgde hyperlink" xfId="2533" builtinId="9" hidden="1"/>
    <cellStyle name="Gevolgde hyperlink" xfId="2535" builtinId="9" hidden="1"/>
    <cellStyle name="Gevolgde hyperlink" xfId="2537" builtinId="9" hidden="1"/>
    <cellStyle name="Gevolgde hyperlink" xfId="2539" builtinId="9" hidden="1"/>
    <cellStyle name="Gevolgde hyperlink" xfId="2541" builtinId="9" hidden="1"/>
    <cellStyle name="Gevolgde hyperlink" xfId="2543" builtinId="9" hidden="1"/>
    <cellStyle name="Gevolgde hyperlink" xfId="2545" builtinId="9" hidden="1"/>
    <cellStyle name="Gevolgde hyperlink" xfId="2547" builtinId="9" hidden="1"/>
    <cellStyle name="Gevolgde hyperlink" xfId="2549" builtinId="9" hidden="1"/>
    <cellStyle name="Gevolgde hyperlink" xfId="2551" builtinId="9" hidden="1"/>
    <cellStyle name="Gevolgde hyperlink" xfId="2553" builtinId="9" hidden="1"/>
    <cellStyle name="Gevolgde hyperlink" xfId="2555" builtinId="9" hidden="1"/>
    <cellStyle name="Gevolgde hyperlink" xfId="2557" builtinId="9" hidden="1"/>
    <cellStyle name="Gevolgde hyperlink" xfId="2559" builtinId="9" hidden="1"/>
    <cellStyle name="Gevolgde hyperlink" xfId="2561" builtinId="9" hidden="1"/>
    <cellStyle name="Gevolgde hyperlink" xfId="2563" builtinId="9" hidden="1"/>
    <cellStyle name="Gevolgde hyperlink" xfId="2565" builtinId="9" hidden="1"/>
    <cellStyle name="Gevolgde hyperlink" xfId="2567" builtinId="9" hidden="1"/>
    <cellStyle name="Gevolgde hyperlink" xfId="2569" builtinId="9" hidden="1"/>
    <cellStyle name="Gevolgde hyperlink" xfId="2571" builtinId="9" hidden="1"/>
    <cellStyle name="Gevolgde hyperlink" xfId="2573" builtinId="9" hidden="1"/>
    <cellStyle name="Gevolgde hyperlink" xfId="2575" builtinId="9" hidden="1"/>
    <cellStyle name="Gevolgde hyperlink" xfId="2577" builtinId="9" hidden="1"/>
    <cellStyle name="Gevolgde hyperlink" xfId="2579" builtinId="9" hidden="1"/>
    <cellStyle name="Gevolgde hyperlink" xfId="2581" builtinId="9" hidden="1"/>
    <cellStyle name="Gevolgde hyperlink" xfId="2583" builtinId="9" hidden="1"/>
    <cellStyle name="Gevolgde hyperlink" xfId="2585" builtinId="9" hidden="1"/>
    <cellStyle name="Gevolgde hyperlink" xfId="2587" builtinId="9" hidden="1"/>
    <cellStyle name="Gevolgde hyperlink" xfId="2589" builtinId="9" hidden="1"/>
    <cellStyle name="Gevolgde hyperlink" xfId="2591" builtinId="9" hidden="1"/>
    <cellStyle name="Gevolgde hyperlink" xfId="2593" builtinId="9" hidden="1"/>
    <cellStyle name="Gevolgde hyperlink" xfId="2595" builtinId="9" hidden="1"/>
    <cellStyle name="Gevolgde hyperlink" xfId="2597" builtinId="9" hidden="1"/>
    <cellStyle name="Gevolgde hyperlink" xfId="2599" builtinId="9" hidden="1"/>
    <cellStyle name="Gevolgde hyperlink" xfId="2601" builtinId="9" hidden="1"/>
    <cellStyle name="Gevolgde hyperlink" xfId="2603" builtinId="9" hidden="1"/>
    <cellStyle name="Gevolgde hyperlink" xfId="2605" builtinId="9" hidden="1"/>
    <cellStyle name="Gevolgde hyperlink" xfId="2607" builtinId="9" hidden="1"/>
    <cellStyle name="Gevolgde hyperlink" xfId="2609" builtinId="9" hidden="1"/>
    <cellStyle name="Gevolgde hyperlink" xfId="2611" builtinId="9" hidden="1"/>
    <cellStyle name="Gevolgde hyperlink" xfId="2613" builtinId="9" hidden="1"/>
    <cellStyle name="Gevolgde hyperlink" xfId="2615" builtinId="9" hidden="1"/>
    <cellStyle name="Gevolgde hyperlink" xfId="2617" builtinId="9" hidden="1"/>
    <cellStyle name="Gevolgde hyperlink" xfId="2619" builtinId="9" hidden="1"/>
    <cellStyle name="Gevolgde hyperlink" xfId="2621" builtinId="9" hidden="1"/>
    <cellStyle name="Gevolgde hyperlink" xfId="2623" builtinId="9" hidden="1"/>
    <cellStyle name="Gevolgde hyperlink" xfId="2625" builtinId="9" hidden="1"/>
    <cellStyle name="Gevolgde hyperlink" xfId="2627" builtinId="9" hidden="1"/>
    <cellStyle name="Gevolgde hyperlink" xfId="2629" builtinId="9" hidden="1"/>
    <cellStyle name="Gevolgde hyperlink" xfId="2631" builtinId="9" hidden="1"/>
    <cellStyle name="Gevolgde hyperlink" xfId="2633" builtinId="9" hidden="1"/>
    <cellStyle name="Gevolgde hyperlink" xfId="2635" builtinId="9" hidden="1"/>
    <cellStyle name="Gevolgde hyperlink" xfId="2637" builtinId="9" hidden="1"/>
    <cellStyle name="Gevolgde hyperlink" xfId="2639" builtinId="9" hidden="1"/>
    <cellStyle name="Gevolgde hyperlink" xfId="2641" builtinId="9" hidden="1"/>
    <cellStyle name="Gevolgde hyperlink" xfId="2643" builtinId="9" hidden="1"/>
    <cellStyle name="Gevolgde hyperlink" xfId="2645" builtinId="9" hidden="1"/>
    <cellStyle name="Gevolgde hyperlink" xfId="2647" builtinId="9" hidden="1"/>
    <cellStyle name="Gevolgde hyperlink" xfId="2649" builtinId="9" hidden="1"/>
    <cellStyle name="Gevolgde hyperlink" xfId="2651" builtinId="9" hidden="1"/>
    <cellStyle name="Gevolgde hyperlink" xfId="2653" builtinId="9" hidden="1"/>
    <cellStyle name="Gevolgde hyperlink" xfId="2655" builtinId="9" hidden="1"/>
    <cellStyle name="Gevolgde hyperlink" xfId="2657" builtinId="9" hidden="1"/>
    <cellStyle name="Gevolgde hyperlink" xfId="2659" builtinId="9" hidden="1"/>
    <cellStyle name="Gevolgde hyperlink" xfId="2661" builtinId="9" hidden="1"/>
    <cellStyle name="Gevolgde hyperlink" xfId="2663" builtinId="9" hidden="1"/>
    <cellStyle name="Gevolgde hyperlink" xfId="2665" builtinId="9" hidden="1"/>
    <cellStyle name="Gevolgde hyperlink" xfId="2667" builtinId="9" hidden="1"/>
    <cellStyle name="Gevolgde hyperlink" xfId="2669" builtinId="9" hidden="1"/>
    <cellStyle name="Gevolgde hyperlink" xfId="2671" builtinId="9" hidden="1"/>
    <cellStyle name="Gevolgde hyperlink" xfId="2673" builtinId="9" hidden="1"/>
    <cellStyle name="Gevolgde hyperlink" xfId="2675" builtinId="9" hidden="1"/>
    <cellStyle name="Gevolgde hyperlink" xfId="2677" builtinId="9" hidden="1"/>
    <cellStyle name="Gevolgde hyperlink" xfId="2679" builtinId="9" hidden="1"/>
    <cellStyle name="Gevolgde hyperlink" xfId="2681" builtinId="9" hidden="1"/>
    <cellStyle name="Gevolgde hyperlink" xfId="2683" builtinId="9" hidden="1"/>
    <cellStyle name="Gevolgde hyperlink" xfId="2685" builtinId="9" hidden="1"/>
    <cellStyle name="Gevolgde hyperlink" xfId="2687" builtinId="9" hidden="1"/>
    <cellStyle name="Gevolgde hyperlink" xfId="2689" builtinId="9" hidden="1"/>
    <cellStyle name="Gevolgde hyperlink" xfId="2691" builtinId="9" hidden="1"/>
    <cellStyle name="Gevolgde hyperlink" xfId="2693" builtinId="9" hidden="1"/>
    <cellStyle name="Gevolgde hyperlink" xfId="2695" builtinId="9" hidden="1"/>
    <cellStyle name="Gevolgde hyperlink" xfId="2697" builtinId="9" hidden="1"/>
    <cellStyle name="Gevolgde hyperlink" xfId="2699" builtinId="9" hidden="1"/>
    <cellStyle name="Gevolgde hyperlink" xfId="2701" builtinId="9" hidden="1"/>
    <cellStyle name="Gevolgde hyperlink" xfId="2703" builtinId="9" hidden="1"/>
    <cellStyle name="Gevolgde hyperlink" xfId="2705" builtinId="9" hidden="1"/>
    <cellStyle name="Gevolgde hyperlink" xfId="2707" builtinId="9" hidden="1"/>
    <cellStyle name="Gevolgde hyperlink" xfId="2709" builtinId="9" hidden="1"/>
    <cellStyle name="Gevolgde hyperlink" xfId="2711" builtinId="9" hidden="1"/>
    <cellStyle name="Gevolgde hyperlink" xfId="2713" builtinId="9" hidden="1"/>
    <cellStyle name="Gevolgde hyperlink" xfId="2715" builtinId="9" hidden="1"/>
    <cellStyle name="Gevolgde hyperlink" xfId="2717" builtinId="9" hidden="1"/>
    <cellStyle name="Gevolgde hyperlink" xfId="2719" builtinId="9" hidden="1"/>
    <cellStyle name="Gevolgde hyperlink" xfId="2721" builtinId="9" hidden="1"/>
    <cellStyle name="Gevolgde hyperlink" xfId="2723" builtinId="9" hidden="1"/>
    <cellStyle name="Gevolgde hyperlink" xfId="2725" builtinId="9" hidden="1"/>
    <cellStyle name="Gevolgde hyperlink" xfId="2727" builtinId="9" hidden="1"/>
    <cellStyle name="Gevolgde hyperlink" xfId="2729" builtinId="9" hidden="1"/>
    <cellStyle name="Gevolgde hyperlink" xfId="2731" builtinId="9" hidden="1"/>
    <cellStyle name="Gevolgde hyperlink" xfId="2733" builtinId="9" hidden="1"/>
    <cellStyle name="Gevolgde hyperlink" xfId="2735" builtinId="9" hidden="1"/>
    <cellStyle name="Gevolgde hyperlink" xfId="2737" builtinId="9" hidden="1"/>
    <cellStyle name="Gevolgde hyperlink" xfId="2739" builtinId="9" hidden="1"/>
    <cellStyle name="Gevolgde hyperlink" xfId="2741" builtinId="9" hidden="1"/>
    <cellStyle name="Gevolgde hyperlink" xfId="2743" builtinId="9" hidden="1"/>
    <cellStyle name="Gevolgde hyperlink" xfId="2745" builtinId="9" hidden="1"/>
    <cellStyle name="Gevolgde hyperlink" xfId="2747" builtinId="9" hidden="1"/>
    <cellStyle name="Gevolgde hyperlink" xfId="2749" builtinId="9" hidden="1"/>
    <cellStyle name="Gevolgde hyperlink" xfId="2751" builtinId="9" hidden="1"/>
    <cellStyle name="Gevolgde hyperlink" xfId="2753" builtinId="9" hidden="1"/>
    <cellStyle name="Gevolgde hyperlink" xfId="2755" builtinId="9" hidden="1"/>
    <cellStyle name="Gevolgde hyperlink" xfId="2757" builtinId="9" hidden="1"/>
    <cellStyle name="Gevolgde hyperlink" xfId="2759" builtinId="9" hidden="1"/>
    <cellStyle name="Gevolgde hyperlink" xfId="2761" builtinId="9" hidden="1"/>
    <cellStyle name="Gevolgde hyperlink" xfId="2763" builtinId="9" hidden="1"/>
    <cellStyle name="Gevolgde hyperlink" xfId="2765" builtinId="9" hidden="1"/>
    <cellStyle name="Gevolgde hyperlink" xfId="2767" builtinId="9" hidden="1"/>
    <cellStyle name="Gevolgde hyperlink" xfId="2769" builtinId="9" hidden="1"/>
    <cellStyle name="Gevolgde hyperlink" xfId="2771" builtinId="9" hidden="1"/>
    <cellStyle name="Gevolgde hyperlink" xfId="2773" builtinId="9" hidden="1"/>
    <cellStyle name="Gevolgde hyperlink" xfId="2775" builtinId="9" hidden="1"/>
    <cellStyle name="Gevolgde hyperlink" xfId="2777" builtinId="9" hidden="1"/>
    <cellStyle name="Gevolgde hyperlink" xfId="2779" builtinId="9" hidden="1"/>
    <cellStyle name="Gevolgde hyperlink" xfId="2781" builtinId="9" hidden="1"/>
    <cellStyle name="Gevolgde hyperlink" xfId="2783" builtinId="9" hidden="1"/>
    <cellStyle name="Gevolgde hyperlink" xfId="2785" builtinId="9" hidden="1"/>
    <cellStyle name="Gevolgde hyperlink" xfId="2787" builtinId="9" hidden="1"/>
    <cellStyle name="Gevolgde hyperlink" xfId="2789" builtinId="9" hidden="1"/>
    <cellStyle name="Gevolgde hyperlink" xfId="2791" builtinId="9" hidden="1"/>
    <cellStyle name="Gevolgde hyperlink" xfId="2793" builtinId="9" hidden="1"/>
    <cellStyle name="Gevolgde hyperlink" xfId="2795" builtinId="9" hidden="1"/>
    <cellStyle name="Gevolgde hyperlink" xfId="2797" builtinId="9" hidden="1"/>
    <cellStyle name="Gevolgde hyperlink" xfId="2799" builtinId="9" hidden="1"/>
    <cellStyle name="Gevolgde hyperlink" xfId="2801" builtinId="9" hidden="1"/>
    <cellStyle name="Gevolgde hyperlink" xfId="2803" builtinId="9" hidden="1"/>
    <cellStyle name="Gevolgde hyperlink" xfId="2805" builtinId="9" hidden="1"/>
    <cellStyle name="Gevolgde hyperlink" xfId="2807" builtinId="9" hidden="1"/>
    <cellStyle name="Gevolgde hyperlink" xfId="2809" builtinId="9" hidden="1"/>
    <cellStyle name="Gevolgde hyperlink" xfId="2811" builtinId="9" hidden="1"/>
    <cellStyle name="Gevolgde hyperlink" xfId="2813" builtinId="9" hidden="1"/>
    <cellStyle name="Gevolgde hyperlink" xfId="2815" builtinId="9" hidden="1"/>
    <cellStyle name="Gevolgde hyperlink" xfId="2817" builtinId="9" hidden="1"/>
    <cellStyle name="Gevolgde hyperlink" xfId="2819" builtinId="9" hidden="1"/>
    <cellStyle name="Gevolgde hyperlink" xfId="2821" builtinId="9" hidden="1"/>
    <cellStyle name="Gevolgde hyperlink" xfId="2823" builtinId="9" hidden="1"/>
    <cellStyle name="Gevolgde hyperlink" xfId="2825" builtinId="9" hidden="1"/>
    <cellStyle name="Gevolgde hyperlink" xfId="2827" builtinId="9" hidden="1"/>
    <cellStyle name="Gevolgde hyperlink" xfId="2829" builtinId="9" hidden="1"/>
    <cellStyle name="Gevolgde hyperlink" xfId="2831" builtinId="9" hidden="1"/>
    <cellStyle name="Gevolgde hyperlink" xfId="2833" builtinId="9" hidden="1"/>
    <cellStyle name="Gevolgde hyperlink" xfId="2835" builtinId="9" hidden="1"/>
    <cellStyle name="Gevolgde hyperlink" xfId="2837" builtinId="9" hidden="1"/>
    <cellStyle name="Gevolgde hyperlink" xfId="2839" builtinId="9" hidden="1"/>
    <cellStyle name="Gevolgde hyperlink" xfId="2841" builtinId="9" hidden="1"/>
    <cellStyle name="Gevolgde hyperlink" xfId="2843" builtinId="9" hidden="1"/>
    <cellStyle name="Gevolgde hyperlink" xfId="2845" builtinId="9" hidden="1"/>
    <cellStyle name="Gevolgde hyperlink" xfId="2847" builtinId="9" hidden="1"/>
    <cellStyle name="Gevolgde hyperlink" xfId="2849" builtinId="9" hidden="1"/>
    <cellStyle name="Gevolgde hyperlink" xfId="2851" builtinId="9" hidden="1"/>
    <cellStyle name="Gevolgde hyperlink" xfId="2853" builtinId="9" hidden="1"/>
    <cellStyle name="Gevolgde hyperlink" xfId="2855" builtinId="9" hidden="1"/>
    <cellStyle name="Gevolgde hyperlink" xfId="2857" builtinId="9" hidden="1"/>
    <cellStyle name="Gevolgde hyperlink" xfId="2859" builtinId="9" hidden="1"/>
    <cellStyle name="Gevolgde hyperlink" xfId="2861" builtinId="9" hidden="1"/>
    <cellStyle name="Gevolgde hyperlink" xfId="2863" builtinId="9" hidden="1"/>
    <cellStyle name="Gevolgde hyperlink" xfId="2865" builtinId="9" hidden="1"/>
    <cellStyle name="Gevolgde hyperlink" xfId="2867" builtinId="9" hidden="1"/>
    <cellStyle name="Gevolgde hyperlink" xfId="2869" builtinId="9" hidden="1"/>
    <cellStyle name="Gevolgde hyperlink" xfId="2871" builtinId="9" hidden="1"/>
    <cellStyle name="Gevolgde hyperlink" xfId="2873" builtinId="9" hidden="1"/>
    <cellStyle name="Gevolgde hyperlink" xfId="2875" builtinId="9" hidden="1"/>
    <cellStyle name="Gevolgde hyperlink" xfId="2877" builtinId="9" hidden="1"/>
    <cellStyle name="Gevolgde hyperlink" xfId="2879" builtinId="9" hidden="1"/>
    <cellStyle name="Gevolgde hyperlink" xfId="2881" builtinId="9" hidden="1"/>
    <cellStyle name="Gevolgde hyperlink" xfId="2883" builtinId="9" hidden="1"/>
    <cellStyle name="Gevolgde hyperlink" xfId="2885" builtinId="9" hidden="1"/>
    <cellStyle name="Gevolgde hyperlink" xfId="2887" builtinId="9" hidden="1"/>
    <cellStyle name="Gevolgde hyperlink" xfId="2889" builtinId="9" hidden="1"/>
    <cellStyle name="Gevolgde hyperlink" xfId="2891" builtinId="9" hidden="1"/>
    <cellStyle name="Gevolgde hyperlink" xfId="2893" builtinId="9" hidden="1"/>
    <cellStyle name="Gevolgde hyperlink" xfId="2895" builtinId="9" hidden="1"/>
    <cellStyle name="Gevolgde hyperlink" xfId="2897" builtinId="9" hidden="1"/>
    <cellStyle name="Gevolgde hyperlink" xfId="2899" builtinId="9" hidden="1"/>
    <cellStyle name="Gevolgde hyperlink" xfId="2901" builtinId="9" hidden="1"/>
    <cellStyle name="Gevolgde hyperlink" xfId="2903" builtinId="9" hidden="1"/>
    <cellStyle name="Gevolgde hyperlink" xfId="2905" builtinId="9" hidden="1"/>
    <cellStyle name="Gevolgde hyperlink" xfId="2907" builtinId="9" hidden="1"/>
    <cellStyle name="Gevolgde hyperlink" xfId="2909" builtinId="9" hidden="1"/>
    <cellStyle name="Gevolgde hyperlink" xfId="2911" builtinId="9" hidden="1"/>
    <cellStyle name="Gevolgde hyperlink" xfId="2913" builtinId="9" hidden="1"/>
    <cellStyle name="Gevolgde hyperlink" xfId="2915" builtinId="9" hidden="1"/>
    <cellStyle name="Gevolgde hyperlink" xfId="2917" builtinId="9" hidden="1"/>
    <cellStyle name="Gevolgde hyperlink" xfId="2919" builtinId="9" hidden="1"/>
    <cellStyle name="Gevolgde hyperlink" xfId="2921" builtinId="9" hidden="1"/>
    <cellStyle name="Gevolgde hyperlink" xfId="2923" builtinId="9" hidden="1"/>
    <cellStyle name="Gevolgde hyperlink" xfId="2925" builtinId="9" hidden="1"/>
    <cellStyle name="Gevolgde hyperlink" xfId="2927" builtinId="9" hidden="1"/>
    <cellStyle name="Gevolgde hyperlink" xfId="2929" builtinId="9" hidden="1"/>
    <cellStyle name="Gevolgde hyperlink" xfId="2931" builtinId="9" hidden="1"/>
    <cellStyle name="Gevolgde hyperlink" xfId="2933" builtinId="9" hidden="1"/>
    <cellStyle name="Gevolgde hyperlink" xfId="2935" builtinId="9" hidden="1"/>
    <cellStyle name="Gevolgde hyperlink" xfId="2937" builtinId="9" hidden="1"/>
    <cellStyle name="Gevolgde hyperlink" xfId="2939" builtinId="9" hidden="1"/>
    <cellStyle name="Gevolgde hyperlink" xfId="2941" builtinId="9" hidden="1"/>
    <cellStyle name="Gevolgde hyperlink" xfId="2943" builtinId="9" hidden="1"/>
    <cellStyle name="Gevolgde hyperlink" xfId="2945" builtinId="9" hidden="1"/>
    <cellStyle name="Gevolgde hyperlink" xfId="2947" builtinId="9" hidden="1"/>
    <cellStyle name="Gevolgde hyperlink" xfId="2949" builtinId="9" hidden="1"/>
    <cellStyle name="Gevolgde hyperlink" xfId="2951" builtinId="9" hidden="1"/>
    <cellStyle name="Gevolgde hyperlink" xfId="2953" builtinId="9" hidden="1"/>
    <cellStyle name="Gevolgde hyperlink" xfId="2955" builtinId="9" hidden="1"/>
    <cellStyle name="Gevolgde hyperlink" xfId="2957" builtinId="9" hidden="1"/>
    <cellStyle name="Gevolgde hyperlink" xfId="2959" builtinId="9" hidden="1"/>
    <cellStyle name="Gevolgde hyperlink" xfId="2961" builtinId="9" hidden="1"/>
    <cellStyle name="Gevolgde hyperlink" xfId="2963" builtinId="9" hidden="1"/>
    <cellStyle name="Gevolgde hyperlink" xfId="2965" builtinId="9" hidden="1"/>
    <cellStyle name="Gevolgde hyperlink" xfId="2967" builtinId="9" hidden="1"/>
    <cellStyle name="Gevolgde hyperlink" xfId="2969" builtinId="9" hidden="1"/>
    <cellStyle name="Gevolgde hyperlink" xfId="2971" builtinId="9" hidden="1"/>
    <cellStyle name="Gevolgde hyperlink" xfId="2973" builtinId="9" hidden="1"/>
    <cellStyle name="Gevolgde hyperlink" xfId="2975" builtinId="9" hidden="1"/>
    <cellStyle name="Gevolgde hyperlink" xfId="2977" builtinId="9" hidden="1"/>
    <cellStyle name="Gevolgde hyperlink" xfId="2979" builtinId="9" hidden="1"/>
    <cellStyle name="Gevolgde hyperlink" xfId="2981" builtinId="9" hidden="1"/>
    <cellStyle name="Gevolgde hyperlink" xfId="2983" builtinId="9" hidden="1"/>
    <cellStyle name="Gevolgde hyperlink" xfId="2985" builtinId="9" hidden="1"/>
    <cellStyle name="Gevolgde hyperlink" xfId="2987" builtinId="9" hidden="1"/>
    <cellStyle name="Gevolgde hyperlink" xfId="2989" builtinId="9" hidden="1"/>
    <cellStyle name="Gevolgde hyperlink" xfId="2991" builtinId="9" hidden="1"/>
    <cellStyle name="Gevolgde hyperlink" xfId="2993" builtinId="9" hidden="1"/>
    <cellStyle name="Gevolgde hyperlink" xfId="2995" builtinId="9" hidden="1"/>
    <cellStyle name="Gevolgde hyperlink" xfId="2997" builtinId="9" hidden="1"/>
    <cellStyle name="Gevolgde hyperlink" xfId="2999" builtinId="9" hidden="1"/>
    <cellStyle name="Gevolgde hyperlink" xfId="3001" builtinId="9" hidden="1"/>
    <cellStyle name="Gevolgde hyperlink" xfId="3003" builtinId="9" hidden="1"/>
    <cellStyle name="Gevolgde hyperlink" xfId="3005" builtinId="9" hidden="1"/>
    <cellStyle name="Gevolgde hyperlink" xfId="3007" builtinId="9" hidden="1"/>
    <cellStyle name="Gevolgde hyperlink" xfId="3009" builtinId="9" hidden="1"/>
    <cellStyle name="Gevolgde hyperlink" xfId="3011" builtinId="9" hidden="1"/>
    <cellStyle name="Gevolgde hyperlink" xfId="3013" builtinId="9" hidden="1"/>
    <cellStyle name="Gevolgde hyperlink" xfId="3015" builtinId="9" hidden="1"/>
    <cellStyle name="Gevolgde hyperlink" xfId="3017" builtinId="9" hidden="1"/>
    <cellStyle name="Gevolgde hyperlink" xfId="3019" builtinId="9" hidden="1"/>
    <cellStyle name="Gevolgde hyperlink" xfId="3021" builtinId="9" hidden="1"/>
    <cellStyle name="Gevolgde hyperlink" xfId="3023" builtinId="9" hidden="1"/>
    <cellStyle name="Gevolgde hyperlink" xfId="3025" builtinId="9" hidden="1"/>
    <cellStyle name="Gevolgde hyperlink" xfId="3027" builtinId="9" hidden="1"/>
    <cellStyle name="Gevolgde hyperlink" xfId="3029" builtinId="9" hidden="1"/>
    <cellStyle name="Gevolgde hyperlink" xfId="3031" builtinId="9" hidden="1"/>
    <cellStyle name="Gevolgde hyperlink" xfId="3033" builtinId="9" hidden="1"/>
    <cellStyle name="Gevolgde hyperlink" xfId="3035" builtinId="9" hidden="1"/>
    <cellStyle name="Gevolgde hyperlink" xfId="3037" builtinId="9" hidden="1"/>
    <cellStyle name="Gevolgde hyperlink" xfId="3039" builtinId="9" hidden="1"/>
    <cellStyle name="Gevolgde hyperlink" xfId="3041" builtinId="9" hidden="1"/>
    <cellStyle name="Gevolgde hyperlink" xfId="3043" builtinId="9" hidden="1"/>
    <cellStyle name="Gevolgde hyperlink" xfId="3045" builtinId="9" hidden="1"/>
    <cellStyle name="Gevolgde hyperlink" xfId="3047" builtinId="9" hidden="1"/>
    <cellStyle name="Gevolgde hyperlink" xfId="3049" builtinId="9" hidden="1"/>
    <cellStyle name="Gevolgde hyperlink" xfId="3051" builtinId="9" hidden="1"/>
    <cellStyle name="Gevolgde hyperlink" xfId="3053" builtinId="9" hidden="1"/>
    <cellStyle name="Gevolgde hyperlink" xfId="3055" builtinId="9" hidden="1"/>
    <cellStyle name="Gevolgde hyperlink" xfId="3057" builtinId="9" hidden="1"/>
    <cellStyle name="Gevolgde hyperlink" xfId="3059" builtinId="9" hidden="1"/>
    <cellStyle name="Gevolgde hyperlink" xfId="3061" builtinId="9" hidden="1"/>
    <cellStyle name="Gevolgde hyperlink" xfId="3063" builtinId="9" hidden="1"/>
    <cellStyle name="Gevolgde hyperlink" xfId="3065" builtinId="9" hidden="1"/>
    <cellStyle name="Gevolgde hyperlink" xfId="3067" builtinId="9" hidden="1"/>
    <cellStyle name="Gevolgde hyperlink" xfId="3069" builtinId="9" hidden="1"/>
    <cellStyle name="Gevolgde hyperlink" xfId="3071" builtinId="9" hidden="1"/>
    <cellStyle name="Gevolgde hyperlink" xfId="3073" builtinId="9" hidden="1"/>
    <cellStyle name="Gevolgde hyperlink" xfId="3075" builtinId="9" hidden="1"/>
    <cellStyle name="Gevolgde hyperlink" xfId="3077" builtinId="9" hidden="1"/>
    <cellStyle name="Gevolgde hyperlink" xfId="3079" builtinId="9" hidden="1"/>
    <cellStyle name="Gevolgde hyperlink" xfId="3081" builtinId="9" hidden="1"/>
    <cellStyle name="Gevolgde hyperlink" xfId="3083" builtinId="9" hidden="1"/>
    <cellStyle name="Gevolgde hyperlink" xfId="3085" builtinId="9" hidden="1"/>
    <cellStyle name="Gevolgde hyperlink" xfId="3087" builtinId="9" hidden="1"/>
    <cellStyle name="Gevolgde hyperlink" xfId="3089" builtinId="9" hidden="1"/>
    <cellStyle name="Gevolgde hyperlink" xfId="3091" builtinId="9" hidden="1"/>
    <cellStyle name="Gevolgde hyperlink" xfId="3093" builtinId="9" hidden="1"/>
    <cellStyle name="Gevolgde hyperlink" xfId="3095" builtinId="9" hidden="1"/>
    <cellStyle name="Gevolgde hyperlink" xfId="3097" builtinId="9" hidden="1"/>
    <cellStyle name="Gevolgde hyperlink" xfId="3099" builtinId="9" hidden="1"/>
    <cellStyle name="Gevolgde hyperlink" xfId="3101" builtinId="9" hidden="1"/>
    <cellStyle name="Gevolgde hyperlink" xfId="3103" builtinId="9" hidden="1"/>
    <cellStyle name="Gevolgde hyperlink" xfId="3105" builtinId="9" hidden="1"/>
    <cellStyle name="Gevolgde hyperlink" xfId="3107" builtinId="9" hidden="1"/>
    <cellStyle name="Gevolgde hyperlink" xfId="3109" builtinId="9" hidden="1"/>
    <cellStyle name="Gevolgde hyperlink" xfId="3111" builtinId="9" hidden="1"/>
    <cellStyle name="Gevolgde hyperlink" xfId="3113" builtinId="9" hidden="1"/>
    <cellStyle name="Gevolgde hyperlink" xfId="3115" builtinId="9" hidden="1"/>
    <cellStyle name="Gevolgde hyperlink" xfId="3117" builtinId="9" hidden="1"/>
    <cellStyle name="Gevolgde hyperlink" xfId="3119" builtinId="9" hidden="1"/>
    <cellStyle name="Gevolgde hyperlink" xfId="3121" builtinId="9" hidden="1"/>
    <cellStyle name="Gevolgde hyperlink" xfId="3123" builtinId="9" hidden="1"/>
    <cellStyle name="Gevolgde hyperlink" xfId="3125" builtinId="9" hidden="1"/>
    <cellStyle name="Gevolgde hyperlink" xfId="3127" builtinId="9" hidden="1"/>
    <cellStyle name="Gevolgde hyperlink" xfId="3129" builtinId="9" hidden="1"/>
    <cellStyle name="Gevolgde hyperlink" xfId="3131" builtinId="9" hidden="1"/>
    <cellStyle name="Gevolgde hyperlink" xfId="3133" builtinId="9" hidden="1"/>
    <cellStyle name="Gevolgde hyperlink" xfId="3135" builtinId="9" hidden="1"/>
    <cellStyle name="Gevolgde hyperlink" xfId="3137" builtinId="9" hidden="1"/>
    <cellStyle name="Gevolgde hyperlink" xfId="3139" builtinId="9" hidden="1"/>
    <cellStyle name="Gevolgde hyperlink" xfId="3142" builtinId="9" hidden="1"/>
    <cellStyle name="Gevolgde hyperlink" xfId="3144" builtinId="9" hidden="1"/>
    <cellStyle name="Gevolgde hyperlink" xfId="3148" builtinId="9" hidden="1"/>
    <cellStyle name="Gevolgde hyperlink" xfId="3150" builtinId="9" hidden="1"/>
    <cellStyle name="Gevolgde hyperlink" xfId="3152" builtinId="9" hidden="1"/>
    <cellStyle name="Gevolgde hyperlink" xfId="3154" builtinId="9" hidden="1"/>
    <cellStyle name="Gevolgde hyperlink" xfId="3156" builtinId="9" hidden="1"/>
    <cellStyle name="Gevolgde hyperlink" xfId="3158" builtinId="9" hidden="1"/>
    <cellStyle name="Gevolgde hyperlink" xfId="3160" builtinId="9" hidden="1"/>
    <cellStyle name="Gevolgde hyperlink" xfId="3162" builtinId="9" hidden="1"/>
    <cellStyle name="Gevolgde hyperlink" xfId="3164" builtinId="9" hidden="1"/>
    <cellStyle name="Gevolgde hyperlink" xfId="3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1" builtinId="8" hidden="1"/>
    <cellStyle name="Hyperlink" xfId="3143"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cellStyle name="Komma" xfId="3145" builtinId="3"/>
    <cellStyle name="Neutraal" xfId="939" builtinId="28"/>
    <cellStyle name="Normaal 2" xfId="1733" xr:uid="{00000000-0005-0000-0000-0000590C0000}"/>
    <cellStyle name="Normal" xfId="1198" xr:uid="{00000000-0005-0000-0000-00005A0C0000}"/>
    <cellStyle name="Notitie" xfId="689" builtinId="10"/>
    <cellStyle name="Procent" xfId="3140" builtinId="5"/>
    <cellStyle name="Stand. 2" xfId="3146" xr:uid="{00000000-0005-0000-0000-00005E0C0000}"/>
    <cellStyle name="Standaard" xfId="0" builtinId="0"/>
    <cellStyle name="Standaard 2" xfId="836" xr:uid="{00000000-0005-0000-0000-00005F0C0000}"/>
  </cellStyles>
  <dxfs count="0"/>
  <tableStyles count="0" defaultTableStyle="TableStyleMedium9" defaultPivotStyle="PivotStyleMedium7"/>
  <colors>
    <mruColors>
      <color rgb="FFFFEB9D"/>
      <color rgb="FFAAF15E"/>
      <color rgb="FFFFFED9"/>
      <color rgb="FFDFD0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theme/theme1.xml" Type="http://schemas.openxmlformats.org/officeDocument/2006/relationships/theme"/>
<Relationship Id="rId6" Target="styles.xml" Type="http://schemas.openxmlformats.org/officeDocument/2006/relationships/styles"/>
<Relationship Id="rId7" Target="sharedStrings.xml" Type="http://schemas.openxmlformats.org/officeDocument/2006/relationships/sharedStrings"/>
<Relationship Id="rId8" Target="calcChain.xml" Type="http://schemas.openxmlformats.org/officeDocument/2006/relationships/calcChain"/>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701041</xdr:colOff>
      <xdr:row>30</xdr:row>
      <xdr:rowOff>74445</xdr:rowOff>
    </xdr:to>
    <xdr:pic>
      <xdr:nvPicPr>
        <xdr:cNvPr id="2" name="Afbeelding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 y="0"/>
          <a:ext cx="11399520" cy="5865645"/>
        </a:xfrm>
        <a:prstGeom prst="rect">
          <a:avLst/>
        </a:prstGeom>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3.xml.rels><?xml version="1.0" encoding="UTF-8" standalone="no"?>
<Relationships xmlns="http://schemas.openxmlformats.org/package/2006/relationships">
<Relationship Id="rId1" Target="https://www.modernodam.nl/svn/brp-documentatie/04%20Levering/01%20Functioneel/BS%20-%20Beheer%20selectie/BS.0.BCS%20-%20Bestands%20controle%20selectietaak/" TargetMode="External" Type="http://schemas.openxmlformats.org/officeDocument/2006/relationships/hyperlink"/>
<Relationship Id="rId2" Target="https://www.modernodam.nl/svn/brp-documentatie/04%20Levering/01%20Functioneel/BS%20-%20Beheer%20selectie/BS.0.PS%20-%20Plannen%20selectietaak/" TargetMode="External" Type="http://schemas.openxmlformats.org/officeDocument/2006/relationships/hyperlink"/>
<Relationship Id="rId3" Target="https://www.modernodam.nl/svn/brp-documentatie/04%20Levering/01%20Functioneel/BS%20-%20Beheer%20selectie/BS.0.VS%20-%20Vrijgeven%20selectietaak/" TargetMode="External" Type="http://schemas.openxmlformats.org/officeDocument/2006/relationships/hyperlink"/>
<Relationship Id="rId4" Target="https://www.modernodam.nl/svn/brp-documentatie/04%20Levering/01%20Functioneel/BS%20-%20Beheer%20selectie/BS.1.CS%20-%20Creeer%20selectietaken/"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
  <sheetViews>
    <sheetView workbookViewId="0">
      <selection activeCell="C56" sqref="C56"/>
    </sheetView>
  </sheetViews>
  <sheetFormatPr defaultColWidth="10.5" defaultRowHeight="15.6" x14ac:dyDescent="0.3"/>
  <cols>
    <col min="1" max="16384" width="10.5" style="93"/>
  </cols>
  <sheetData/>
  <phoneticPr fontId="15" type="noConversion"/>
  <pageMargins left="0.75" right="0.75" top="1" bottom="1" header="0.5" footer="0.5"/>
  <pageSetup paperSize="8"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D69"/>
  <sheetViews>
    <sheetView workbookViewId="0">
      <selection activeCell="C68" sqref="C68"/>
    </sheetView>
  </sheetViews>
  <sheetFormatPr defaultColWidth="10.796875" defaultRowHeight="15.6" x14ac:dyDescent="0.3"/>
  <cols>
    <col min="1" max="1" width="11.5" style="94" customWidth="1"/>
    <col min="2" max="2" width="12" style="94" bestFit="1" customWidth="1"/>
    <col min="3" max="3" width="39.796875" style="94" bestFit="1" customWidth="1"/>
    <col min="4" max="4" width="89.5" style="90" customWidth="1"/>
    <col min="5" max="16384" width="10.796875" style="94"/>
  </cols>
  <sheetData>
    <row r="1" spans="1:4" ht="21" x14ac:dyDescent="0.3">
      <c r="A1" s="95" t="s">
        <v>101</v>
      </c>
      <c r="B1" s="96"/>
      <c r="C1" s="97"/>
      <c r="D1" s="98"/>
    </row>
    <row r="2" spans="1:4" x14ac:dyDescent="0.3">
      <c r="A2" s="99" t="s">
        <v>26</v>
      </c>
      <c r="B2" s="100"/>
      <c r="C2" s="100" t="s">
        <v>0</v>
      </c>
      <c r="D2" s="101" t="s">
        <v>1</v>
      </c>
    </row>
    <row r="3" spans="1:4" x14ac:dyDescent="0.3">
      <c r="A3" s="102" t="s">
        <v>13</v>
      </c>
      <c r="B3" s="92"/>
      <c r="C3" s="103" t="s">
        <v>27</v>
      </c>
      <c r="D3" s="104"/>
    </row>
    <row r="4" spans="1:4" x14ac:dyDescent="0.3">
      <c r="A4" s="105" t="s">
        <v>9</v>
      </c>
      <c r="B4" s="106"/>
      <c r="C4" s="103" t="s">
        <v>28</v>
      </c>
      <c r="D4" s="104"/>
    </row>
    <row r="5" spans="1:4" x14ac:dyDescent="0.3">
      <c r="A5" s="107" t="s">
        <v>29</v>
      </c>
      <c r="B5" s="103"/>
      <c r="C5" s="103" t="s">
        <v>29</v>
      </c>
      <c r="D5" s="104" t="s">
        <v>194</v>
      </c>
    </row>
    <row r="6" spans="1:4" x14ac:dyDescent="0.3">
      <c r="A6" s="102" t="s">
        <v>30</v>
      </c>
      <c r="B6" s="92"/>
      <c r="C6" s="103" t="s">
        <v>30</v>
      </c>
      <c r="D6" s="104"/>
    </row>
    <row r="7" spans="1:4" x14ac:dyDescent="0.3">
      <c r="A7" s="102" t="s">
        <v>32</v>
      </c>
      <c r="B7" s="92"/>
      <c r="C7" s="103" t="s">
        <v>32</v>
      </c>
      <c r="D7" s="104"/>
    </row>
    <row r="8" spans="1:4" x14ac:dyDescent="0.3">
      <c r="A8" s="102" t="s">
        <v>31</v>
      </c>
      <c r="B8" s="92"/>
      <c r="C8" s="103" t="s">
        <v>14</v>
      </c>
      <c r="D8" s="104"/>
    </row>
    <row r="9" spans="1:4" ht="16.2" thickBot="1" x14ac:dyDescent="0.35">
      <c r="A9" s="108" t="s">
        <v>104</v>
      </c>
      <c r="B9" s="109"/>
      <c r="C9" s="109" t="s">
        <v>105</v>
      </c>
      <c r="D9" s="110"/>
    </row>
    <row r="10" spans="1:4" ht="16.2" thickBot="1" x14ac:dyDescent="0.35"/>
    <row r="11" spans="1:4" ht="21" x14ac:dyDescent="0.3">
      <c r="A11" s="95" t="s">
        <v>174</v>
      </c>
      <c r="B11" s="97"/>
      <c r="C11" s="97"/>
      <c r="D11" s="98"/>
    </row>
    <row r="12" spans="1:4" x14ac:dyDescent="0.3">
      <c r="A12" s="99" t="s">
        <v>35</v>
      </c>
      <c r="B12" s="111" t="s">
        <v>101</v>
      </c>
      <c r="C12" s="100" t="s">
        <v>0</v>
      </c>
      <c r="D12" s="101" t="s">
        <v>1</v>
      </c>
    </row>
    <row r="13" spans="1:4" ht="78" x14ac:dyDescent="0.3">
      <c r="A13" s="102">
        <v>1</v>
      </c>
      <c r="B13" s="91" t="s">
        <v>29</v>
      </c>
      <c r="C13" s="92" t="s">
        <v>3</v>
      </c>
      <c r="D13" s="112" t="s">
        <v>42</v>
      </c>
    </row>
    <row r="14" spans="1:4" ht="109.2" x14ac:dyDescent="0.3">
      <c r="A14" s="102">
        <v>2</v>
      </c>
      <c r="B14" s="91" t="s">
        <v>29</v>
      </c>
      <c r="C14" s="92" t="s">
        <v>2</v>
      </c>
      <c r="D14" s="112" t="s">
        <v>36</v>
      </c>
    </row>
    <row r="15" spans="1:4" ht="78" x14ac:dyDescent="0.3">
      <c r="A15" s="102">
        <v>3</v>
      </c>
      <c r="B15" s="91" t="s">
        <v>29</v>
      </c>
      <c r="C15" s="92" t="s">
        <v>25</v>
      </c>
      <c r="D15" s="112" t="s">
        <v>43</v>
      </c>
    </row>
    <row r="16" spans="1:4" x14ac:dyDescent="0.3">
      <c r="A16" s="102">
        <v>4</v>
      </c>
      <c r="B16" s="91" t="s">
        <v>29</v>
      </c>
      <c r="C16" s="92" t="s">
        <v>37</v>
      </c>
      <c r="D16" s="112" t="s">
        <v>44</v>
      </c>
    </row>
    <row r="17" spans="1:4" x14ac:dyDescent="0.3">
      <c r="A17" s="102">
        <v>5</v>
      </c>
      <c r="B17" s="91" t="s">
        <v>29</v>
      </c>
      <c r="C17" s="92" t="s">
        <v>4</v>
      </c>
      <c r="D17" s="112" t="s">
        <v>38</v>
      </c>
    </row>
    <row r="18" spans="1:4" x14ac:dyDescent="0.3">
      <c r="A18" s="102">
        <v>6</v>
      </c>
      <c r="B18" s="91" t="s">
        <v>30</v>
      </c>
      <c r="C18" s="92" t="s">
        <v>5</v>
      </c>
      <c r="D18" s="112" t="s">
        <v>38</v>
      </c>
    </row>
    <row r="19" spans="1:4" x14ac:dyDescent="0.3">
      <c r="A19" s="102">
        <v>7</v>
      </c>
      <c r="B19" s="91" t="s">
        <v>30</v>
      </c>
      <c r="C19" s="92" t="s">
        <v>6</v>
      </c>
      <c r="D19" s="112" t="s">
        <v>45</v>
      </c>
    </row>
    <row r="20" spans="1:4" x14ac:dyDescent="0.3">
      <c r="A20" s="102">
        <v>8</v>
      </c>
      <c r="B20" s="91" t="s">
        <v>30</v>
      </c>
      <c r="C20" s="92" t="s">
        <v>7</v>
      </c>
      <c r="D20" s="112" t="s">
        <v>39</v>
      </c>
    </row>
    <row r="21" spans="1:4" ht="31.2" x14ac:dyDescent="0.3">
      <c r="A21" s="102">
        <v>9</v>
      </c>
      <c r="B21" s="91" t="s">
        <v>13</v>
      </c>
      <c r="C21" s="92" t="s">
        <v>8</v>
      </c>
      <c r="D21" s="112" t="s">
        <v>40</v>
      </c>
    </row>
    <row r="22" spans="1:4" x14ac:dyDescent="0.3">
      <c r="A22" s="102">
        <v>10</v>
      </c>
      <c r="B22" s="91" t="s">
        <v>9</v>
      </c>
      <c r="C22" s="106" t="s">
        <v>9</v>
      </c>
      <c r="D22" s="112" t="s">
        <v>41</v>
      </c>
    </row>
    <row r="23" spans="1:4" ht="62.4" x14ac:dyDescent="0.3">
      <c r="A23" s="102">
        <v>11</v>
      </c>
      <c r="B23" s="91" t="s">
        <v>31</v>
      </c>
      <c r="C23" s="92" t="s">
        <v>10</v>
      </c>
      <c r="D23" s="112" t="s">
        <v>46</v>
      </c>
    </row>
    <row r="24" spans="1:4" ht="62.4" x14ac:dyDescent="0.3">
      <c r="A24" s="102">
        <v>12</v>
      </c>
      <c r="B24" s="91" t="s">
        <v>31</v>
      </c>
      <c r="C24" s="92" t="s">
        <v>11</v>
      </c>
      <c r="D24" s="112" t="s">
        <v>46</v>
      </c>
    </row>
    <row r="25" spans="1:4" ht="46.8" x14ac:dyDescent="0.3">
      <c r="A25" s="102">
        <v>13</v>
      </c>
      <c r="B25" s="91" t="s">
        <v>31</v>
      </c>
      <c r="C25" s="92" t="s">
        <v>33</v>
      </c>
      <c r="D25" s="112" t="s">
        <v>47</v>
      </c>
    </row>
    <row r="26" spans="1:4" x14ac:dyDescent="0.3">
      <c r="A26" s="102">
        <v>14</v>
      </c>
      <c r="B26" s="91" t="s">
        <v>31</v>
      </c>
      <c r="C26" s="92" t="s">
        <v>34</v>
      </c>
      <c r="D26" s="112" t="s">
        <v>48</v>
      </c>
    </row>
    <row r="27" spans="1:4" x14ac:dyDescent="0.3">
      <c r="A27" s="102">
        <v>15</v>
      </c>
      <c r="B27" s="91" t="s">
        <v>31</v>
      </c>
      <c r="C27" s="92" t="s">
        <v>12</v>
      </c>
      <c r="D27" s="112" t="s">
        <v>48</v>
      </c>
    </row>
    <row r="28" spans="1:4" x14ac:dyDescent="0.3">
      <c r="A28" s="113" t="s">
        <v>102</v>
      </c>
      <c r="B28" s="114" t="s">
        <v>104</v>
      </c>
      <c r="C28" s="115" t="s">
        <v>103</v>
      </c>
      <c r="D28" s="116"/>
    </row>
    <row r="29" spans="1:4" x14ac:dyDescent="0.3">
      <c r="A29" s="113" t="s">
        <v>106</v>
      </c>
      <c r="B29" s="114" t="s">
        <v>104</v>
      </c>
      <c r="C29" s="115" t="s">
        <v>107</v>
      </c>
      <c r="D29" s="116"/>
    </row>
    <row r="30" spans="1:4" ht="16.2" thickBot="1" x14ac:dyDescent="0.35">
      <c r="A30" s="117" t="s">
        <v>181</v>
      </c>
      <c r="B30" s="118" t="s">
        <v>104</v>
      </c>
      <c r="C30" s="119" t="s">
        <v>183</v>
      </c>
      <c r="D30" s="120"/>
    </row>
    <row r="31" spans="1:4" ht="16.2" thickBot="1" x14ac:dyDescent="0.35"/>
    <row r="32" spans="1:4" ht="21" x14ac:dyDescent="0.3">
      <c r="A32" s="95" t="s">
        <v>237</v>
      </c>
      <c r="B32" s="96"/>
      <c r="C32" s="97"/>
      <c r="D32" s="98"/>
    </row>
    <row r="33" spans="1:4" x14ac:dyDescent="0.3">
      <c r="A33" s="99" t="s">
        <v>26</v>
      </c>
      <c r="B33" s="100"/>
      <c r="C33" s="100" t="s">
        <v>0</v>
      </c>
      <c r="D33" s="101" t="s">
        <v>250</v>
      </c>
    </row>
    <row r="34" spans="1:4" x14ac:dyDescent="0.3">
      <c r="A34" s="102" t="s">
        <v>245</v>
      </c>
      <c r="B34" s="92"/>
      <c r="C34" s="103" t="s">
        <v>246</v>
      </c>
      <c r="D34" s="104"/>
    </row>
    <row r="35" spans="1:4" x14ac:dyDescent="0.3">
      <c r="A35" s="102" t="s">
        <v>247</v>
      </c>
      <c r="B35" s="92"/>
      <c r="C35" s="103" t="s">
        <v>248</v>
      </c>
      <c r="D35" s="104"/>
    </row>
    <row r="36" spans="1:4" x14ac:dyDescent="0.3">
      <c r="A36" s="102" t="s">
        <v>114</v>
      </c>
      <c r="B36" s="92"/>
      <c r="C36" s="103" t="s">
        <v>27</v>
      </c>
      <c r="D36" s="104"/>
    </row>
    <row r="37" spans="1:4" x14ac:dyDescent="0.3">
      <c r="A37" s="105" t="s">
        <v>110</v>
      </c>
      <c r="B37" s="106"/>
      <c r="C37" s="103" t="s">
        <v>4</v>
      </c>
      <c r="D37" s="121" t="s">
        <v>249</v>
      </c>
    </row>
    <row r="38" spans="1:4" x14ac:dyDescent="0.3">
      <c r="A38" s="105" t="s">
        <v>251</v>
      </c>
      <c r="B38" s="106"/>
      <c r="C38" s="103" t="s">
        <v>489</v>
      </c>
      <c r="D38" s="121" t="s">
        <v>252</v>
      </c>
    </row>
    <row r="39" spans="1:4" x14ac:dyDescent="0.3">
      <c r="A39" s="107" t="s">
        <v>111</v>
      </c>
      <c r="B39" s="103"/>
      <c r="C39" s="103" t="s">
        <v>287</v>
      </c>
      <c r="D39" s="104" t="s">
        <v>253</v>
      </c>
    </row>
    <row r="40" spans="1:4" x14ac:dyDescent="0.3">
      <c r="A40" s="102" t="s">
        <v>112</v>
      </c>
      <c r="B40" s="92"/>
      <c r="C40" s="103" t="s">
        <v>288</v>
      </c>
      <c r="D40" s="104" t="s">
        <v>255</v>
      </c>
    </row>
    <row r="41" spans="1:4" x14ac:dyDescent="0.3">
      <c r="A41" s="102" t="s">
        <v>113</v>
      </c>
      <c r="B41" s="92"/>
      <c r="C41" s="103" t="s">
        <v>211</v>
      </c>
      <c r="D41" s="104" t="s">
        <v>256</v>
      </c>
    </row>
    <row r="42" spans="1:4" x14ac:dyDescent="0.3">
      <c r="A42" s="102" t="s">
        <v>238</v>
      </c>
      <c r="B42" s="92"/>
      <c r="C42" s="103" t="s">
        <v>257</v>
      </c>
      <c r="D42" s="104" t="s">
        <v>258</v>
      </c>
    </row>
    <row r="43" spans="1:4" x14ac:dyDescent="0.3">
      <c r="A43" s="102" t="s">
        <v>239</v>
      </c>
      <c r="B43" s="92"/>
      <c r="C43" s="103" t="s">
        <v>261</v>
      </c>
      <c r="D43" s="104" t="s">
        <v>259</v>
      </c>
    </row>
    <row r="44" spans="1:4" x14ac:dyDescent="0.3">
      <c r="A44" s="102" t="s">
        <v>240</v>
      </c>
      <c r="B44" s="92"/>
      <c r="C44" s="103" t="s">
        <v>188</v>
      </c>
      <c r="D44" s="104" t="s">
        <v>260</v>
      </c>
    </row>
    <row r="45" spans="1:4" x14ac:dyDescent="0.3">
      <c r="A45" s="102" t="s">
        <v>189</v>
      </c>
      <c r="B45" s="92"/>
      <c r="C45" s="103" t="s">
        <v>289</v>
      </c>
      <c r="D45" s="104" t="s">
        <v>262</v>
      </c>
    </row>
    <row r="46" spans="1:4" x14ac:dyDescent="0.3">
      <c r="A46" s="102" t="s">
        <v>241</v>
      </c>
      <c r="B46" s="92"/>
      <c r="C46" s="103" t="s">
        <v>271</v>
      </c>
      <c r="D46" s="104" t="s">
        <v>272</v>
      </c>
    </row>
    <row r="47" spans="1:4" x14ac:dyDescent="0.3">
      <c r="A47" s="102" t="s">
        <v>242</v>
      </c>
      <c r="B47" s="92"/>
      <c r="C47" s="103" t="s">
        <v>273</v>
      </c>
      <c r="D47" s="104" t="s">
        <v>263</v>
      </c>
    </row>
    <row r="48" spans="1:4" x14ac:dyDescent="0.3">
      <c r="A48" s="102" t="s">
        <v>264</v>
      </c>
      <c r="B48" s="92"/>
      <c r="C48" s="103" t="s">
        <v>490</v>
      </c>
      <c r="D48" s="104" t="s">
        <v>265</v>
      </c>
    </row>
    <row r="49" spans="1:4" x14ac:dyDescent="0.3">
      <c r="A49" s="102" t="s">
        <v>243</v>
      </c>
      <c r="B49" s="92"/>
      <c r="C49" s="103" t="s">
        <v>188</v>
      </c>
      <c r="D49" s="104" t="s">
        <v>266</v>
      </c>
    </row>
    <row r="50" spans="1:4" x14ac:dyDescent="0.3">
      <c r="A50" s="102" t="s">
        <v>109</v>
      </c>
      <c r="B50" s="92"/>
      <c r="C50" s="103" t="s">
        <v>268</v>
      </c>
      <c r="D50" s="104" t="s">
        <v>267</v>
      </c>
    </row>
    <row r="51" spans="1:4" x14ac:dyDescent="0.3">
      <c r="A51" s="102" t="s">
        <v>108</v>
      </c>
      <c r="B51" s="92"/>
      <c r="C51" s="103" t="s">
        <v>29</v>
      </c>
      <c r="D51" s="104" t="s">
        <v>269</v>
      </c>
    </row>
    <row r="52" spans="1:4" ht="16.2" thickBot="1" x14ac:dyDescent="0.35">
      <c r="A52" s="122" t="s">
        <v>244</v>
      </c>
      <c r="B52" s="123"/>
      <c r="C52" s="109" t="s">
        <v>270</v>
      </c>
      <c r="D52" s="110" t="s">
        <v>274</v>
      </c>
    </row>
    <row r="53" spans="1:4" ht="16.2" thickBot="1" x14ac:dyDescent="0.35"/>
    <row r="54" spans="1:4" ht="21" x14ac:dyDescent="0.3">
      <c r="A54" s="95" t="s">
        <v>214</v>
      </c>
      <c r="B54" s="96"/>
      <c r="C54" s="97"/>
      <c r="D54" s="98"/>
    </row>
    <row r="55" spans="1:4" x14ac:dyDescent="0.3">
      <c r="A55" s="99" t="s">
        <v>26</v>
      </c>
      <c r="B55" s="100"/>
      <c r="C55" s="100" t="s">
        <v>0</v>
      </c>
      <c r="D55" s="101"/>
    </row>
    <row r="56" spans="1:4" x14ac:dyDescent="0.3">
      <c r="A56" s="124" t="s">
        <v>217</v>
      </c>
      <c r="B56" s="92"/>
      <c r="C56" s="103" t="s">
        <v>233</v>
      </c>
      <c r="D56" s="104"/>
    </row>
    <row r="57" spans="1:4" x14ac:dyDescent="0.3">
      <c r="A57" s="124" t="s">
        <v>220</v>
      </c>
      <c r="B57" s="92"/>
      <c r="C57" s="103" t="s">
        <v>230</v>
      </c>
      <c r="D57" s="104"/>
    </row>
    <row r="58" spans="1:4" x14ac:dyDescent="0.3">
      <c r="A58" s="124" t="s">
        <v>218</v>
      </c>
      <c r="B58" s="92"/>
      <c r="C58" s="103" t="s">
        <v>232</v>
      </c>
      <c r="D58" s="104"/>
    </row>
    <row r="59" spans="1:4" x14ac:dyDescent="0.3">
      <c r="A59" s="125" t="s">
        <v>215</v>
      </c>
      <c r="B59" s="106"/>
      <c r="C59" s="103" t="s">
        <v>235</v>
      </c>
      <c r="D59" s="121"/>
    </row>
    <row r="60" spans="1:4" x14ac:dyDescent="0.3">
      <c r="A60" s="125" t="s">
        <v>216</v>
      </c>
      <c r="B60" s="106"/>
      <c r="C60" s="103" t="s">
        <v>234</v>
      </c>
      <c r="D60" s="121"/>
    </row>
    <row r="61" spans="1:4" x14ac:dyDescent="0.3">
      <c r="A61" s="125" t="s">
        <v>221</v>
      </c>
      <c r="B61" s="103"/>
      <c r="C61" s="103" t="s">
        <v>229</v>
      </c>
      <c r="D61" s="104"/>
    </row>
    <row r="62" spans="1:4" x14ac:dyDescent="0.3">
      <c r="A62" s="125" t="s">
        <v>222</v>
      </c>
      <c r="B62" s="92"/>
      <c r="C62" s="103" t="s">
        <v>228</v>
      </c>
      <c r="D62" s="104"/>
    </row>
    <row r="63" spans="1:4" x14ac:dyDescent="0.3">
      <c r="A63" s="125" t="s">
        <v>276</v>
      </c>
      <c r="B63" s="92"/>
      <c r="C63" s="103" t="s">
        <v>279</v>
      </c>
      <c r="D63" s="104"/>
    </row>
    <row r="64" spans="1:4" x14ac:dyDescent="0.3">
      <c r="A64" s="125" t="s">
        <v>223</v>
      </c>
      <c r="B64" s="92"/>
      <c r="C64" s="103" t="s">
        <v>227</v>
      </c>
      <c r="D64" s="104"/>
    </row>
    <row r="65" spans="1:4" x14ac:dyDescent="0.3">
      <c r="A65" s="125" t="s">
        <v>219</v>
      </c>
      <c r="B65" s="92"/>
      <c r="C65" s="103" t="s">
        <v>231</v>
      </c>
      <c r="D65" s="104"/>
    </row>
    <row r="66" spans="1:4" x14ac:dyDescent="0.3">
      <c r="A66" s="125" t="s">
        <v>224</v>
      </c>
      <c r="B66" s="92"/>
      <c r="C66" s="103" t="s">
        <v>144</v>
      </c>
      <c r="D66" s="104"/>
    </row>
    <row r="67" spans="1:4" x14ac:dyDescent="0.3">
      <c r="A67" s="125" t="s">
        <v>277</v>
      </c>
      <c r="B67" s="92"/>
      <c r="C67" s="103" t="s">
        <v>226</v>
      </c>
      <c r="D67" s="104"/>
    </row>
    <row r="68" spans="1:4" x14ac:dyDescent="0.3">
      <c r="A68" s="125" t="s">
        <v>225</v>
      </c>
      <c r="B68" s="92"/>
      <c r="C68" s="103" t="s">
        <v>226</v>
      </c>
      <c r="D68" s="104"/>
    </row>
    <row r="69" spans="1:4" ht="16.2" thickBot="1" x14ac:dyDescent="0.35">
      <c r="A69" s="126" t="s">
        <v>278</v>
      </c>
      <c r="B69" s="123"/>
      <c r="C69" s="109" t="s">
        <v>280</v>
      </c>
      <c r="D69" s="110"/>
    </row>
  </sheetData>
  <phoneticPr fontId="15" type="noConversion"/>
  <dataValidations count="1">
    <dataValidation type="list" allowBlank="1" showInputMessage="1" showErrorMessage="1" sqref="B13:B30" xr:uid="{00000000-0002-0000-0100-000000000000}">
      <formula1>$A$3:$A$28</formula1>
    </dataValidation>
  </dataValidations>
  <pageMargins left="0.75" right="0.75" top="1" bottom="1" header="0.5" footer="0.5"/>
  <pageSetup paperSize="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pageSetUpPr fitToPage="1"/>
  </sheetPr>
  <dimension ref="A1:AQ287"/>
  <sheetViews>
    <sheetView tabSelected="1" zoomScale="110" zoomScaleNormal="110" zoomScalePageLayoutView="110" workbookViewId="0">
      <pane ySplit="4" topLeftCell="A5" activePane="bottomLeft" state="frozen"/>
      <selection activeCell="C56" sqref="C56"/>
      <selection pane="bottomLeft" activeCell="F165" sqref="F165"/>
    </sheetView>
  </sheetViews>
  <sheetFormatPr defaultColWidth="8.796875" defaultRowHeight="15.6" x14ac:dyDescent="0.3"/>
  <cols>
    <col min="1" max="1" width="6.69921875" style="9" customWidth="1"/>
    <col min="2" max="2" width="5.296875" style="18" customWidth="1"/>
    <col min="3" max="3" width="12.69921875" style="18" bestFit="1" customWidth="1"/>
    <col min="4" max="4" width="15.69921875" style="18" bestFit="1" customWidth="1"/>
    <col min="5" max="5" width="15.69921875" style="18" customWidth="1"/>
    <col min="6" max="6" width="12" style="87" bestFit="1" customWidth="1"/>
    <col min="7" max="7" width="4.5" style="18" bestFit="1" customWidth="1"/>
    <col min="8" max="8" width="56.796875" style="18" customWidth="1"/>
    <col min="9" max="9" width="4.69921875" style="88" customWidth="1"/>
    <col min="10" max="10" width="4.69921875" style="89" customWidth="1"/>
    <col min="11" max="12" width="19.296875" style="165" hidden="1" customWidth="1"/>
    <col min="13" max="14" width="20.5" style="167" hidden="1" customWidth="1"/>
    <col min="15" max="17" width="19.296875" style="168" hidden="1" customWidth="1"/>
    <col min="18" max="18" width="10.796875" style="159" hidden="1" customWidth="1"/>
    <col min="19" max="19" width="29.296875" style="164" hidden="1" customWidth="1"/>
    <col min="20" max="21" width="10.796875" style="169" hidden="1" customWidth="1"/>
    <col min="22" max="23" width="10.796875" style="144" hidden="1" customWidth="1"/>
    <col min="24" max="24" width="10.796875" style="169" hidden="1" customWidth="1"/>
    <col min="25" max="25" width="0" style="18" hidden="1" customWidth="1"/>
    <col min="26" max="16384" width="8.796875" style="18"/>
  </cols>
  <sheetData>
    <row r="1" spans="1:24" ht="28.8" x14ac:dyDescent="0.3">
      <c r="A1" s="1" t="s">
        <v>653</v>
      </c>
      <c r="B1" s="10"/>
      <c r="C1" s="19"/>
      <c r="D1" s="19"/>
      <c r="E1" s="19"/>
      <c r="F1" s="10"/>
      <c r="G1" s="20"/>
      <c r="H1" s="20"/>
      <c r="I1" s="21"/>
      <c r="J1" s="20"/>
      <c r="K1" s="172"/>
      <c r="L1" s="172"/>
      <c r="M1" s="140"/>
      <c r="N1" s="140"/>
      <c r="O1" s="140"/>
      <c r="P1" s="140"/>
      <c r="Q1" s="140"/>
      <c r="R1" s="140"/>
      <c r="S1" s="140"/>
      <c r="T1" s="140"/>
      <c r="U1" s="140"/>
      <c r="X1" s="140"/>
    </row>
    <row r="2" spans="1:24" x14ac:dyDescent="0.3">
      <c r="A2" s="2"/>
      <c r="B2" s="11"/>
      <c r="C2" s="11"/>
      <c r="D2" s="11"/>
      <c r="E2" s="11"/>
      <c r="F2" s="11"/>
      <c r="G2" s="11"/>
      <c r="H2" s="11"/>
      <c r="I2" s="22" t="s">
        <v>236</v>
      </c>
      <c r="J2" s="23"/>
      <c r="K2" s="172"/>
      <c r="L2" s="172"/>
      <c r="M2" s="140"/>
      <c r="N2" s="140"/>
      <c r="O2" s="140"/>
      <c r="P2" s="140"/>
      <c r="Q2" s="140"/>
      <c r="R2" s="140"/>
      <c r="S2" s="140"/>
      <c r="T2" s="140"/>
      <c r="U2" s="140"/>
      <c r="X2" s="140"/>
    </row>
    <row r="3" spans="1:24" x14ac:dyDescent="0.3">
      <c r="A3" s="2" t="s">
        <v>471</v>
      </c>
      <c r="B3" s="11"/>
      <c r="C3" s="11"/>
      <c r="D3" s="11"/>
      <c r="E3" s="11"/>
      <c r="F3" s="11"/>
      <c r="G3" s="11"/>
      <c r="H3" s="11"/>
      <c r="I3" s="24" t="s">
        <v>286</v>
      </c>
      <c r="J3" s="25"/>
      <c r="K3" s="172"/>
      <c r="L3" s="172"/>
      <c r="M3" s="140"/>
      <c r="N3" s="140" t="s">
        <v>192</v>
      </c>
      <c r="O3" s="140" t="s">
        <v>121</v>
      </c>
      <c r="P3" s="140" t="s">
        <v>192</v>
      </c>
      <c r="Q3" s="140" t="s">
        <v>121</v>
      </c>
      <c r="R3" s="140"/>
      <c r="S3" s="140"/>
      <c r="T3" s="140"/>
      <c r="U3" s="140"/>
      <c r="X3" s="140"/>
    </row>
    <row r="4" spans="1:24" ht="16.2" thickBot="1" x14ac:dyDescent="0.35">
      <c r="A4" s="3" t="str">
        <f>CONCATENATE("nw=",MAX(A6:A5048)+1)</f>
        <v>nw=301</v>
      </c>
      <c r="B4" s="12" t="s">
        <v>275</v>
      </c>
      <c r="C4" s="12"/>
      <c r="D4" s="12" t="s">
        <v>254</v>
      </c>
      <c r="E4" s="12" t="s">
        <v>367</v>
      </c>
      <c r="F4" s="12" t="s">
        <v>26</v>
      </c>
      <c r="G4" s="12" t="s">
        <v>145</v>
      </c>
      <c r="H4" s="12" t="s">
        <v>0</v>
      </c>
      <c r="I4" s="26" t="s">
        <v>192</v>
      </c>
      <c r="J4" s="27" t="s">
        <v>121</v>
      </c>
      <c r="K4" s="173" t="s">
        <v>627</v>
      </c>
      <c r="L4" s="173" t="s">
        <v>675</v>
      </c>
      <c r="M4" s="141" t="s">
        <v>676</v>
      </c>
      <c r="N4" s="141" t="s">
        <v>661</v>
      </c>
      <c r="O4" s="141" t="s">
        <v>661</v>
      </c>
      <c r="P4" s="141" t="s">
        <v>662</v>
      </c>
      <c r="Q4" s="141" t="s">
        <v>662</v>
      </c>
      <c r="R4" s="141"/>
      <c r="S4" s="137"/>
      <c r="T4" s="137"/>
      <c r="U4" s="137" t="s">
        <v>192</v>
      </c>
      <c r="V4" s="137" t="s">
        <v>121</v>
      </c>
      <c r="W4" s="210" t="s">
        <v>192</v>
      </c>
      <c r="X4" s="137" t="s">
        <v>121</v>
      </c>
    </row>
    <row r="5" spans="1:24" ht="18" x14ac:dyDescent="0.3">
      <c r="A5" s="4">
        <v>1</v>
      </c>
      <c r="B5" s="13" t="s">
        <v>114</v>
      </c>
      <c r="C5" s="13" t="str">
        <f>VLOOKUP(B5,BOPStap,3,FALSE)</f>
        <v>Initiële vulling</v>
      </c>
      <c r="D5" s="13"/>
      <c r="E5" s="13"/>
      <c r="F5" s="29" t="s">
        <v>13</v>
      </c>
      <c r="G5" s="13"/>
      <c r="H5" s="30" t="s">
        <v>486</v>
      </c>
      <c r="I5" s="31"/>
      <c r="J5" s="32"/>
      <c r="K5" s="172" t="s">
        <v>648</v>
      </c>
      <c r="L5" s="172" t="s">
        <v>648</v>
      </c>
      <c r="M5" s="147" t="s">
        <v>648</v>
      </c>
      <c r="N5" s="147"/>
      <c r="O5" s="146"/>
      <c r="P5" s="146"/>
      <c r="Q5" s="146"/>
      <c r="R5" s="150" t="s">
        <v>114</v>
      </c>
      <c r="S5" s="162" t="s">
        <v>27</v>
      </c>
      <c r="T5" s="151">
        <v>0.13</v>
      </c>
      <c r="U5" s="153">
        <v>1</v>
      </c>
      <c r="V5" s="153">
        <v>1</v>
      </c>
      <c r="W5" s="153">
        <f>$T5*U5</f>
        <v>0.13</v>
      </c>
      <c r="X5" s="153">
        <f>$T5*V5</f>
        <v>0.13</v>
      </c>
    </row>
    <row r="6" spans="1:24" x14ac:dyDescent="0.3">
      <c r="A6" s="4">
        <v>2</v>
      </c>
      <c r="B6" s="13" t="s">
        <v>114</v>
      </c>
      <c r="C6" s="13" t="str">
        <f t="shared" ref="C6:C90" si="0">VLOOKUP(B6,BOPStap,3,FALSE)</f>
        <v>Initiële vulling</v>
      </c>
      <c r="D6" s="13"/>
      <c r="E6" s="13"/>
      <c r="F6" s="29" t="s">
        <v>317</v>
      </c>
      <c r="G6" s="13"/>
      <c r="H6" s="13" t="s">
        <v>316</v>
      </c>
      <c r="I6" s="33" t="s">
        <v>142</v>
      </c>
      <c r="J6" s="34" t="s">
        <v>142</v>
      </c>
      <c r="K6" s="172" t="s">
        <v>648</v>
      </c>
      <c r="L6" s="172" t="s">
        <v>648</v>
      </c>
      <c r="M6" s="147" t="s">
        <v>648</v>
      </c>
      <c r="N6" s="147"/>
      <c r="O6" s="147"/>
      <c r="P6" s="147"/>
      <c r="Q6" s="147"/>
    </row>
    <row r="7" spans="1:24" x14ac:dyDescent="0.3">
      <c r="A7" s="5">
        <v>3</v>
      </c>
      <c r="B7" s="14" t="s">
        <v>114</v>
      </c>
      <c r="C7" s="14" t="str">
        <f t="shared" si="0"/>
        <v>Initiële vulling</v>
      </c>
      <c r="D7" s="14"/>
      <c r="E7" s="14"/>
      <c r="F7" s="35" t="s">
        <v>319</v>
      </c>
      <c r="G7" s="14"/>
      <c r="H7" s="14" t="s">
        <v>318</v>
      </c>
      <c r="I7" s="36" t="s">
        <v>142</v>
      </c>
      <c r="J7" s="37" t="s">
        <v>142</v>
      </c>
      <c r="K7" s="172" t="s">
        <v>648</v>
      </c>
      <c r="L7" s="172" t="s">
        <v>648</v>
      </c>
      <c r="M7" s="147" t="s">
        <v>648</v>
      </c>
      <c r="N7" s="147"/>
      <c r="O7" s="147"/>
      <c r="P7" s="147"/>
      <c r="Q7" s="147"/>
      <c r="R7" s="140"/>
      <c r="S7" s="140"/>
      <c r="T7" s="140"/>
      <c r="U7" s="140"/>
      <c r="X7" s="140"/>
    </row>
    <row r="8" spans="1:24" x14ac:dyDescent="0.3">
      <c r="A8" s="5">
        <v>4</v>
      </c>
      <c r="B8" s="14" t="s">
        <v>114</v>
      </c>
      <c r="C8" s="14" t="str">
        <f t="shared" si="0"/>
        <v>Initiële vulling</v>
      </c>
      <c r="D8" s="14"/>
      <c r="E8" s="14"/>
      <c r="F8" s="35" t="s">
        <v>321</v>
      </c>
      <c r="G8" s="14"/>
      <c r="H8" s="14" t="s">
        <v>320</v>
      </c>
      <c r="I8" s="36" t="s">
        <v>142</v>
      </c>
      <c r="J8" s="37" t="s">
        <v>142</v>
      </c>
      <c r="K8" s="172" t="s">
        <v>648</v>
      </c>
      <c r="L8" s="172" t="s">
        <v>648</v>
      </c>
      <c r="M8" s="147" t="s">
        <v>648</v>
      </c>
      <c r="N8" s="147"/>
      <c r="O8" s="147"/>
      <c r="P8" s="147"/>
      <c r="Q8" s="147"/>
      <c r="R8" s="140"/>
      <c r="S8" s="140"/>
      <c r="T8" s="140"/>
      <c r="U8" s="140"/>
      <c r="X8" s="140"/>
    </row>
    <row r="9" spans="1:24" x14ac:dyDescent="0.3">
      <c r="A9" s="5">
        <v>5</v>
      </c>
      <c r="B9" s="14" t="s">
        <v>114</v>
      </c>
      <c r="C9" s="14" t="str">
        <f t="shared" si="0"/>
        <v>Initiële vulling</v>
      </c>
      <c r="D9" s="14"/>
      <c r="E9" s="14"/>
      <c r="F9" s="35" t="s">
        <v>49</v>
      </c>
      <c r="G9" s="14"/>
      <c r="H9" s="14" t="s">
        <v>322</v>
      </c>
      <c r="I9" s="36" t="s">
        <v>142</v>
      </c>
      <c r="J9" s="37" t="s">
        <v>142</v>
      </c>
      <c r="K9" s="172" t="s">
        <v>648</v>
      </c>
      <c r="L9" s="172" t="s">
        <v>648</v>
      </c>
      <c r="M9" s="147" t="s">
        <v>648</v>
      </c>
      <c r="N9" s="147"/>
      <c r="O9" s="147"/>
      <c r="P9" s="147"/>
      <c r="Q9" s="147"/>
      <c r="R9" s="140"/>
      <c r="S9" s="140"/>
      <c r="T9" s="140"/>
      <c r="U9" s="140"/>
      <c r="X9" s="140"/>
    </row>
    <row r="10" spans="1:24" ht="16.2" thickBot="1" x14ac:dyDescent="0.35">
      <c r="A10" s="6">
        <v>248</v>
      </c>
      <c r="B10" s="15" t="s">
        <v>114</v>
      </c>
      <c r="C10" s="15" t="str">
        <f t="shared" si="0"/>
        <v>Initiële vulling</v>
      </c>
      <c r="D10" s="15"/>
      <c r="E10" s="15"/>
      <c r="F10" s="38" t="s">
        <v>542</v>
      </c>
      <c r="G10" s="15"/>
      <c r="H10" s="15" t="s">
        <v>543</v>
      </c>
      <c r="I10" s="39" t="s">
        <v>142</v>
      </c>
      <c r="J10" s="40" t="s">
        <v>142</v>
      </c>
      <c r="K10" s="211" t="s">
        <v>648</v>
      </c>
      <c r="L10" s="211" t="s">
        <v>648</v>
      </c>
      <c r="M10" s="212" t="s">
        <v>648</v>
      </c>
      <c r="N10" s="212"/>
      <c r="O10" s="212"/>
      <c r="P10" s="212"/>
      <c r="Q10" s="212"/>
      <c r="R10" s="137"/>
      <c r="S10" s="137"/>
      <c r="T10" s="137"/>
      <c r="U10" s="137"/>
      <c r="V10" s="210"/>
      <c r="W10" s="210"/>
      <c r="X10" s="137"/>
    </row>
    <row r="11" spans="1:24" ht="18" x14ac:dyDescent="0.3">
      <c r="A11" s="4">
        <v>7</v>
      </c>
      <c r="B11" s="13" t="s">
        <v>110</v>
      </c>
      <c r="C11" s="13" t="str">
        <f t="shared" si="0"/>
        <v>Synchronisatie</v>
      </c>
      <c r="D11" s="13"/>
      <c r="E11" s="13"/>
      <c r="F11" s="29" t="s">
        <v>487</v>
      </c>
      <c r="G11" s="13"/>
      <c r="H11" s="30" t="s">
        <v>488</v>
      </c>
      <c r="I11" s="31"/>
      <c r="J11" s="32"/>
      <c r="K11" s="172" t="s">
        <v>648</v>
      </c>
      <c r="L11" s="172" t="s">
        <v>648</v>
      </c>
      <c r="M11" s="147" t="s">
        <v>648</v>
      </c>
      <c r="N11" s="147"/>
      <c r="O11" s="146"/>
      <c r="P11" s="146"/>
      <c r="Q11" s="146"/>
      <c r="R11" s="150" t="s">
        <v>110</v>
      </c>
      <c r="S11" s="162" t="s">
        <v>488</v>
      </c>
      <c r="T11" s="151">
        <v>0.09</v>
      </c>
      <c r="U11" s="153">
        <v>1</v>
      </c>
      <c r="V11" s="153">
        <v>1</v>
      </c>
      <c r="W11" s="153">
        <f>$T11*U11</f>
        <v>0.09</v>
      </c>
      <c r="X11" s="153">
        <f>$T11*V11</f>
        <v>0.09</v>
      </c>
    </row>
    <row r="12" spans="1:24" x14ac:dyDescent="0.3">
      <c r="A12" s="4">
        <v>8</v>
      </c>
      <c r="B12" s="13" t="s">
        <v>110</v>
      </c>
      <c r="C12" s="13" t="str">
        <f t="shared" si="0"/>
        <v>Synchronisatie</v>
      </c>
      <c r="D12" s="13"/>
      <c r="E12" s="13"/>
      <c r="F12" s="29" t="s">
        <v>326</v>
      </c>
      <c r="G12" s="13"/>
      <c r="H12" s="13" t="s">
        <v>325</v>
      </c>
      <c r="I12" s="33" t="s">
        <v>142</v>
      </c>
      <c r="J12" s="34" t="s">
        <v>142</v>
      </c>
      <c r="K12" s="172" t="s">
        <v>648</v>
      </c>
      <c r="L12" s="172" t="s">
        <v>648</v>
      </c>
      <c r="M12" s="147" t="s">
        <v>648</v>
      </c>
      <c r="N12" s="147"/>
      <c r="O12" s="147"/>
      <c r="P12" s="147"/>
      <c r="Q12" s="147"/>
      <c r="R12" s="140"/>
      <c r="S12" s="140"/>
      <c r="T12" s="140"/>
      <c r="U12" s="140"/>
      <c r="X12" s="140"/>
    </row>
    <row r="13" spans="1:24" x14ac:dyDescent="0.3">
      <c r="A13" s="5">
        <v>9</v>
      </c>
      <c r="B13" s="14" t="s">
        <v>110</v>
      </c>
      <c r="C13" s="14" t="str">
        <f t="shared" si="0"/>
        <v>Synchronisatie</v>
      </c>
      <c r="D13" s="14"/>
      <c r="E13" s="14"/>
      <c r="F13" s="35" t="s">
        <v>328</v>
      </c>
      <c r="G13" s="14"/>
      <c r="H13" s="14" t="s">
        <v>327</v>
      </c>
      <c r="I13" s="36" t="s">
        <v>142</v>
      </c>
      <c r="J13" s="37" t="s">
        <v>142</v>
      </c>
      <c r="K13" s="172" t="s">
        <v>648</v>
      </c>
      <c r="L13" s="172" t="s">
        <v>648</v>
      </c>
      <c r="M13" s="147" t="s">
        <v>648</v>
      </c>
      <c r="N13" s="147"/>
      <c r="O13" s="147"/>
      <c r="P13" s="147"/>
      <c r="Q13" s="147"/>
      <c r="R13" s="140"/>
      <c r="S13" s="140"/>
      <c r="T13" s="140"/>
      <c r="U13" s="140"/>
      <c r="X13" s="140"/>
    </row>
    <row r="14" spans="1:24" x14ac:dyDescent="0.3">
      <c r="A14" s="136">
        <v>6</v>
      </c>
      <c r="B14" s="35" t="s">
        <v>110</v>
      </c>
      <c r="C14" s="35" t="str">
        <f>VLOOKUP(B14,BOPStap,3,FALSE)</f>
        <v>Synchronisatie</v>
      </c>
      <c r="D14" s="35"/>
      <c r="E14" s="35"/>
      <c r="F14" s="35" t="s">
        <v>324</v>
      </c>
      <c r="G14" s="35"/>
      <c r="H14" s="35" t="s">
        <v>323</v>
      </c>
      <c r="I14" s="36" t="s">
        <v>142</v>
      </c>
      <c r="J14" s="37" t="s">
        <v>142</v>
      </c>
      <c r="K14" s="172" t="s">
        <v>648</v>
      </c>
      <c r="L14" s="172" t="s">
        <v>648</v>
      </c>
      <c r="M14" s="147" t="s">
        <v>648</v>
      </c>
      <c r="N14" s="147"/>
      <c r="O14" s="147"/>
      <c r="P14" s="147"/>
      <c r="Q14" s="147"/>
      <c r="R14" s="140"/>
      <c r="S14" s="140"/>
      <c r="T14" s="140"/>
      <c r="U14" s="140"/>
      <c r="X14" s="140"/>
    </row>
    <row r="15" spans="1:24" x14ac:dyDescent="0.3">
      <c r="A15" s="5">
        <v>243</v>
      </c>
      <c r="B15" s="14" t="s">
        <v>110</v>
      </c>
      <c r="C15" s="14" t="str">
        <f t="shared" ref="C15:C21" si="1">VLOOKUP(B15,BOPStap,3,FALSE)</f>
        <v>Synchronisatie</v>
      </c>
      <c r="D15" s="14"/>
      <c r="E15" s="14"/>
      <c r="F15" s="35" t="s">
        <v>537</v>
      </c>
      <c r="G15" s="14"/>
      <c r="H15" s="59" t="s">
        <v>520</v>
      </c>
      <c r="I15" s="36" t="s">
        <v>142</v>
      </c>
      <c r="J15" s="37" t="s">
        <v>142</v>
      </c>
      <c r="K15" s="172" t="s">
        <v>648</v>
      </c>
      <c r="L15" s="172" t="s">
        <v>648</v>
      </c>
      <c r="M15" s="147" t="s">
        <v>648</v>
      </c>
      <c r="N15" s="147"/>
      <c r="O15" s="147"/>
      <c r="P15" s="147"/>
      <c r="Q15" s="147"/>
      <c r="R15" s="140"/>
      <c r="S15" s="140"/>
      <c r="T15" s="140"/>
      <c r="U15" s="140"/>
      <c r="X15" s="140"/>
    </row>
    <row r="16" spans="1:24" x14ac:dyDescent="0.3">
      <c r="A16" s="5">
        <v>244</v>
      </c>
      <c r="B16" s="14" t="s">
        <v>110</v>
      </c>
      <c r="C16" s="14" t="str">
        <f t="shared" si="1"/>
        <v>Synchronisatie</v>
      </c>
      <c r="D16" s="14"/>
      <c r="E16" s="14"/>
      <c r="F16" s="35" t="s">
        <v>538</v>
      </c>
      <c r="G16" s="14"/>
      <c r="H16" s="59" t="s">
        <v>519</v>
      </c>
      <c r="I16" s="36" t="s">
        <v>142</v>
      </c>
      <c r="J16" s="37" t="s">
        <v>142</v>
      </c>
      <c r="K16" s="172" t="s">
        <v>648</v>
      </c>
      <c r="L16" s="172" t="s">
        <v>648</v>
      </c>
      <c r="M16" s="147" t="s">
        <v>648</v>
      </c>
      <c r="N16" s="147"/>
      <c r="O16" s="147"/>
      <c r="P16" s="147"/>
      <c r="Q16" s="147"/>
      <c r="R16" s="140"/>
      <c r="S16" s="140"/>
      <c r="T16" s="140"/>
      <c r="U16" s="140"/>
      <c r="X16" s="140"/>
    </row>
    <row r="17" spans="1:24" x14ac:dyDescent="0.3">
      <c r="A17" s="5">
        <v>245</v>
      </c>
      <c r="B17" s="14" t="s">
        <v>110</v>
      </c>
      <c r="C17" s="14" t="str">
        <f t="shared" si="1"/>
        <v>Synchronisatie</v>
      </c>
      <c r="D17" s="14"/>
      <c r="E17" s="14"/>
      <c r="F17" s="35" t="s">
        <v>539</v>
      </c>
      <c r="G17" s="14"/>
      <c r="H17" s="59" t="s">
        <v>518</v>
      </c>
      <c r="I17" s="36" t="s">
        <v>142</v>
      </c>
      <c r="J17" s="37" t="s">
        <v>142</v>
      </c>
      <c r="K17" s="172" t="s">
        <v>648</v>
      </c>
      <c r="L17" s="172" t="s">
        <v>648</v>
      </c>
      <c r="M17" s="147" t="s">
        <v>648</v>
      </c>
      <c r="N17" s="147"/>
      <c r="O17" s="147"/>
      <c r="P17" s="147"/>
      <c r="Q17" s="147"/>
      <c r="R17" s="140"/>
      <c r="S17" s="140"/>
      <c r="T17" s="140"/>
      <c r="U17" s="140"/>
      <c r="X17" s="140"/>
    </row>
    <row r="18" spans="1:24" x14ac:dyDescent="0.3">
      <c r="A18" s="5">
        <v>246</v>
      </c>
      <c r="B18" s="14" t="s">
        <v>110</v>
      </c>
      <c r="C18" s="14" t="str">
        <f t="shared" si="1"/>
        <v>Synchronisatie</v>
      </c>
      <c r="D18" s="14"/>
      <c r="E18" s="14"/>
      <c r="F18" s="35" t="s">
        <v>540</v>
      </c>
      <c r="G18" s="14"/>
      <c r="H18" s="59" t="s">
        <v>517</v>
      </c>
      <c r="I18" s="36" t="s">
        <v>142</v>
      </c>
      <c r="J18" s="37" t="s">
        <v>142</v>
      </c>
      <c r="K18" s="172" t="s">
        <v>648</v>
      </c>
      <c r="L18" s="172" t="s">
        <v>648</v>
      </c>
      <c r="M18" s="147" t="s">
        <v>648</v>
      </c>
      <c r="N18" s="147"/>
      <c r="O18" s="147"/>
      <c r="P18" s="147"/>
      <c r="Q18" s="147"/>
      <c r="R18" s="140"/>
      <c r="S18" s="140"/>
      <c r="T18" s="140"/>
      <c r="U18" s="140"/>
      <c r="X18" s="140"/>
    </row>
    <row r="19" spans="1:24" ht="16.2" thickBot="1" x14ac:dyDescent="0.35">
      <c r="A19" s="6">
        <v>247</v>
      </c>
      <c r="B19" s="15" t="s">
        <v>110</v>
      </c>
      <c r="C19" s="15" t="str">
        <f t="shared" si="1"/>
        <v>Synchronisatie</v>
      </c>
      <c r="D19" s="15"/>
      <c r="E19" s="15"/>
      <c r="F19" s="38" t="s">
        <v>541</v>
      </c>
      <c r="G19" s="15"/>
      <c r="H19" s="82" t="s">
        <v>516</v>
      </c>
      <c r="I19" s="43" t="s">
        <v>142</v>
      </c>
      <c r="J19" s="44" t="s">
        <v>142</v>
      </c>
      <c r="K19" s="211" t="s">
        <v>648</v>
      </c>
      <c r="L19" s="211" t="s">
        <v>648</v>
      </c>
      <c r="M19" s="212" t="s">
        <v>648</v>
      </c>
      <c r="N19" s="212"/>
      <c r="O19" s="212"/>
      <c r="P19" s="212"/>
      <c r="Q19" s="212"/>
      <c r="R19" s="137"/>
      <c r="S19" s="137"/>
      <c r="T19" s="137"/>
      <c r="U19" s="137"/>
      <c r="V19" s="210"/>
      <c r="W19" s="210"/>
      <c r="X19" s="137"/>
    </row>
    <row r="20" spans="1:24" ht="21.6" thickBot="1" x14ac:dyDescent="0.35">
      <c r="A20" s="7">
        <v>10</v>
      </c>
      <c r="B20" s="16" t="s">
        <v>251</v>
      </c>
      <c r="C20" s="17" t="str">
        <f t="shared" si="1"/>
        <v>Leveren</v>
      </c>
      <c r="D20" s="17"/>
      <c r="E20" s="17"/>
      <c r="F20" s="45"/>
      <c r="G20" s="17"/>
      <c r="H20" s="46" t="s">
        <v>489</v>
      </c>
      <c r="I20" s="47"/>
      <c r="J20" s="48"/>
      <c r="K20" s="213" t="s">
        <v>648</v>
      </c>
      <c r="L20" s="213" t="s">
        <v>648</v>
      </c>
      <c r="M20" s="214" t="s">
        <v>648</v>
      </c>
      <c r="N20" s="214"/>
      <c r="O20" s="8"/>
      <c r="P20" s="8"/>
      <c r="Q20" s="8"/>
      <c r="R20" s="8"/>
      <c r="S20" s="8"/>
      <c r="T20" s="8"/>
      <c r="U20" s="215"/>
      <c r="V20" s="215"/>
      <c r="W20" s="215"/>
      <c r="X20" s="8"/>
    </row>
    <row r="21" spans="1:24" ht="18" x14ac:dyDescent="0.3">
      <c r="A21" s="4">
        <v>11</v>
      </c>
      <c r="B21" s="13" t="s">
        <v>111</v>
      </c>
      <c r="C21" s="13" t="str">
        <f t="shared" si="1"/>
        <v>S&amp;A / Mut.lev</v>
      </c>
      <c r="D21" s="13"/>
      <c r="E21" s="13"/>
      <c r="F21" s="29"/>
      <c r="G21" s="13"/>
      <c r="H21" s="30" t="s">
        <v>491</v>
      </c>
      <c r="I21" s="31"/>
      <c r="J21" s="32"/>
      <c r="K21" s="172" t="s">
        <v>648</v>
      </c>
      <c r="L21" s="172" t="s">
        <v>648</v>
      </c>
      <c r="M21" s="147" t="s">
        <v>648</v>
      </c>
      <c r="N21" s="147"/>
      <c r="O21" s="140"/>
      <c r="P21" s="140"/>
      <c r="Q21" s="140"/>
      <c r="R21" s="152" t="s">
        <v>634</v>
      </c>
      <c r="S21" s="162" t="s">
        <v>635</v>
      </c>
      <c r="T21" s="153">
        <v>0.13</v>
      </c>
      <c r="U21" s="153">
        <v>1</v>
      </c>
      <c r="V21" s="153">
        <v>1</v>
      </c>
      <c r="W21" s="153">
        <f>$T21*U21</f>
        <v>0.13</v>
      </c>
      <c r="X21" s="153">
        <f>$T21*V21</f>
        <v>0.13</v>
      </c>
    </row>
    <row r="22" spans="1:24" x14ac:dyDescent="0.3">
      <c r="A22" s="4">
        <v>12</v>
      </c>
      <c r="B22" s="13" t="s">
        <v>111</v>
      </c>
      <c r="C22" s="13" t="str">
        <f t="shared" si="0"/>
        <v>S&amp;A / Mut.lev</v>
      </c>
      <c r="D22" s="13"/>
      <c r="E22" s="13"/>
      <c r="F22" s="29" t="s">
        <v>22</v>
      </c>
      <c r="G22" s="13"/>
      <c r="H22" s="13" t="s">
        <v>329</v>
      </c>
      <c r="I22" s="33" t="s">
        <v>142</v>
      </c>
      <c r="J22" s="34" t="s">
        <v>142</v>
      </c>
      <c r="K22" s="172" t="s">
        <v>648</v>
      </c>
      <c r="L22" s="172" t="s">
        <v>648</v>
      </c>
      <c r="M22" s="147" t="s">
        <v>648</v>
      </c>
      <c r="N22" s="147"/>
      <c r="O22" s="140"/>
      <c r="P22" s="140"/>
      <c r="Q22" s="140"/>
      <c r="R22" s="140"/>
      <c r="S22" s="140"/>
      <c r="T22" s="140"/>
      <c r="U22" s="144"/>
      <c r="X22" s="140"/>
    </row>
    <row r="23" spans="1:24" x14ac:dyDescent="0.3">
      <c r="A23" s="5">
        <v>13</v>
      </c>
      <c r="B23" s="14" t="s">
        <v>111</v>
      </c>
      <c r="C23" s="14" t="str">
        <f t="shared" si="0"/>
        <v>S&amp;A / Mut.lev</v>
      </c>
      <c r="D23" s="14"/>
      <c r="E23" s="14"/>
      <c r="F23" s="35" t="s">
        <v>23</v>
      </c>
      <c r="G23" s="14"/>
      <c r="H23" s="14" t="s">
        <v>330</v>
      </c>
      <c r="I23" s="33" t="s">
        <v>142</v>
      </c>
      <c r="J23" s="34" t="s">
        <v>142</v>
      </c>
      <c r="K23" s="172" t="s">
        <v>648</v>
      </c>
      <c r="L23" s="172" t="s">
        <v>648</v>
      </c>
      <c r="M23" s="147" t="s">
        <v>648</v>
      </c>
      <c r="N23" s="147"/>
      <c r="O23" s="140"/>
      <c r="P23" s="140"/>
      <c r="Q23" s="140"/>
      <c r="R23" s="140"/>
      <c r="S23" s="140"/>
      <c r="T23" s="140"/>
      <c r="U23" s="144"/>
      <c r="X23" s="140"/>
    </row>
    <row r="24" spans="1:24" x14ac:dyDescent="0.3">
      <c r="A24" s="5">
        <v>14</v>
      </c>
      <c r="B24" s="14" t="s">
        <v>111</v>
      </c>
      <c r="C24" s="14" t="str">
        <f t="shared" si="0"/>
        <v>S&amp;A / Mut.lev</v>
      </c>
      <c r="D24" s="14"/>
      <c r="E24" s="14"/>
      <c r="F24" s="49" t="s">
        <v>344</v>
      </c>
      <c r="G24" s="14"/>
      <c r="H24" s="35" t="s">
        <v>195</v>
      </c>
      <c r="I24" s="33" t="s">
        <v>142</v>
      </c>
      <c r="J24" s="34" t="s">
        <v>142</v>
      </c>
      <c r="K24" s="172" t="s">
        <v>648</v>
      </c>
      <c r="L24" s="172" t="s">
        <v>648</v>
      </c>
      <c r="M24" s="147" t="s">
        <v>648</v>
      </c>
      <c r="N24" s="147"/>
      <c r="O24" s="140"/>
      <c r="P24" s="140"/>
      <c r="Q24" s="140"/>
      <c r="R24" s="152" t="s">
        <v>640</v>
      </c>
      <c r="S24" s="162" t="s">
        <v>649</v>
      </c>
      <c r="T24" s="153">
        <v>0.15</v>
      </c>
      <c r="U24" s="153">
        <v>1</v>
      </c>
      <c r="V24" s="153">
        <v>1</v>
      </c>
      <c r="W24" s="153">
        <f>$T24*U24</f>
        <v>0.15</v>
      </c>
      <c r="X24" s="153">
        <f>$T24*V24</f>
        <v>0.15</v>
      </c>
    </row>
    <row r="25" spans="1:24" x14ac:dyDescent="0.3">
      <c r="A25" s="5">
        <v>15</v>
      </c>
      <c r="B25" s="14" t="s">
        <v>111</v>
      </c>
      <c r="C25" s="14" t="str">
        <f t="shared" si="0"/>
        <v>S&amp;A / Mut.lev</v>
      </c>
      <c r="D25" s="14"/>
      <c r="E25" s="14"/>
      <c r="F25" s="49" t="s">
        <v>345</v>
      </c>
      <c r="G25" s="14"/>
      <c r="H25" s="35" t="s">
        <v>196</v>
      </c>
      <c r="I25" s="33" t="s">
        <v>142</v>
      </c>
      <c r="J25" s="34" t="s">
        <v>142</v>
      </c>
      <c r="K25" s="172" t="s">
        <v>648</v>
      </c>
      <c r="L25" s="172" t="s">
        <v>648</v>
      </c>
      <c r="M25" s="147" t="s">
        <v>648</v>
      </c>
      <c r="N25" s="147"/>
      <c r="O25" s="140"/>
      <c r="P25" s="140"/>
      <c r="Q25" s="140"/>
      <c r="R25" s="140"/>
      <c r="S25" s="140"/>
      <c r="T25" s="140"/>
      <c r="U25" s="140"/>
      <c r="X25" s="140"/>
    </row>
    <row r="26" spans="1:24" x14ac:dyDescent="0.3">
      <c r="A26" s="5">
        <v>16</v>
      </c>
      <c r="B26" s="14" t="s">
        <v>111</v>
      </c>
      <c r="C26" s="14" t="str">
        <f t="shared" si="0"/>
        <v>S&amp;A / Mut.lev</v>
      </c>
      <c r="D26" s="14"/>
      <c r="E26" s="14"/>
      <c r="F26" s="49" t="s">
        <v>346</v>
      </c>
      <c r="G26" s="14"/>
      <c r="H26" s="35" t="s">
        <v>522</v>
      </c>
      <c r="I26" s="33" t="s">
        <v>142</v>
      </c>
      <c r="J26" s="34" t="s">
        <v>142</v>
      </c>
      <c r="K26" s="172" t="s">
        <v>648</v>
      </c>
      <c r="L26" s="172" t="s">
        <v>648</v>
      </c>
      <c r="M26" s="147" t="s">
        <v>648</v>
      </c>
      <c r="N26" s="147"/>
      <c r="O26" s="140"/>
      <c r="P26" s="140"/>
      <c r="Q26" s="140"/>
      <c r="R26" s="140"/>
      <c r="S26" s="140"/>
      <c r="T26" s="140"/>
      <c r="U26" s="140"/>
      <c r="X26" s="140"/>
    </row>
    <row r="27" spans="1:24" x14ac:dyDescent="0.3">
      <c r="A27" s="5">
        <v>20</v>
      </c>
      <c r="B27" s="14" t="s">
        <v>111</v>
      </c>
      <c r="C27" s="14" t="str">
        <f>VLOOKUP(B27,BOPStap,3,FALSE)</f>
        <v>S&amp;A / Mut.lev</v>
      </c>
      <c r="D27" s="14"/>
      <c r="E27" s="14"/>
      <c r="F27" s="49" t="s">
        <v>349</v>
      </c>
      <c r="G27" s="14"/>
      <c r="H27" s="35" t="s">
        <v>521</v>
      </c>
      <c r="I27" s="33" t="s">
        <v>142</v>
      </c>
      <c r="J27" s="34" t="s">
        <v>142</v>
      </c>
      <c r="K27" s="172" t="s">
        <v>648</v>
      </c>
      <c r="L27" s="172" t="s">
        <v>648</v>
      </c>
      <c r="M27" s="147" t="s">
        <v>648</v>
      </c>
      <c r="N27" s="147"/>
      <c r="O27" s="140"/>
      <c r="P27" s="140"/>
      <c r="Q27" s="140"/>
      <c r="R27" s="140"/>
      <c r="S27" s="140"/>
      <c r="T27" s="140"/>
      <c r="U27" s="140"/>
      <c r="X27" s="140"/>
    </row>
    <row r="28" spans="1:24" x14ac:dyDescent="0.3">
      <c r="A28" s="5">
        <v>17</v>
      </c>
      <c r="B28" s="14" t="s">
        <v>111</v>
      </c>
      <c r="C28" s="14" t="str">
        <f t="shared" si="0"/>
        <v>S&amp;A / Mut.lev</v>
      </c>
      <c r="D28" s="14"/>
      <c r="E28" s="14"/>
      <c r="F28" s="50" t="s">
        <v>534</v>
      </c>
      <c r="G28" s="14"/>
      <c r="H28" s="35" t="s">
        <v>197</v>
      </c>
      <c r="I28" s="33" t="s">
        <v>142</v>
      </c>
      <c r="J28" s="34" t="s">
        <v>142</v>
      </c>
      <c r="K28" s="172" t="s">
        <v>648</v>
      </c>
      <c r="L28" s="172" t="s">
        <v>648</v>
      </c>
      <c r="M28" s="147" t="s">
        <v>648</v>
      </c>
      <c r="N28" s="147"/>
      <c r="O28" s="140"/>
      <c r="P28" s="140"/>
      <c r="Q28" s="140"/>
      <c r="R28" s="140"/>
      <c r="S28" s="140"/>
      <c r="T28" s="140"/>
      <c r="U28" s="140"/>
      <c r="X28" s="140"/>
    </row>
    <row r="29" spans="1:24" x14ac:dyDescent="0.3">
      <c r="A29" s="5">
        <v>242</v>
      </c>
      <c r="B29" s="14" t="s">
        <v>111</v>
      </c>
      <c r="C29" s="14" t="str">
        <f>VLOOKUP(B29,BOPStap,3,FALSE)</f>
        <v>S&amp;A / Mut.lev</v>
      </c>
      <c r="D29" s="14"/>
      <c r="E29" s="14"/>
      <c r="F29" s="50" t="s">
        <v>535</v>
      </c>
      <c r="G29" s="14"/>
      <c r="H29" s="35" t="s">
        <v>536</v>
      </c>
      <c r="I29" s="33" t="s">
        <v>142</v>
      </c>
      <c r="J29" s="34" t="s">
        <v>142</v>
      </c>
      <c r="K29" s="172" t="s">
        <v>648</v>
      </c>
      <c r="L29" s="172" t="s">
        <v>648</v>
      </c>
      <c r="M29" s="147" t="s">
        <v>648</v>
      </c>
      <c r="N29" s="147"/>
      <c r="O29" s="140"/>
      <c r="P29" s="140"/>
      <c r="Q29" s="140"/>
      <c r="R29" s="140"/>
      <c r="S29" s="140"/>
      <c r="T29" s="140"/>
      <c r="U29" s="140"/>
      <c r="X29" s="140"/>
    </row>
    <row r="30" spans="1:24" x14ac:dyDescent="0.3">
      <c r="A30" s="5">
        <v>18</v>
      </c>
      <c r="B30" s="14" t="s">
        <v>111</v>
      </c>
      <c r="C30" s="14" t="str">
        <f t="shared" si="0"/>
        <v>S&amp;A / Mut.lev</v>
      </c>
      <c r="D30" s="14"/>
      <c r="E30" s="14"/>
      <c r="F30" s="49" t="s">
        <v>347</v>
      </c>
      <c r="G30" s="14"/>
      <c r="H30" s="35" t="s">
        <v>198</v>
      </c>
      <c r="I30" s="33" t="s">
        <v>142</v>
      </c>
      <c r="J30" s="34" t="s">
        <v>142</v>
      </c>
      <c r="K30" s="172" t="s">
        <v>648</v>
      </c>
      <c r="L30" s="172" t="s">
        <v>648</v>
      </c>
      <c r="M30" s="147" t="s">
        <v>648</v>
      </c>
      <c r="N30" s="147"/>
      <c r="O30" s="140"/>
      <c r="P30" s="140"/>
      <c r="Q30" s="140"/>
      <c r="R30" s="140"/>
      <c r="S30" s="140"/>
      <c r="T30" s="140"/>
      <c r="U30" s="140"/>
      <c r="X30" s="140"/>
    </row>
    <row r="31" spans="1:24" ht="16.2" thickBot="1" x14ac:dyDescent="0.35">
      <c r="A31" s="6">
        <v>19</v>
      </c>
      <c r="B31" s="15" t="s">
        <v>111</v>
      </c>
      <c r="C31" s="15" t="str">
        <f t="shared" si="0"/>
        <v>S&amp;A / Mut.lev</v>
      </c>
      <c r="D31" s="15"/>
      <c r="E31" s="15"/>
      <c r="F31" s="51" t="s">
        <v>348</v>
      </c>
      <c r="G31" s="15"/>
      <c r="H31" s="38" t="s">
        <v>199</v>
      </c>
      <c r="I31" s="43" t="s">
        <v>142</v>
      </c>
      <c r="J31" s="44" t="s">
        <v>142</v>
      </c>
      <c r="K31" s="211" t="s">
        <v>648</v>
      </c>
      <c r="L31" s="211" t="s">
        <v>648</v>
      </c>
      <c r="M31" s="212" t="s">
        <v>648</v>
      </c>
      <c r="N31" s="212"/>
      <c r="O31" s="137"/>
      <c r="P31" s="137"/>
      <c r="Q31" s="137"/>
      <c r="R31" s="137"/>
      <c r="S31" s="137"/>
      <c r="T31" s="137"/>
      <c r="U31" s="137"/>
      <c r="V31" s="210"/>
      <c r="W31" s="210"/>
      <c r="X31" s="137"/>
    </row>
    <row r="32" spans="1:24" ht="18" x14ac:dyDescent="0.3">
      <c r="A32" s="4">
        <v>21</v>
      </c>
      <c r="B32" s="13" t="s">
        <v>112</v>
      </c>
      <c r="C32" s="13" t="str">
        <f t="shared" si="0"/>
        <v>Bevr. / Ad hoc</v>
      </c>
      <c r="D32" s="13"/>
      <c r="E32" s="13"/>
      <c r="F32" s="29"/>
      <c r="G32" s="13"/>
      <c r="H32" s="30" t="s">
        <v>492</v>
      </c>
      <c r="I32" s="31"/>
      <c r="J32" s="32"/>
      <c r="K32" s="172" t="s">
        <v>648</v>
      </c>
      <c r="L32" s="172" t="s">
        <v>648</v>
      </c>
      <c r="M32" s="147" t="s">
        <v>648</v>
      </c>
      <c r="N32" s="147"/>
      <c r="O32" s="140"/>
      <c r="P32" s="140"/>
      <c r="Q32" s="140"/>
      <c r="R32" s="140"/>
      <c r="S32" s="140"/>
      <c r="T32" s="140"/>
      <c r="U32" s="140"/>
      <c r="X32" s="140"/>
    </row>
    <row r="33" spans="1:24" x14ac:dyDescent="0.3">
      <c r="A33" s="4">
        <v>22</v>
      </c>
      <c r="B33" s="13" t="s">
        <v>112</v>
      </c>
      <c r="C33" s="13" t="str">
        <f t="shared" si="0"/>
        <v>Bevr. / Ad hoc</v>
      </c>
      <c r="D33" s="13"/>
      <c r="E33" s="13"/>
      <c r="F33" s="52" t="s">
        <v>355</v>
      </c>
      <c r="G33" s="13"/>
      <c r="H33" s="13" t="s">
        <v>350</v>
      </c>
      <c r="I33" s="33" t="s">
        <v>142</v>
      </c>
      <c r="J33" s="34" t="s">
        <v>142</v>
      </c>
      <c r="K33" s="172">
        <v>0.25</v>
      </c>
      <c r="L33" s="146" t="str">
        <f t="shared" ref="L33:L45" si="2">IF(I33="G","1","0")</f>
        <v>1</v>
      </c>
      <c r="M33" s="146" t="str">
        <f t="shared" ref="M33:M45" si="3">IF(J33="G","1","0")</f>
        <v>1</v>
      </c>
      <c r="N33" s="208">
        <f>$K33*L33</f>
        <v>0.25</v>
      </c>
      <c r="O33" s="208">
        <f>$K33*M33</f>
        <v>0.25</v>
      </c>
      <c r="P33" s="208"/>
      <c r="Q33" s="140"/>
      <c r="R33" s="152" t="s">
        <v>636</v>
      </c>
      <c r="S33" s="162" t="s">
        <v>637</v>
      </c>
      <c r="T33" s="151">
        <v>0.05</v>
      </c>
      <c r="U33" s="153">
        <f>SUM(N33:N37)</f>
        <v>1</v>
      </c>
      <c r="V33" s="153">
        <f>SUM(O33:O37)</f>
        <v>1</v>
      </c>
      <c r="W33" s="153">
        <f>$T33*U33</f>
        <v>0.05</v>
      </c>
      <c r="X33" s="153">
        <f>$T33*V33</f>
        <v>0.05</v>
      </c>
    </row>
    <row r="34" spans="1:24" x14ac:dyDescent="0.3">
      <c r="A34" s="5">
        <v>23</v>
      </c>
      <c r="B34" s="14" t="s">
        <v>112</v>
      </c>
      <c r="C34" s="14" t="str">
        <f t="shared" si="0"/>
        <v>Bevr. / Ad hoc</v>
      </c>
      <c r="D34" s="14"/>
      <c r="E34" s="14"/>
      <c r="F34" s="49" t="s">
        <v>356</v>
      </c>
      <c r="G34" s="14"/>
      <c r="H34" s="14" t="s">
        <v>351</v>
      </c>
      <c r="I34" s="33" t="s">
        <v>142</v>
      </c>
      <c r="J34" s="34" t="s">
        <v>142</v>
      </c>
      <c r="K34" s="172">
        <v>0.25</v>
      </c>
      <c r="L34" s="146" t="str">
        <f t="shared" si="2"/>
        <v>1</v>
      </c>
      <c r="M34" s="146" t="str">
        <f t="shared" si="3"/>
        <v>1</v>
      </c>
      <c r="N34" s="208">
        <f>$K34*L34</f>
        <v>0.25</v>
      </c>
      <c r="O34" s="208">
        <f>$K34*M34</f>
        <v>0.25</v>
      </c>
      <c r="P34" s="208"/>
      <c r="Q34" s="140"/>
      <c r="R34" s="140"/>
      <c r="S34" s="140"/>
      <c r="T34" s="140"/>
      <c r="U34" s="140"/>
      <c r="X34" s="140"/>
    </row>
    <row r="35" spans="1:24" x14ac:dyDescent="0.3">
      <c r="A35" s="5">
        <v>24</v>
      </c>
      <c r="B35" s="14" t="s">
        <v>112</v>
      </c>
      <c r="C35" s="14" t="str">
        <f t="shared" si="0"/>
        <v>Bevr. / Ad hoc</v>
      </c>
      <c r="D35" s="14"/>
      <c r="E35" s="14"/>
      <c r="F35" s="49" t="s">
        <v>357</v>
      </c>
      <c r="G35" s="14"/>
      <c r="H35" s="14" t="s">
        <v>352</v>
      </c>
      <c r="I35" s="33" t="s">
        <v>142</v>
      </c>
      <c r="J35" s="34" t="s">
        <v>142</v>
      </c>
      <c r="K35" s="172">
        <v>0.25</v>
      </c>
      <c r="L35" s="146" t="str">
        <f t="shared" si="2"/>
        <v>1</v>
      </c>
      <c r="M35" s="146" t="str">
        <f t="shared" si="3"/>
        <v>1</v>
      </c>
      <c r="N35" s="208">
        <f t="shared" ref="N35:O45" si="4">$K35*L35</f>
        <v>0.25</v>
      </c>
      <c r="O35" s="208">
        <f t="shared" si="4"/>
        <v>0.25</v>
      </c>
      <c r="P35" s="208"/>
      <c r="Q35" s="140"/>
      <c r="R35" s="140"/>
      <c r="S35" s="140"/>
      <c r="T35" s="140"/>
      <c r="U35" s="140"/>
      <c r="X35" s="140"/>
    </row>
    <row r="36" spans="1:24" x14ac:dyDescent="0.3">
      <c r="A36" s="5">
        <v>25</v>
      </c>
      <c r="B36" s="14" t="s">
        <v>112</v>
      </c>
      <c r="C36" s="14" t="str">
        <f t="shared" si="0"/>
        <v>Bevr. / Ad hoc</v>
      </c>
      <c r="D36" s="14"/>
      <c r="E36" s="14"/>
      <c r="F36" s="49" t="s">
        <v>358</v>
      </c>
      <c r="G36" s="14"/>
      <c r="H36" s="14" t="s">
        <v>353</v>
      </c>
      <c r="I36" s="33" t="s">
        <v>142</v>
      </c>
      <c r="J36" s="34" t="s">
        <v>142</v>
      </c>
      <c r="K36" s="172">
        <v>0.15</v>
      </c>
      <c r="L36" s="146" t="str">
        <f t="shared" si="2"/>
        <v>1</v>
      </c>
      <c r="M36" s="146" t="str">
        <f t="shared" si="3"/>
        <v>1</v>
      </c>
      <c r="N36" s="208">
        <f t="shared" si="4"/>
        <v>0.15</v>
      </c>
      <c r="O36" s="208">
        <f t="shared" si="4"/>
        <v>0.15</v>
      </c>
      <c r="P36" s="208"/>
      <c r="Q36" s="140"/>
      <c r="R36" s="140"/>
      <c r="S36" s="140"/>
      <c r="T36" s="140"/>
      <c r="U36" s="140"/>
      <c r="X36" s="140"/>
    </row>
    <row r="37" spans="1:24" x14ac:dyDescent="0.3">
      <c r="A37" s="5">
        <v>26</v>
      </c>
      <c r="B37" s="14" t="s">
        <v>112</v>
      </c>
      <c r="C37" s="14" t="str">
        <f t="shared" si="0"/>
        <v>Bevr. / Ad hoc</v>
      </c>
      <c r="D37" s="14"/>
      <c r="E37" s="14"/>
      <c r="F37" s="49" t="s">
        <v>359</v>
      </c>
      <c r="G37" s="14"/>
      <c r="H37" s="14" t="s">
        <v>354</v>
      </c>
      <c r="I37" s="33" t="s">
        <v>142</v>
      </c>
      <c r="J37" s="34" t="s">
        <v>142</v>
      </c>
      <c r="K37" s="172">
        <v>0.1</v>
      </c>
      <c r="L37" s="146" t="str">
        <f t="shared" si="2"/>
        <v>1</v>
      </c>
      <c r="M37" s="146" t="str">
        <f t="shared" si="3"/>
        <v>1</v>
      </c>
      <c r="N37" s="208">
        <f t="shared" si="4"/>
        <v>0.1</v>
      </c>
      <c r="O37" s="208">
        <f t="shared" si="4"/>
        <v>0.1</v>
      </c>
      <c r="P37" s="208"/>
      <c r="Q37" s="140"/>
      <c r="R37" s="140"/>
      <c r="S37" s="140"/>
      <c r="T37" s="140"/>
      <c r="U37" s="140"/>
      <c r="X37" s="140"/>
    </row>
    <row r="38" spans="1:24" x14ac:dyDescent="0.3">
      <c r="A38" s="5">
        <v>27</v>
      </c>
      <c r="B38" s="14" t="s">
        <v>112</v>
      </c>
      <c r="C38" s="14" t="str">
        <f t="shared" si="0"/>
        <v>Bevr. / Ad hoc</v>
      </c>
      <c r="D38" s="14"/>
      <c r="E38" s="14"/>
      <c r="F38" s="49" t="s">
        <v>360</v>
      </c>
      <c r="G38" s="14"/>
      <c r="H38" s="35" t="s">
        <v>200</v>
      </c>
      <c r="I38" s="33" t="s">
        <v>142</v>
      </c>
      <c r="J38" s="34" t="s">
        <v>142</v>
      </c>
      <c r="K38" s="172">
        <v>0.4</v>
      </c>
      <c r="L38" s="146" t="str">
        <f t="shared" si="2"/>
        <v>1</v>
      </c>
      <c r="M38" s="146" t="str">
        <f t="shared" si="3"/>
        <v>1</v>
      </c>
      <c r="N38" s="208">
        <f t="shared" si="4"/>
        <v>0.4</v>
      </c>
      <c r="O38" s="208">
        <f t="shared" si="4"/>
        <v>0.4</v>
      </c>
      <c r="P38" s="208"/>
      <c r="Q38" s="140"/>
      <c r="R38" s="152" t="s">
        <v>640</v>
      </c>
      <c r="S38" s="162" t="s">
        <v>641</v>
      </c>
      <c r="T38" s="151">
        <v>0.03</v>
      </c>
      <c r="U38" s="153">
        <f>N38+N40+N42+N43</f>
        <v>1</v>
      </c>
      <c r="V38" s="153">
        <f>O38+O40+O42+O43</f>
        <v>1</v>
      </c>
      <c r="W38" s="153">
        <f t="shared" ref="W38:W39" si="5">$T38*U38</f>
        <v>0.03</v>
      </c>
      <c r="X38" s="153">
        <f t="shared" ref="X38:X39" si="6">T38*V38</f>
        <v>0.03</v>
      </c>
    </row>
    <row r="39" spans="1:24" x14ac:dyDescent="0.3">
      <c r="A39" s="5">
        <v>28</v>
      </c>
      <c r="B39" s="14" t="s">
        <v>108</v>
      </c>
      <c r="C39" s="14" t="str">
        <f t="shared" si="0"/>
        <v>Bijhouding</v>
      </c>
      <c r="D39" s="14"/>
      <c r="E39" s="14"/>
      <c r="F39" s="49" t="s">
        <v>184</v>
      </c>
      <c r="G39" s="14"/>
      <c r="H39" s="35" t="s">
        <v>699</v>
      </c>
      <c r="I39" s="53"/>
      <c r="J39" s="54"/>
      <c r="K39" s="172">
        <v>0.1</v>
      </c>
      <c r="L39" s="146" t="str">
        <f t="shared" si="2"/>
        <v>0</v>
      </c>
      <c r="M39" s="146" t="str">
        <f t="shared" si="3"/>
        <v>0</v>
      </c>
      <c r="N39" s="208">
        <f t="shared" si="4"/>
        <v>0</v>
      </c>
      <c r="O39" s="208">
        <f t="shared" si="4"/>
        <v>0</v>
      </c>
      <c r="P39" s="208"/>
      <c r="Q39" s="140"/>
      <c r="R39" s="152" t="s">
        <v>108</v>
      </c>
      <c r="S39" s="162" t="s">
        <v>646</v>
      </c>
      <c r="T39" s="154">
        <v>5.0000000000000001E-3</v>
      </c>
      <c r="U39" s="153">
        <f>N39+N41+N44+N45</f>
        <v>0.6</v>
      </c>
      <c r="V39" s="153">
        <f>O39+O41+O44+O45</f>
        <v>0</v>
      </c>
      <c r="W39" s="153">
        <f t="shared" si="5"/>
        <v>3.0000000000000001E-3</v>
      </c>
      <c r="X39" s="153">
        <f t="shared" si="6"/>
        <v>0</v>
      </c>
    </row>
    <row r="40" spans="1:24" x14ac:dyDescent="0.3">
      <c r="A40" s="5">
        <v>29</v>
      </c>
      <c r="B40" s="14" t="s">
        <v>112</v>
      </c>
      <c r="C40" s="14" t="str">
        <f t="shared" si="0"/>
        <v>Bevr. / Ad hoc</v>
      </c>
      <c r="D40" s="14"/>
      <c r="E40" s="14"/>
      <c r="F40" s="49" t="s">
        <v>361</v>
      </c>
      <c r="G40" s="14"/>
      <c r="H40" s="35" t="s">
        <v>201</v>
      </c>
      <c r="I40" s="33" t="s">
        <v>142</v>
      </c>
      <c r="J40" s="34" t="s">
        <v>142</v>
      </c>
      <c r="K40" s="172">
        <v>0.4</v>
      </c>
      <c r="L40" s="146" t="str">
        <f t="shared" si="2"/>
        <v>1</v>
      </c>
      <c r="M40" s="146" t="str">
        <f t="shared" si="3"/>
        <v>1</v>
      </c>
      <c r="N40" s="208">
        <f t="shared" si="4"/>
        <v>0.4</v>
      </c>
      <c r="O40" s="208">
        <f t="shared" si="4"/>
        <v>0.4</v>
      </c>
      <c r="P40" s="208"/>
      <c r="Q40" s="140"/>
      <c r="R40" s="140"/>
      <c r="S40" s="140"/>
      <c r="T40" s="140"/>
      <c r="U40" s="140"/>
      <c r="X40" s="140"/>
    </row>
    <row r="41" spans="1:24" x14ac:dyDescent="0.3">
      <c r="A41" s="5">
        <v>249</v>
      </c>
      <c r="B41" s="14" t="s">
        <v>108</v>
      </c>
      <c r="C41" s="14" t="str">
        <f t="shared" si="0"/>
        <v>Bijhouding</v>
      </c>
      <c r="D41" s="14"/>
      <c r="E41" s="14"/>
      <c r="F41" s="35" t="s">
        <v>561</v>
      </c>
      <c r="G41" s="14"/>
      <c r="H41" s="35" t="s">
        <v>545</v>
      </c>
      <c r="I41" s="196" t="s">
        <v>652</v>
      </c>
      <c r="J41" s="54"/>
      <c r="K41" s="172">
        <v>0.3</v>
      </c>
      <c r="L41" s="146" t="str">
        <f t="shared" si="2"/>
        <v>0</v>
      </c>
      <c r="M41" s="146" t="str">
        <f t="shared" si="3"/>
        <v>0</v>
      </c>
      <c r="N41" s="208">
        <f t="shared" si="4"/>
        <v>0</v>
      </c>
      <c r="O41" s="208">
        <f t="shared" si="4"/>
        <v>0</v>
      </c>
      <c r="P41" s="208"/>
      <c r="Q41" s="140"/>
      <c r="R41" s="140"/>
      <c r="S41" s="140"/>
      <c r="T41" s="140"/>
      <c r="U41" s="140"/>
      <c r="X41" s="140"/>
    </row>
    <row r="42" spans="1:24" x14ac:dyDescent="0.3">
      <c r="A42" s="4">
        <v>30</v>
      </c>
      <c r="B42" s="13" t="s">
        <v>112</v>
      </c>
      <c r="C42" s="13" t="str">
        <f t="shared" si="0"/>
        <v>Bevr. / Ad hoc</v>
      </c>
      <c r="D42" s="13"/>
      <c r="E42" s="13"/>
      <c r="F42" s="29" t="s">
        <v>362</v>
      </c>
      <c r="G42" s="13"/>
      <c r="H42" s="29" t="s">
        <v>202</v>
      </c>
      <c r="I42" s="33" t="s">
        <v>142</v>
      </c>
      <c r="J42" s="34" t="s">
        <v>142</v>
      </c>
      <c r="K42" s="172">
        <v>0.1</v>
      </c>
      <c r="L42" s="146" t="str">
        <f t="shared" si="2"/>
        <v>1</v>
      </c>
      <c r="M42" s="146" t="str">
        <f t="shared" si="3"/>
        <v>1</v>
      </c>
      <c r="N42" s="208">
        <f t="shared" si="4"/>
        <v>0.1</v>
      </c>
      <c r="O42" s="208">
        <f t="shared" si="4"/>
        <v>0.1</v>
      </c>
      <c r="P42" s="208"/>
      <c r="Q42" s="140"/>
      <c r="R42" s="140"/>
      <c r="S42" s="140"/>
      <c r="T42" s="140"/>
      <c r="U42" s="140"/>
      <c r="X42" s="140"/>
    </row>
    <row r="43" spans="1:24" x14ac:dyDescent="0.3">
      <c r="A43" s="5">
        <v>31</v>
      </c>
      <c r="B43" s="14" t="s">
        <v>112</v>
      </c>
      <c r="C43" s="14" t="str">
        <f t="shared" si="0"/>
        <v>Bevr. / Ad hoc</v>
      </c>
      <c r="D43" s="14"/>
      <c r="E43" s="14"/>
      <c r="F43" s="35" t="s">
        <v>363</v>
      </c>
      <c r="G43" s="14"/>
      <c r="H43" s="35" t="s">
        <v>562</v>
      </c>
      <c r="I43" s="33" t="s">
        <v>142</v>
      </c>
      <c r="J43" s="34" t="s">
        <v>142</v>
      </c>
      <c r="K43" s="172">
        <v>0.1</v>
      </c>
      <c r="L43" s="146" t="str">
        <f t="shared" si="2"/>
        <v>1</v>
      </c>
      <c r="M43" s="146" t="str">
        <f t="shared" si="3"/>
        <v>1</v>
      </c>
      <c r="N43" s="208">
        <f t="shared" si="4"/>
        <v>0.1</v>
      </c>
      <c r="O43" s="208">
        <f t="shared" si="4"/>
        <v>0.1</v>
      </c>
      <c r="P43" s="208"/>
      <c r="Q43" s="140"/>
      <c r="R43" s="140"/>
      <c r="S43" s="140"/>
      <c r="T43" s="140"/>
      <c r="U43" s="140"/>
      <c r="X43" s="140"/>
    </row>
    <row r="44" spans="1:24" x14ac:dyDescent="0.3">
      <c r="A44" s="5">
        <v>32</v>
      </c>
      <c r="B44" s="14" t="s">
        <v>108</v>
      </c>
      <c r="C44" s="14" t="str">
        <f t="shared" si="0"/>
        <v>Bijhouding</v>
      </c>
      <c r="D44" s="14"/>
      <c r="E44" s="14"/>
      <c r="F44" s="49" t="s">
        <v>364</v>
      </c>
      <c r="G44" s="14"/>
      <c r="H44" s="54" t="s">
        <v>203</v>
      </c>
      <c r="I44" s="33" t="s">
        <v>142</v>
      </c>
      <c r="J44" s="54"/>
      <c r="K44" s="172">
        <v>0.3</v>
      </c>
      <c r="L44" s="146" t="str">
        <f t="shared" si="2"/>
        <v>1</v>
      </c>
      <c r="M44" s="146" t="str">
        <f t="shared" si="3"/>
        <v>0</v>
      </c>
      <c r="N44" s="208">
        <f t="shared" si="4"/>
        <v>0.3</v>
      </c>
      <c r="O44" s="208">
        <f t="shared" si="4"/>
        <v>0</v>
      </c>
      <c r="P44" s="208"/>
      <c r="Q44" s="140"/>
      <c r="R44" s="140"/>
      <c r="S44" s="140"/>
      <c r="T44" s="140"/>
      <c r="U44" s="140"/>
      <c r="X44" s="140"/>
    </row>
    <row r="45" spans="1:24" ht="16.2" thickBot="1" x14ac:dyDescent="0.35">
      <c r="A45" s="6">
        <v>33</v>
      </c>
      <c r="B45" s="15" t="s">
        <v>108</v>
      </c>
      <c r="C45" s="15" t="str">
        <f t="shared" si="0"/>
        <v>Bijhouding</v>
      </c>
      <c r="D45" s="15"/>
      <c r="E45" s="15"/>
      <c r="F45" s="51" t="s">
        <v>365</v>
      </c>
      <c r="G45" s="15"/>
      <c r="H45" s="55" t="s">
        <v>204</v>
      </c>
      <c r="I45" s="33" t="s">
        <v>142</v>
      </c>
      <c r="J45" s="55"/>
      <c r="K45" s="211">
        <v>0.3</v>
      </c>
      <c r="L45" s="216" t="str">
        <f t="shared" si="2"/>
        <v>1</v>
      </c>
      <c r="M45" s="216" t="str">
        <f t="shared" si="3"/>
        <v>0</v>
      </c>
      <c r="N45" s="240">
        <f t="shared" si="4"/>
        <v>0.3</v>
      </c>
      <c r="O45" s="240">
        <f t="shared" si="4"/>
        <v>0</v>
      </c>
      <c r="P45" s="240"/>
      <c r="Q45" s="137"/>
      <c r="R45" s="137"/>
      <c r="S45" s="137"/>
      <c r="T45" s="137"/>
      <c r="U45" s="137"/>
      <c r="V45" s="210"/>
      <c r="W45" s="210"/>
      <c r="X45" s="137"/>
    </row>
    <row r="46" spans="1:24" ht="18" x14ac:dyDescent="0.3">
      <c r="A46" s="4">
        <v>34</v>
      </c>
      <c r="B46" s="13" t="s">
        <v>113</v>
      </c>
      <c r="C46" s="13" t="str">
        <f>VLOOKUP(B46,BOPStap,3,FALSE)</f>
        <v>Selecties</v>
      </c>
      <c r="D46" s="13"/>
      <c r="E46" s="13"/>
      <c r="F46" s="29"/>
      <c r="G46" s="13"/>
      <c r="H46" s="30" t="s">
        <v>211</v>
      </c>
      <c r="I46" s="31"/>
      <c r="J46" s="32"/>
      <c r="K46" s="172" t="s">
        <v>648</v>
      </c>
      <c r="L46" s="147" t="s">
        <v>648</v>
      </c>
      <c r="M46" s="147" t="s">
        <v>648</v>
      </c>
      <c r="N46" s="147"/>
      <c r="O46" s="148"/>
      <c r="P46" s="148"/>
      <c r="Q46" s="140"/>
      <c r="R46" s="140"/>
      <c r="S46" s="140"/>
      <c r="T46" s="140"/>
      <c r="U46" s="140"/>
      <c r="X46" s="140"/>
    </row>
    <row r="47" spans="1:24" x14ac:dyDescent="0.3">
      <c r="A47" s="4">
        <v>275</v>
      </c>
      <c r="B47" s="14" t="s">
        <v>113</v>
      </c>
      <c r="C47" s="14" t="str">
        <f t="shared" ref="C47:C53" si="7">VLOOKUP(B47,BOPStap,3,FALSE)</f>
        <v>Selecties</v>
      </c>
      <c r="D47" s="13"/>
      <c r="E47" s="13"/>
      <c r="F47" s="29" t="s">
        <v>617</v>
      </c>
      <c r="G47" s="29"/>
      <c r="H47" s="59" t="s">
        <v>615</v>
      </c>
      <c r="I47" s="33" t="s">
        <v>142</v>
      </c>
      <c r="J47" s="34" t="s">
        <v>142</v>
      </c>
      <c r="K47" s="172">
        <v>0.2</v>
      </c>
      <c r="L47" s="146" t="str">
        <f t="shared" ref="L47:L56" si="8">IF(I47="G","1","0")</f>
        <v>1</v>
      </c>
      <c r="M47" s="146" t="str">
        <f t="shared" ref="M47:M56" si="9">IF(J47="G","1","0")</f>
        <v>1</v>
      </c>
      <c r="N47" s="209">
        <f>$K47*L47</f>
        <v>0.2</v>
      </c>
      <c r="O47" s="209">
        <f>$K47*M47</f>
        <v>0.2</v>
      </c>
      <c r="P47" s="209"/>
      <c r="Q47" s="140"/>
      <c r="R47" s="152" t="s">
        <v>642</v>
      </c>
      <c r="S47" s="162" t="s">
        <v>643</v>
      </c>
      <c r="T47" s="151">
        <v>0.06</v>
      </c>
      <c r="U47" s="155">
        <f>SUM(N47:N55)</f>
        <v>1</v>
      </c>
      <c r="V47" s="153">
        <f>SUM(O47:O54)</f>
        <v>0.8</v>
      </c>
      <c r="W47" s="153">
        <f>$T47*U47</f>
        <v>0.06</v>
      </c>
      <c r="X47" s="153">
        <f>$T47*V47</f>
        <v>4.8000000000000001E-2</v>
      </c>
    </row>
    <row r="48" spans="1:24" x14ac:dyDescent="0.3">
      <c r="A48" s="4">
        <v>276</v>
      </c>
      <c r="B48" s="14" t="s">
        <v>113</v>
      </c>
      <c r="C48" s="14" t="str">
        <f t="shared" si="7"/>
        <v>Selecties</v>
      </c>
      <c r="D48" s="13"/>
      <c r="E48" s="13"/>
      <c r="F48" s="29" t="s">
        <v>532</v>
      </c>
      <c r="G48" s="29"/>
      <c r="H48" s="59" t="s">
        <v>625</v>
      </c>
      <c r="I48" s="33" t="s">
        <v>142</v>
      </c>
      <c r="J48" s="34" t="s">
        <v>142</v>
      </c>
      <c r="K48" s="172">
        <v>0.06</v>
      </c>
      <c r="L48" s="146" t="str">
        <f t="shared" si="8"/>
        <v>1</v>
      </c>
      <c r="M48" s="146" t="str">
        <f t="shared" si="9"/>
        <v>1</v>
      </c>
      <c r="N48" s="209">
        <f t="shared" ref="N48:O53" si="10">$K48*L48</f>
        <v>0.06</v>
      </c>
      <c r="O48" s="209">
        <f t="shared" si="10"/>
        <v>0.06</v>
      </c>
      <c r="P48" s="209"/>
      <c r="Q48" s="140"/>
      <c r="R48" s="140"/>
      <c r="S48" s="140"/>
      <c r="T48" s="140"/>
      <c r="U48" s="140"/>
      <c r="X48" s="140"/>
    </row>
    <row r="49" spans="1:43" x14ac:dyDescent="0.3">
      <c r="A49" s="4">
        <v>277</v>
      </c>
      <c r="B49" s="14" t="s">
        <v>113</v>
      </c>
      <c r="C49" s="14" t="str">
        <f t="shared" si="7"/>
        <v>Selecties</v>
      </c>
      <c r="D49" s="13"/>
      <c r="E49" s="13"/>
      <c r="F49" s="29" t="s">
        <v>533</v>
      </c>
      <c r="G49" s="29"/>
      <c r="H49" s="59" t="s">
        <v>620</v>
      </c>
      <c r="I49" s="33" t="s">
        <v>142</v>
      </c>
      <c r="J49" s="34" t="s">
        <v>142</v>
      </c>
      <c r="K49" s="172">
        <v>0.06</v>
      </c>
      <c r="L49" s="146" t="str">
        <f t="shared" si="8"/>
        <v>1</v>
      </c>
      <c r="M49" s="146" t="str">
        <f t="shared" si="9"/>
        <v>1</v>
      </c>
      <c r="N49" s="209">
        <f t="shared" si="10"/>
        <v>0.06</v>
      </c>
      <c r="O49" s="209">
        <f t="shared" si="10"/>
        <v>0.06</v>
      </c>
      <c r="P49" s="209"/>
      <c r="Q49" s="140"/>
      <c r="R49" s="140"/>
      <c r="S49" s="140"/>
      <c r="T49" s="140"/>
      <c r="U49" s="140"/>
      <c r="X49" s="140"/>
    </row>
    <row r="50" spans="1:43" x14ac:dyDescent="0.3">
      <c r="A50" s="4">
        <v>279</v>
      </c>
      <c r="B50" s="14" t="s">
        <v>113</v>
      </c>
      <c r="C50" s="14" t="str">
        <f t="shared" si="7"/>
        <v>Selecties</v>
      </c>
      <c r="D50" s="13"/>
      <c r="E50" s="13"/>
      <c r="F50" s="29" t="s">
        <v>618</v>
      </c>
      <c r="G50" s="29"/>
      <c r="H50" s="59" t="s">
        <v>619</v>
      </c>
      <c r="I50" s="33" t="s">
        <v>142</v>
      </c>
      <c r="J50" s="34" t="s">
        <v>142</v>
      </c>
      <c r="K50" s="172">
        <v>0.06</v>
      </c>
      <c r="L50" s="146" t="str">
        <f t="shared" si="8"/>
        <v>1</v>
      </c>
      <c r="M50" s="146" t="str">
        <f t="shared" si="9"/>
        <v>1</v>
      </c>
      <c r="N50" s="209">
        <f t="shared" si="10"/>
        <v>0.06</v>
      </c>
      <c r="O50" s="209">
        <f t="shared" si="10"/>
        <v>0.06</v>
      </c>
      <c r="P50" s="209"/>
      <c r="Q50" s="140"/>
      <c r="R50" s="140"/>
      <c r="S50" s="140"/>
      <c r="T50" s="140"/>
      <c r="U50" s="140"/>
      <c r="X50" s="140"/>
    </row>
    <row r="51" spans="1:43" x14ac:dyDescent="0.3">
      <c r="A51" s="4">
        <v>287</v>
      </c>
      <c r="B51" s="14" t="s">
        <v>113</v>
      </c>
      <c r="C51" s="14" t="str">
        <f>VLOOKUP(B51,BOPStap,3,FALSE)</f>
        <v>Selecties</v>
      </c>
      <c r="D51" s="13"/>
      <c r="E51" s="13"/>
      <c r="F51" s="29" t="s">
        <v>623</v>
      </c>
      <c r="G51" s="29"/>
      <c r="H51" s="59" t="s">
        <v>624</v>
      </c>
      <c r="I51" s="33" t="s">
        <v>142</v>
      </c>
      <c r="J51" s="34" t="s">
        <v>142</v>
      </c>
      <c r="K51" s="172">
        <v>0.08</v>
      </c>
      <c r="L51" s="146" t="str">
        <f t="shared" si="8"/>
        <v>1</v>
      </c>
      <c r="M51" s="146" t="str">
        <f t="shared" si="9"/>
        <v>1</v>
      </c>
      <c r="N51" s="209">
        <f t="shared" si="10"/>
        <v>0.08</v>
      </c>
      <c r="O51" s="209">
        <f t="shared" si="10"/>
        <v>0.08</v>
      </c>
      <c r="P51" s="209"/>
      <c r="Q51" s="140"/>
      <c r="R51" s="140"/>
      <c r="S51" s="140"/>
      <c r="T51" s="140"/>
      <c r="U51" s="140"/>
      <c r="X51" s="140"/>
      <c r="AQ51" s="250" t="s">
        <v>690</v>
      </c>
    </row>
    <row r="52" spans="1:43" x14ac:dyDescent="0.3">
      <c r="A52" s="4">
        <v>288</v>
      </c>
      <c r="B52" s="14" t="s">
        <v>113</v>
      </c>
      <c r="C52" s="14" t="str">
        <f t="shared" si="7"/>
        <v>Selecties</v>
      </c>
      <c r="D52" s="13"/>
      <c r="E52" s="13"/>
      <c r="F52" s="29" t="s">
        <v>621</v>
      </c>
      <c r="G52" s="29"/>
      <c r="H52" s="59" t="s">
        <v>616</v>
      </c>
      <c r="I52" s="33" t="s">
        <v>142</v>
      </c>
      <c r="J52" s="34" t="s">
        <v>142</v>
      </c>
      <c r="K52" s="172">
        <v>0.19</v>
      </c>
      <c r="L52" s="146" t="str">
        <f t="shared" si="8"/>
        <v>1</v>
      </c>
      <c r="M52" s="146" t="str">
        <f t="shared" si="9"/>
        <v>1</v>
      </c>
      <c r="N52" s="209">
        <f t="shared" si="10"/>
        <v>0.19</v>
      </c>
      <c r="O52" s="209">
        <f t="shared" si="10"/>
        <v>0.19</v>
      </c>
      <c r="P52" s="209"/>
      <c r="Q52" s="140"/>
      <c r="R52" s="140"/>
      <c r="S52" s="140"/>
      <c r="T52" s="140"/>
      <c r="U52" s="140"/>
      <c r="X52" s="140"/>
      <c r="AQ52" s="250" t="s">
        <v>691</v>
      </c>
    </row>
    <row r="53" spans="1:43" x14ac:dyDescent="0.3">
      <c r="A53" s="4">
        <v>283</v>
      </c>
      <c r="B53" s="14" t="s">
        <v>113</v>
      </c>
      <c r="C53" s="14" t="str">
        <f t="shared" si="7"/>
        <v>Selecties</v>
      </c>
      <c r="D53" s="13"/>
      <c r="E53" s="13"/>
      <c r="F53" s="29" t="s">
        <v>622</v>
      </c>
      <c r="G53" s="29"/>
      <c r="H53" s="59" t="s">
        <v>689</v>
      </c>
      <c r="I53" s="33" t="s">
        <v>142</v>
      </c>
      <c r="J53" s="34" t="s">
        <v>142</v>
      </c>
      <c r="K53" s="172">
        <v>0.15</v>
      </c>
      <c r="L53" s="146" t="str">
        <f t="shared" si="8"/>
        <v>1</v>
      </c>
      <c r="M53" s="146" t="str">
        <f t="shared" si="9"/>
        <v>1</v>
      </c>
      <c r="N53" s="209">
        <f t="shared" si="10"/>
        <v>0.15</v>
      </c>
      <c r="O53" s="209">
        <f t="shared" si="10"/>
        <v>0.15</v>
      </c>
      <c r="P53" s="209"/>
      <c r="Q53" s="140"/>
      <c r="R53" s="140"/>
      <c r="S53" s="140"/>
      <c r="T53" s="140"/>
      <c r="U53" s="140"/>
      <c r="X53" s="140"/>
      <c r="AQ53" s="250" t="s">
        <v>692</v>
      </c>
    </row>
    <row r="54" spans="1:43" x14ac:dyDescent="0.3">
      <c r="A54" s="4">
        <v>284</v>
      </c>
      <c r="B54" s="14" t="s">
        <v>113</v>
      </c>
      <c r="C54" s="14" t="str">
        <f t="shared" ref="C54" si="11">VLOOKUP(B54,BOPStap,3,FALSE)</f>
        <v>Selecties</v>
      </c>
      <c r="D54" s="13"/>
      <c r="E54" s="13"/>
      <c r="F54" s="29" t="s">
        <v>694</v>
      </c>
      <c r="G54" s="29"/>
      <c r="H54" s="59" t="s">
        <v>695</v>
      </c>
      <c r="I54" s="33" t="s">
        <v>142</v>
      </c>
      <c r="J54" s="32"/>
      <c r="K54" s="172">
        <v>0.1</v>
      </c>
      <c r="L54" s="146" t="str">
        <f t="shared" si="8"/>
        <v>1</v>
      </c>
      <c r="M54" s="146" t="str">
        <f t="shared" si="9"/>
        <v>0</v>
      </c>
      <c r="N54" s="209">
        <f t="shared" ref="N54:N55" si="12">$K54*L54</f>
        <v>0.1</v>
      </c>
      <c r="O54" s="209">
        <f t="shared" ref="O54:O55" si="13">$K54*M54</f>
        <v>0</v>
      </c>
      <c r="P54" s="209"/>
      <c r="Q54" s="140"/>
      <c r="R54" s="140"/>
      <c r="S54" s="140"/>
      <c r="T54" s="140"/>
      <c r="U54" s="140"/>
      <c r="X54" s="140"/>
      <c r="AQ54" s="250" t="s">
        <v>693</v>
      </c>
    </row>
    <row r="55" spans="1:43" x14ac:dyDescent="0.3">
      <c r="A55" s="4">
        <v>300</v>
      </c>
      <c r="B55" s="14" t="s">
        <v>113</v>
      </c>
      <c r="C55" s="14" t="str">
        <f t="shared" ref="C55" si="14">VLOOKUP(B55,BOPStap,3,FALSE)</f>
        <v>Selecties</v>
      </c>
      <c r="D55" s="13"/>
      <c r="E55" s="13"/>
      <c r="F55" s="29" t="s">
        <v>696</v>
      </c>
      <c r="G55" s="29"/>
      <c r="H55" s="59" t="s">
        <v>697</v>
      </c>
      <c r="I55" s="33" t="s">
        <v>142</v>
      </c>
      <c r="K55" s="172">
        <v>0.1</v>
      </c>
      <c r="L55" s="146" t="str">
        <f t="shared" si="8"/>
        <v>1</v>
      </c>
      <c r="M55" s="146" t="str">
        <f t="shared" si="9"/>
        <v>0</v>
      </c>
      <c r="N55" s="209">
        <f t="shared" si="12"/>
        <v>0.1</v>
      </c>
      <c r="O55" s="209">
        <f t="shared" si="13"/>
        <v>0</v>
      </c>
      <c r="P55" s="209"/>
      <c r="Q55" s="140"/>
      <c r="R55" s="140"/>
      <c r="S55" s="140"/>
      <c r="T55" s="140"/>
      <c r="U55" s="140"/>
      <c r="X55" s="140"/>
      <c r="AQ55" s="250"/>
    </row>
    <row r="56" spans="1:43" ht="16.2" thickBot="1" x14ac:dyDescent="0.35">
      <c r="A56" s="137">
        <v>35</v>
      </c>
      <c r="B56" s="28" t="s">
        <v>113</v>
      </c>
      <c r="C56" s="28" t="str">
        <f>VLOOKUP(B56,BOPStap,3,FALSE)</f>
        <v>Selecties</v>
      </c>
      <c r="D56" s="28"/>
      <c r="E56" s="28"/>
      <c r="F56" s="138" t="s">
        <v>24</v>
      </c>
      <c r="G56" s="28"/>
      <c r="H56" s="28" t="s">
        <v>211</v>
      </c>
      <c r="I56" s="43" t="s">
        <v>142</v>
      </c>
      <c r="J56" s="139"/>
      <c r="K56" s="211">
        <v>1</v>
      </c>
      <c r="L56" s="216" t="str">
        <f t="shared" si="8"/>
        <v>1</v>
      </c>
      <c r="M56" s="216" t="str">
        <f t="shared" si="9"/>
        <v>0</v>
      </c>
      <c r="N56" s="217">
        <f>$K56*L56</f>
        <v>1</v>
      </c>
      <c r="O56" s="217">
        <f>$K56*M56</f>
        <v>0</v>
      </c>
      <c r="P56" s="217"/>
      <c r="Q56" s="137"/>
      <c r="R56" s="218" t="s">
        <v>638</v>
      </c>
      <c r="S56" s="218" t="s">
        <v>639</v>
      </c>
      <c r="T56" s="219">
        <v>1.4999999999999999E-2</v>
      </c>
      <c r="U56" s="241">
        <f>N56</f>
        <v>1</v>
      </c>
      <c r="V56" s="220">
        <f>O56</f>
        <v>0</v>
      </c>
      <c r="W56" s="220">
        <f>$T56*U56</f>
        <v>1.4999999999999999E-2</v>
      </c>
      <c r="X56" s="220">
        <f>$T56*V56</f>
        <v>0</v>
      </c>
    </row>
    <row r="57" spans="1:43" ht="18" x14ac:dyDescent="0.3">
      <c r="A57" s="4">
        <v>43</v>
      </c>
      <c r="B57" s="13" t="s">
        <v>189</v>
      </c>
      <c r="C57" s="13" t="str">
        <f t="shared" si="0"/>
        <v>Prod. waardig</v>
      </c>
      <c r="D57" s="13"/>
      <c r="E57" s="13"/>
      <c r="F57" s="29"/>
      <c r="G57" s="13"/>
      <c r="H57" s="30" t="s">
        <v>212</v>
      </c>
      <c r="I57" s="31"/>
      <c r="J57" s="32"/>
      <c r="K57" s="172" t="s">
        <v>648</v>
      </c>
      <c r="L57" s="147" t="s">
        <v>648</v>
      </c>
      <c r="M57" s="147" t="s">
        <v>648</v>
      </c>
      <c r="N57" s="147"/>
      <c r="O57" s="148"/>
      <c r="P57" s="148"/>
      <c r="Q57" s="140"/>
      <c r="R57" s="140"/>
      <c r="S57" s="140"/>
      <c r="T57" s="140"/>
      <c r="U57" s="140"/>
      <c r="X57" s="140"/>
    </row>
    <row r="58" spans="1:43" x14ac:dyDescent="0.3">
      <c r="A58" s="4">
        <v>44</v>
      </c>
      <c r="B58" s="13" t="s">
        <v>189</v>
      </c>
      <c r="C58" s="13" t="str">
        <f t="shared" si="0"/>
        <v>Prod. waardig</v>
      </c>
      <c r="D58" s="13" t="s">
        <v>212</v>
      </c>
      <c r="E58" s="13"/>
      <c r="F58" s="29" t="s">
        <v>184</v>
      </c>
      <c r="G58" s="13"/>
      <c r="H58" s="57" t="s">
        <v>205</v>
      </c>
      <c r="I58" s="33" t="s">
        <v>142</v>
      </c>
      <c r="J58" s="34" t="s">
        <v>142</v>
      </c>
      <c r="K58" s="172">
        <v>0.5</v>
      </c>
      <c r="L58" s="146" t="str">
        <f>IF(I58="G","1","0")</f>
        <v>1</v>
      </c>
      <c r="M58" s="146" t="str">
        <f>IF(J58="G","1","0")</f>
        <v>1</v>
      </c>
      <c r="N58" s="205">
        <f>$K58*L58</f>
        <v>0.5</v>
      </c>
      <c r="O58" s="205">
        <f>$K58*M58</f>
        <v>0.5</v>
      </c>
      <c r="P58" s="205"/>
      <c r="Q58" s="140"/>
      <c r="R58" s="152" t="s">
        <v>189</v>
      </c>
      <c r="S58" s="152" t="s">
        <v>644</v>
      </c>
      <c r="T58" s="154">
        <v>9.9000000000000008E-3</v>
      </c>
      <c r="U58" s="153">
        <f>N58+N59</f>
        <v>1</v>
      </c>
      <c r="V58" s="153">
        <f>O58+O59</f>
        <v>1</v>
      </c>
      <c r="W58" s="163">
        <f>$T58*U58</f>
        <v>9.9000000000000008E-3</v>
      </c>
      <c r="X58" s="163">
        <f>$T58*V58</f>
        <v>9.9000000000000008E-3</v>
      </c>
    </row>
    <row r="59" spans="1:43" ht="16.2" thickBot="1" x14ac:dyDescent="0.35">
      <c r="A59" s="6">
        <v>45</v>
      </c>
      <c r="B59" s="15" t="s">
        <v>189</v>
      </c>
      <c r="C59" s="15" t="str">
        <f t="shared" si="0"/>
        <v>Prod. waardig</v>
      </c>
      <c r="D59" s="15" t="s">
        <v>212</v>
      </c>
      <c r="E59" s="15"/>
      <c r="F59" s="38" t="s">
        <v>21</v>
      </c>
      <c r="G59" s="15"/>
      <c r="H59" s="82" t="s">
        <v>626</v>
      </c>
      <c r="I59" s="43" t="s">
        <v>142</v>
      </c>
      <c r="J59" s="44" t="s">
        <v>142</v>
      </c>
      <c r="K59" s="211">
        <v>0.5</v>
      </c>
      <c r="L59" s="216" t="str">
        <f>IF(I59="G","1","0")</f>
        <v>1</v>
      </c>
      <c r="M59" s="216" t="str">
        <f>IF(J59="G","1","0")</f>
        <v>1</v>
      </c>
      <c r="N59" s="205">
        <f>$K59*L59</f>
        <v>0.5</v>
      </c>
      <c r="O59" s="205">
        <f>$K59*M59</f>
        <v>0.5</v>
      </c>
      <c r="P59" s="205"/>
      <c r="Q59" s="137"/>
      <c r="R59" s="137"/>
      <c r="S59" s="137"/>
      <c r="T59" s="137"/>
      <c r="U59" s="137"/>
      <c r="V59" s="210"/>
      <c r="W59" s="210"/>
      <c r="X59" s="137"/>
    </row>
    <row r="60" spans="1:43" ht="18" x14ac:dyDescent="0.3">
      <c r="A60" s="4">
        <v>234</v>
      </c>
      <c r="B60" s="13" t="s">
        <v>189</v>
      </c>
      <c r="C60" s="13" t="str">
        <f t="shared" si="0"/>
        <v>Prod. waardig</v>
      </c>
      <c r="D60" s="13" t="s">
        <v>508</v>
      </c>
      <c r="E60" s="13"/>
      <c r="F60" s="29"/>
      <c r="G60" s="13"/>
      <c r="H60" s="30" t="s">
        <v>508</v>
      </c>
      <c r="I60" s="145"/>
      <c r="J60" s="58"/>
      <c r="K60" s="172" t="s">
        <v>648</v>
      </c>
      <c r="L60" s="147" t="s">
        <v>648</v>
      </c>
      <c r="M60" s="147" t="s">
        <v>648</v>
      </c>
      <c r="N60" s="147"/>
      <c r="O60" s="148"/>
      <c r="P60" s="148"/>
      <c r="Q60" s="140"/>
      <c r="R60" s="140"/>
      <c r="S60" s="140"/>
      <c r="T60" s="140"/>
      <c r="U60" s="140"/>
      <c r="X60" s="140"/>
    </row>
    <row r="61" spans="1:43" x14ac:dyDescent="0.3">
      <c r="A61" s="5">
        <v>235</v>
      </c>
      <c r="B61" s="14" t="s">
        <v>189</v>
      </c>
      <c r="C61" s="14" t="str">
        <f t="shared" si="0"/>
        <v>Prod. waardig</v>
      </c>
      <c r="D61" s="14" t="s">
        <v>508</v>
      </c>
      <c r="E61" s="14"/>
      <c r="F61" s="35"/>
      <c r="G61" s="14"/>
      <c r="H61" s="49" t="s">
        <v>509</v>
      </c>
      <c r="I61" s="56" t="s">
        <v>122</v>
      </c>
      <c r="J61" s="180" t="s">
        <v>505</v>
      </c>
      <c r="K61" s="172" t="s">
        <v>648</v>
      </c>
      <c r="L61" s="147" t="s">
        <v>648</v>
      </c>
      <c r="M61" s="147" t="s">
        <v>648</v>
      </c>
      <c r="N61" s="147"/>
      <c r="O61" s="148"/>
      <c r="P61" s="148"/>
      <c r="Q61" s="140"/>
      <c r="R61" s="140"/>
      <c r="T61" s="140"/>
      <c r="U61" s="140"/>
      <c r="X61" s="140"/>
    </row>
    <row r="62" spans="1:43" ht="16.2" thickBot="1" x14ac:dyDescent="0.35">
      <c r="A62" s="6">
        <v>236</v>
      </c>
      <c r="B62" s="15" t="s">
        <v>189</v>
      </c>
      <c r="C62" s="15" t="str">
        <f t="shared" si="0"/>
        <v>Prod. waardig</v>
      </c>
      <c r="D62" s="15" t="s">
        <v>508</v>
      </c>
      <c r="E62" s="15"/>
      <c r="F62" s="38" t="s">
        <v>574</v>
      </c>
      <c r="G62" s="15"/>
      <c r="H62" s="51" t="s">
        <v>510</v>
      </c>
      <c r="I62" s="43" t="s">
        <v>142</v>
      </c>
      <c r="J62" s="44" t="s">
        <v>142</v>
      </c>
      <c r="K62" s="211">
        <v>1</v>
      </c>
      <c r="L62" s="216" t="str">
        <f>IF(I62="G","1","0")</f>
        <v>1</v>
      </c>
      <c r="M62" s="216" t="str">
        <f>IF(J62="G","1","0")</f>
        <v>1</v>
      </c>
      <c r="N62" s="221">
        <f>$K62*L62</f>
        <v>1</v>
      </c>
      <c r="O62" s="221">
        <f>$K62*M62</f>
        <v>1</v>
      </c>
      <c r="P62" s="221"/>
      <c r="Q62" s="137"/>
      <c r="R62" s="218" t="s">
        <v>506</v>
      </c>
      <c r="S62" s="222" t="s">
        <v>647</v>
      </c>
      <c r="T62" s="223">
        <v>1E-4</v>
      </c>
      <c r="U62" s="223">
        <v>1E-4</v>
      </c>
      <c r="V62" s="220">
        <f>O62</f>
        <v>1</v>
      </c>
      <c r="W62" s="220">
        <f>$T62*U62</f>
        <v>1E-8</v>
      </c>
      <c r="X62" s="220">
        <f>$T62*V62</f>
        <v>1E-4</v>
      </c>
    </row>
    <row r="63" spans="1:43" ht="16.2" thickBot="1" x14ac:dyDescent="0.35">
      <c r="A63" s="8">
        <v>48</v>
      </c>
      <c r="B63" s="17" t="s">
        <v>189</v>
      </c>
      <c r="C63" s="17" t="str">
        <f t="shared" si="0"/>
        <v>Prod. waardig</v>
      </c>
      <c r="D63" s="17" t="s">
        <v>206</v>
      </c>
      <c r="E63" s="17"/>
      <c r="F63" s="45" t="s">
        <v>115</v>
      </c>
      <c r="G63" s="17"/>
      <c r="H63" s="60" t="s">
        <v>206</v>
      </c>
      <c r="I63" s="224" t="s">
        <v>142</v>
      </c>
      <c r="J63" s="225" t="s">
        <v>142</v>
      </c>
      <c r="K63" s="213" t="s">
        <v>648</v>
      </c>
      <c r="L63" s="214" t="s">
        <v>648</v>
      </c>
      <c r="M63" s="214" t="s">
        <v>648</v>
      </c>
      <c r="N63" s="214"/>
      <c r="O63" s="226"/>
      <c r="P63" s="226"/>
      <c r="Q63" s="8"/>
      <c r="R63" s="8"/>
      <c r="S63" s="8"/>
      <c r="T63" s="8"/>
      <c r="U63" s="8"/>
      <c r="V63" s="215"/>
      <c r="W63" s="215"/>
      <c r="X63" s="8"/>
    </row>
    <row r="64" spans="1:43" ht="18" x14ac:dyDescent="0.3">
      <c r="A64" s="4">
        <v>49</v>
      </c>
      <c r="B64" s="13" t="s">
        <v>189</v>
      </c>
      <c r="C64" s="13" t="str">
        <f>VLOOKUP(B64,BOPStap,3,FALSE)</f>
        <v>Prod. waardig</v>
      </c>
      <c r="D64" s="13"/>
      <c r="E64" s="13"/>
      <c r="F64" s="29"/>
      <c r="G64" s="13"/>
      <c r="H64" s="30" t="s">
        <v>9</v>
      </c>
      <c r="I64" s="31"/>
      <c r="J64" s="32"/>
      <c r="K64" s="172" t="s">
        <v>648</v>
      </c>
      <c r="L64" s="147" t="s">
        <v>648</v>
      </c>
      <c r="M64" s="147" t="s">
        <v>648</v>
      </c>
      <c r="N64" s="147"/>
      <c r="O64" s="148"/>
      <c r="P64" s="148"/>
      <c r="Q64" s="140"/>
      <c r="R64" s="152" t="s">
        <v>506</v>
      </c>
      <c r="S64" s="152" t="s">
        <v>9</v>
      </c>
      <c r="T64" s="151">
        <v>0.03</v>
      </c>
      <c r="U64" s="153">
        <v>1</v>
      </c>
      <c r="V64" s="153">
        <v>1</v>
      </c>
      <c r="W64" s="153">
        <v>0.03</v>
      </c>
      <c r="X64" s="153">
        <f>$T64*V64</f>
        <v>0.03</v>
      </c>
    </row>
    <row r="65" spans="1:24" x14ac:dyDescent="0.3">
      <c r="A65" s="4">
        <v>50</v>
      </c>
      <c r="B65" s="13" t="s">
        <v>189</v>
      </c>
      <c r="C65" s="13" t="str">
        <f t="shared" si="0"/>
        <v>Prod. waardig</v>
      </c>
      <c r="D65" s="13" t="s">
        <v>9</v>
      </c>
      <c r="E65" s="13"/>
      <c r="F65" s="29" t="s">
        <v>291</v>
      </c>
      <c r="G65" s="13"/>
      <c r="H65" s="13" t="s">
        <v>290</v>
      </c>
      <c r="I65" s="33" t="s">
        <v>142</v>
      </c>
      <c r="J65" s="34" t="s">
        <v>142</v>
      </c>
      <c r="K65" s="172" t="s">
        <v>648</v>
      </c>
      <c r="L65" s="147" t="s">
        <v>648</v>
      </c>
      <c r="M65" s="147" t="s">
        <v>648</v>
      </c>
      <c r="N65" s="147"/>
      <c r="O65" s="148"/>
      <c r="P65" s="148"/>
      <c r="Q65" s="148"/>
      <c r="R65" s="140"/>
      <c r="S65" s="140"/>
      <c r="T65" s="140"/>
      <c r="U65" s="140"/>
      <c r="X65" s="140"/>
    </row>
    <row r="66" spans="1:24" x14ac:dyDescent="0.3">
      <c r="A66" s="5">
        <v>51</v>
      </c>
      <c r="B66" s="14" t="s">
        <v>189</v>
      </c>
      <c r="C66" s="14" t="str">
        <f t="shared" si="0"/>
        <v>Prod. waardig</v>
      </c>
      <c r="D66" s="14" t="s">
        <v>9</v>
      </c>
      <c r="E66" s="14"/>
      <c r="F66" s="35" t="s">
        <v>342</v>
      </c>
      <c r="G66" s="14"/>
      <c r="H66" s="14" t="s">
        <v>292</v>
      </c>
      <c r="I66" s="33" t="s">
        <v>142</v>
      </c>
      <c r="J66" s="34" t="s">
        <v>142</v>
      </c>
      <c r="K66" s="172" t="s">
        <v>648</v>
      </c>
      <c r="L66" s="147" t="s">
        <v>648</v>
      </c>
      <c r="M66" s="147" t="s">
        <v>648</v>
      </c>
      <c r="N66" s="147"/>
      <c r="O66" s="148"/>
      <c r="P66" s="148"/>
      <c r="Q66" s="148"/>
      <c r="R66" s="140"/>
      <c r="S66" s="140"/>
      <c r="T66" s="140"/>
      <c r="U66" s="140"/>
      <c r="X66" s="140"/>
    </row>
    <row r="67" spans="1:24" x14ac:dyDescent="0.3">
      <c r="A67" s="5">
        <v>52</v>
      </c>
      <c r="B67" s="14" t="s">
        <v>189</v>
      </c>
      <c r="C67" s="14" t="str">
        <f t="shared" si="0"/>
        <v>Prod. waardig</v>
      </c>
      <c r="D67" s="14" t="s">
        <v>9</v>
      </c>
      <c r="E67" s="14"/>
      <c r="F67" s="35" t="s">
        <v>305</v>
      </c>
      <c r="G67" s="14"/>
      <c r="H67" s="14" t="s">
        <v>293</v>
      </c>
      <c r="I67" s="33" t="s">
        <v>142</v>
      </c>
      <c r="J67" s="34" t="s">
        <v>142</v>
      </c>
      <c r="K67" s="172" t="s">
        <v>648</v>
      </c>
      <c r="L67" s="147" t="s">
        <v>648</v>
      </c>
      <c r="M67" s="147" t="s">
        <v>648</v>
      </c>
      <c r="N67" s="147"/>
      <c r="O67" s="148"/>
      <c r="P67" s="148"/>
      <c r="Q67" s="148"/>
      <c r="R67" s="140"/>
      <c r="S67" s="140"/>
      <c r="T67" s="140"/>
      <c r="U67" s="140"/>
      <c r="X67" s="140"/>
    </row>
    <row r="68" spans="1:24" x14ac:dyDescent="0.3">
      <c r="A68" s="5">
        <v>53</v>
      </c>
      <c r="B68" s="14" t="s">
        <v>189</v>
      </c>
      <c r="C68" s="14" t="str">
        <f t="shared" si="0"/>
        <v>Prod. waardig</v>
      </c>
      <c r="D68" s="14" t="s">
        <v>9</v>
      </c>
      <c r="E68" s="14"/>
      <c r="F68" s="35" t="s">
        <v>306</v>
      </c>
      <c r="G68" s="14"/>
      <c r="H68" s="14" t="s">
        <v>294</v>
      </c>
      <c r="I68" s="33" t="s">
        <v>142</v>
      </c>
      <c r="J68" s="34" t="s">
        <v>142</v>
      </c>
      <c r="K68" s="172" t="s">
        <v>648</v>
      </c>
      <c r="L68" s="147" t="s">
        <v>648</v>
      </c>
      <c r="M68" s="147" t="s">
        <v>648</v>
      </c>
      <c r="N68" s="147"/>
      <c r="O68" s="148"/>
      <c r="P68" s="148"/>
      <c r="Q68" s="148"/>
      <c r="R68" s="140"/>
      <c r="S68" s="140"/>
      <c r="T68" s="140"/>
      <c r="U68" s="140"/>
      <c r="X68" s="140"/>
    </row>
    <row r="69" spans="1:24" x14ac:dyDescent="0.3">
      <c r="A69" s="5">
        <v>54</v>
      </c>
      <c r="B69" s="14" t="s">
        <v>189</v>
      </c>
      <c r="C69" s="14" t="str">
        <f t="shared" si="0"/>
        <v>Prod. waardig</v>
      </c>
      <c r="D69" s="14" t="s">
        <v>9</v>
      </c>
      <c r="E69" s="14"/>
      <c r="F69" s="35" t="s">
        <v>307</v>
      </c>
      <c r="G69" s="14"/>
      <c r="H69" s="14" t="s">
        <v>295</v>
      </c>
      <c r="I69" s="33" t="s">
        <v>142</v>
      </c>
      <c r="J69" s="34" t="s">
        <v>142</v>
      </c>
      <c r="K69" s="172" t="s">
        <v>648</v>
      </c>
      <c r="L69" s="147" t="s">
        <v>648</v>
      </c>
      <c r="M69" s="147" t="s">
        <v>648</v>
      </c>
      <c r="N69" s="147"/>
      <c r="O69" s="148"/>
      <c r="P69" s="148"/>
      <c r="Q69" s="148"/>
      <c r="R69" s="140"/>
      <c r="S69" s="140"/>
      <c r="T69" s="140"/>
      <c r="U69" s="140"/>
      <c r="X69" s="140"/>
    </row>
    <row r="70" spans="1:24" x14ac:dyDescent="0.3">
      <c r="A70" s="5">
        <v>55</v>
      </c>
      <c r="B70" s="14" t="s">
        <v>189</v>
      </c>
      <c r="C70" s="14" t="str">
        <f t="shared" si="0"/>
        <v>Prod. waardig</v>
      </c>
      <c r="D70" s="14" t="s">
        <v>9</v>
      </c>
      <c r="E70" s="14"/>
      <c r="F70" s="35" t="s">
        <v>308</v>
      </c>
      <c r="G70" s="14"/>
      <c r="H70" s="14" t="s">
        <v>296</v>
      </c>
      <c r="I70" s="33" t="s">
        <v>142</v>
      </c>
      <c r="J70" s="34" t="s">
        <v>142</v>
      </c>
      <c r="K70" s="172" t="s">
        <v>648</v>
      </c>
      <c r="L70" s="147" t="s">
        <v>648</v>
      </c>
      <c r="M70" s="147" t="s">
        <v>648</v>
      </c>
      <c r="N70" s="147"/>
      <c r="O70" s="148"/>
      <c r="P70" s="148"/>
      <c r="Q70" s="148"/>
      <c r="R70" s="140"/>
      <c r="S70" s="140"/>
      <c r="T70" s="140"/>
      <c r="U70" s="140"/>
      <c r="X70" s="140"/>
    </row>
    <row r="71" spans="1:24" x14ac:dyDescent="0.3">
      <c r="A71" s="5">
        <v>263</v>
      </c>
      <c r="B71" s="14" t="s">
        <v>189</v>
      </c>
      <c r="C71" s="14" t="str">
        <f t="shared" si="0"/>
        <v>Prod. waardig</v>
      </c>
      <c r="D71" s="14" t="s">
        <v>9</v>
      </c>
      <c r="E71" s="14"/>
      <c r="F71" s="35" t="s">
        <v>589</v>
      </c>
      <c r="G71" s="14"/>
      <c r="H71" s="14" t="s">
        <v>591</v>
      </c>
      <c r="I71" s="33" t="s">
        <v>142</v>
      </c>
      <c r="J71" s="34" t="s">
        <v>142</v>
      </c>
      <c r="K71" s="172" t="s">
        <v>648</v>
      </c>
      <c r="L71" s="147" t="s">
        <v>648</v>
      </c>
      <c r="M71" s="147" t="s">
        <v>648</v>
      </c>
      <c r="N71" s="147"/>
      <c r="O71" s="148"/>
      <c r="P71" s="148"/>
      <c r="Q71" s="148"/>
      <c r="R71" s="140"/>
      <c r="S71" s="140"/>
      <c r="T71" s="140"/>
      <c r="U71" s="140"/>
      <c r="X71" s="140"/>
    </row>
    <row r="72" spans="1:24" x14ac:dyDescent="0.3">
      <c r="A72" s="5">
        <v>264</v>
      </c>
      <c r="B72" s="14" t="s">
        <v>189</v>
      </c>
      <c r="C72" s="14" t="str">
        <f t="shared" si="0"/>
        <v>Prod. waardig</v>
      </c>
      <c r="D72" s="14" t="s">
        <v>9</v>
      </c>
      <c r="E72" s="14"/>
      <c r="F72" s="35" t="s">
        <v>590</v>
      </c>
      <c r="G72" s="14"/>
      <c r="H72" s="14" t="s">
        <v>592</v>
      </c>
      <c r="I72" s="33" t="s">
        <v>142</v>
      </c>
      <c r="J72" s="34" t="s">
        <v>142</v>
      </c>
      <c r="K72" s="172" t="s">
        <v>648</v>
      </c>
      <c r="L72" s="147" t="s">
        <v>648</v>
      </c>
      <c r="M72" s="147" t="s">
        <v>648</v>
      </c>
      <c r="N72" s="147"/>
      <c r="O72" s="148"/>
      <c r="P72" s="148"/>
      <c r="Q72" s="148"/>
      <c r="R72" s="140"/>
      <c r="S72" s="140"/>
      <c r="T72" s="140"/>
      <c r="U72" s="140"/>
      <c r="X72" s="140"/>
    </row>
    <row r="73" spans="1:24" x14ac:dyDescent="0.3">
      <c r="A73" s="5">
        <v>56</v>
      </c>
      <c r="B73" s="14" t="s">
        <v>189</v>
      </c>
      <c r="C73" s="14" t="str">
        <f t="shared" si="0"/>
        <v>Prod. waardig</v>
      </c>
      <c r="D73" s="14" t="s">
        <v>9</v>
      </c>
      <c r="E73" s="14"/>
      <c r="F73" s="35" t="s">
        <v>309</v>
      </c>
      <c r="G73" s="14"/>
      <c r="H73" s="14" t="s">
        <v>297</v>
      </c>
      <c r="I73" s="33" t="s">
        <v>142</v>
      </c>
      <c r="J73" s="34" t="s">
        <v>142</v>
      </c>
      <c r="K73" s="172" t="s">
        <v>648</v>
      </c>
      <c r="L73" s="147" t="s">
        <v>648</v>
      </c>
      <c r="M73" s="147" t="s">
        <v>648</v>
      </c>
      <c r="N73" s="147"/>
      <c r="O73" s="148"/>
      <c r="P73" s="148"/>
      <c r="Q73" s="148"/>
      <c r="R73" s="140"/>
      <c r="S73" s="140"/>
      <c r="T73" s="140"/>
      <c r="U73" s="140"/>
      <c r="X73" s="140"/>
    </row>
    <row r="74" spans="1:24" x14ac:dyDescent="0.3">
      <c r="A74" s="5">
        <v>57</v>
      </c>
      <c r="B74" s="14" t="s">
        <v>108</v>
      </c>
      <c r="C74" s="14" t="str">
        <f t="shared" si="0"/>
        <v>Bijhouding</v>
      </c>
      <c r="D74" s="14" t="s">
        <v>9</v>
      </c>
      <c r="E74" s="14"/>
      <c r="F74" s="35" t="s">
        <v>117</v>
      </c>
      <c r="G74" s="14"/>
      <c r="H74" s="14" t="s">
        <v>298</v>
      </c>
      <c r="I74" s="33" t="s">
        <v>142</v>
      </c>
      <c r="J74" s="34" t="s">
        <v>142</v>
      </c>
      <c r="K74" s="172" t="s">
        <v>648</v>
      </c>
      <c r="L74" s="147" t="s">
        <v>648</v>
      </c>
      <c r="M74" s="147" t="s">
        <v>648</v>
      </c>
      <c r="N74" s="147"/>
      <c r="O74" s="148"/>
      <c r="P74" s="148"/>
      <c r="Q74" s="148"/>
      <c r="R74" s="140"/>
      <c r="S74" s="140"/>
      <c r="T74" s="140"/>
      <c r="U74" s="140"/>
      <c r="X74" s="140"/>
    </row>
    <row r="75" spans="1:24" x14ac:dyDescent="0.3">
      <c r="A75" s="5">
        <v>58</v>
      </c>
      <c r="B75" s="14" t="s">
        <v>108</v>
      </c>
      <c r="C75" s="14" t="str">
        <f t="shared" si="0"/>
        <v>Bijhouding</v>
      </c>
      <c r="D75" s="14" t="s">
        <v>9</v>
      </c>
      <c r="E75" s="14"/>
      <c r="F75" s="35" t="s">
        <v>182</v>
      </c>
      <c r="G75" s="14"/>
      <c r="H75" s="14" t="s">
        <v>299</v>
      </c>
      <c r="I75" s="33" t="s">
        <v>142</v>
      </c>
      <c r="J75" s="34" t="s">
        <v>142</v>
      </c>
      <c r="K75" s="172" t="s">
        <v>648</v>
      </c>
      <c r="L75" s="147" t="s">
        <v>648</v>
      </c>
      <c r="M75" s="147" t="s">
        <v>648</v>
      </c>
      <c r="N75" s="147"/>
      <c r="O75" s="148"/>
      <c r="P75" s="148"/>
      <c r="Q75" s="148"/>
      <c r="R75" s="140"/>
      <c r="S75" s="140"/>
      <c r="T75" s="140"/>
      <c r="U75" s="140"/>
      <c r="X75" s="140"/>
    </row>
    <row r="76" spans="1:24" x14ac:dyDescent="0.3">
      <c r="A76" s="5">
        <v>59</v>
      </c>
      <c r="B76" s="14" t="s">
        <v>189</v>
      </c>
      <c r="C76" s="14" t="str">
        <f t="shared" si="0"/>
        <v>Prod. waardig</v>
      </c>
      <c r="D76" s="14" t="s">
        <v>9</v>
      </c>
      <c r="E76" s="14"/>
      <c r="F76" s="35" t="s">
        <v>310</v>
      </c>
      <c r="G76" s="14"/>
      <c r="H76" s="14" t="s">
        <v>300</v>
      </c>
      <c r="I76" s="33" t="s">
        <v>142</v>
      </c>
      <c r="J76" s="34" t="s">
        <v>142</v>
      </c>
      <c r="K76" s="172" t="s">
        <v>648</v>
      </c>
      <c r="L76" s="147" t="s">
        <v>648</v>
      </c>
      <c r="M76" s="147" t="s">
        <v>648</v>
      </c>
      <c r="N76" s="147"/>
      <c r="O76" s="148"/>
      <c r="P76" s="148"/>
      <c r="Q76" s="148"/>
      <c r="R76" s="140"/>
      <c r="S76" s="140"/>
      <c r="T76" s="140"/>
      <c r="U76" s="140"/>
      <c r="X76" s="140"/>
    </row>
    <row r="77" spans="1:24" x14ac:dyDescent="0.3">
      <c r="A77" s="5">
        <v>60</v>
      </c>
      <c r="B77" s="14" t="s">
        <v>189</v>
      </c>
      <c r="C77" s="14" t="str">
        <f t="shared" si="0"/>
        <v>Prod. waardig</v>
      </c>
      <c r="D77" s="14" t="s">
        <v>9</v>
      </c>
      <c r="E77" s="14"/>
      <c r="F77" s="35" t="s">
        <v>311</v>
      </c>
      <c r="G77" s="14"/>
      <c r="H77" s="14" t="s">
        <v>301</v>
      </c>
      <c r="I77" s="33" t="s">
        <v>142</v>
      </c>
      <c r="J77" s="34" t="s">
        <v>142</v>
      </c>
      <c r="K77" s="172" t="s">
        <v>648</v>
      </c>
      <c r="L77" s="147" t="s">
        <v>648</v>
      </c>
      <c r="M77" s="147" t="s">
        <v>648</v>
      </c>
      <c r="N77" s="147"/>
      <c r="O77" s="148"/>
      <c r="P77" s="148"/>
      <c r="Q77" s="148"/>
      <c r="R77" s="140"/>
      <c r="S77" s="140"/>
      <c r="T77" s="140"/>
      <c r="U77" s="140"/>
      <c r="X77" s="140"/>
    </row>
    <row r="78" spans="1:24" x14ac:dyDescent="0.3">
      <c r="A78" s="5">
        <v>61</v>
      </c>
      <c r="B78" s="14" t="s">
        <v>189</v>
      </c>
      <c r="C78" s="14" t="str">
        <f t="shared" si="0"/>
        <v>Prod. waardig</v>
      </c>
      <c r="D78" s="14" t="s">
        <v>9</v>
      </c>
      <c r="E78" s="14"/>
      <c r="F78" s="35" t="s">
        <v>312</v>
      </c>
      <c r="G78" s="14"/>
      <c r="H78" s="14" t="s">
        <v>302</v>
      </c>
      <c r="I78" s="33" t="s">
        <v>142</v>
      </c>
      <c r="J78" s="34" t="s">
        <v>142</v>
      </c>
      <c r="K78" s="172" t="s">
        <v>648</v>
      </c>
      <c r="L78" s="147" t="s">
        <v>648</v>
      </c>
      <c r="M78" s="147" t="s">
        <v>648</v>
      </c>
      <c r="N78" s="147"/>
      <c r="O78" s="148"/>
      <c r="P78" s="148"/>
      <c r="Q78" s="148"/>
      <c r="R78" s="140"/>
      <c r="S78" s="140"/>
      <c r="T78" s="140"/>
      <c r="U78" s="140"/>
      <c r="X78" s="140"/>
    </row>
    <row r="79" spans="1:24" x14ac:dyDescent="0.3">
      <c r="A79" s="5">
        <v>62</v>
      </c>
      <c r="B79" s="14" t="s">
        <v>189</v>
      </c>
      <c r="C79" s="14" t="str">
        <f t="shared" si="0"/>
        <v>Prod. waardig</v>
      </c>
      <c r="D79" s="14" t="s">
        <v>9</v>
      </c>
      <c r="E79" s="14"/>
      <c r="F79" s="35" t="s">
        <v>313</v>
      </c>
      <c r="G79" s="14"/>
      <c r="H79" s="14" t="s">
        <v>303</v>
      </c>
      <c r="I79" s="33" t="s">
        <v>142</v>
      </c>
      <c r="J79" s="34" t="s">
        <v>142</v>
      </c>
      <c r="K79" s="172" t="s">
        <v>648</v>
      </c>
      <c r="L79" s="147" t="s">
        <v>648</v>
      </c>
      <c r="M79" s="147" t="s">
        <v>648</v>
      </c>
      <c r="N79" s="147"/>
      <c r="O79" s="148"/>
      <c r="P79" s="148"/>
      <c r="Q79" s="148"/>
      <c r="R79" s="140"/>
      <c r="S79" s="140"/>
      <c r="T79" s="140"/>
      <c r="U79" s="140"/>
      <c r="X79" s="140"/>
    </row>
    <row r="80" spans="1:24" x14ac:dyDescent="0.3">
      <c r="A80" s="5">
        <v>63</v>
      </c>
      <c r="B80" s="14" t="s">
        <v>189</v>
      </c>
      <c r="C80" s="14" t="str">
        <f t="shared" si="0"/>
        <v>Prod. waardig</v>
      </c>
      <c r="D80" s="14" t="s">
        <v>9</v>
      </c>
      <c r="E80" s="14"/>
      <c r="F80" s="35" t="s">
        <v>314</v>
      </c>
      <c r="G80" s="14"/>
      <c r="H80" s="14" t="s">
        <v>544</v>
      </c>
      <c r="I80" s="33" t="s">
        <v>142</v>
      </c>
      <c r="J80" s="34" t="s">
        <v>142</v>
      </c>
      <c r="K80" s="172" t="s">
        <v>648</v>
      </c>
      <c r="L80" s="147" t="s">
        <v>648</v>
      </c>
      <c r="M80" s="147" t="s">
        <v>648</v>
      </c>
      <c r="N80" s="147"/>
      <c r="O80" s="148"/>
      <c r="P80" s="148"/>
      <c r="Q80" s="148"/>
      <c r="R80" s="140"/>
      <c r="S80" s="140"/>
      <c r="T80" s="140"/>
      <c r="U80" s="140"/>
      <c r="X80" s="140"/>
    </row>
    <row r="81" spans="1:24" ht="16.2" thickBot="1" x14ac:dyDescent="0.35">
      <c r="A81" s="6">
        <v>64</v>
      </c>
      <c r="B81" s="15" t="s">
        <v>189</v>
      </c>
      <c r="C81" s="15" t="str">
        <f t="shared" si="0"/>
        <v>Prod. waardig</v>
      </c>
      <c r="D81" s="15" t="s">
        <v>9</v>
      </c>
      <c r="E81" s="15"/>
      <c r="F81" s="38" t="s">
        <v>315</v>
      </c>
      <c r="G81" s="15"/>
      <c r="H81" s="15" t="s">
        <v>304</v>
      </c>
      <c r="I81" s="43" t="s">
        <v>142</v>
      </c>
      <c r="J81" s="44" t="s">
        <v>142</v>
      </c>
      <c r="K81" s="211" t="s">
        <v>648</v>
      </c>
      <c r="L81" s="212" t="s">
        <v>648</v>
      </c>
      <c r="M81" s="212" t="s">
        <v>648</v>
      </c>
      <c r="N81" s="212"/>
      <c r="O81" s="227"/>
      <c r="P81" s="227"/>
      <c r="Q81" s="227"/>
      <c r="R81" s="137"/>
      <c r="S81" s="137"/>
      <c r="T81" s="137"/>
      <c r="U81" s="137"/>
      <c r="V81" s="210"/>
      <c r="W81" s="210"/>
      <c r="X81" s="137"/>
    </row>
    <row r="82" spans="1:24" ht="18" x14ac:dyDescent="0.3">
      <c r="A82" s="4">
        <v>65</v>
      </c>
      <c r="B82" s="13" t="s">
        <v>108</v>
      </c>
      <c r="C82" s="13" t="str">
        <f t="shared" si="0"/>
        <v>Bijhouding</v>
      </c>
      <c r="D82" s="13"/>
      <c r="E82" s="13"/>
      <c r="F82" s="29"/>
      <c r="G82" s="13"/>
      <c r="H82" s="30" t="s">
        <v>187</v>
      </c>
      <c r="I82" s="31"/>
      <c r="J82" s="32"/>
      <c r="K82" s="172" t="s">
        <v>648</v>
      </c>
      <c r="L82" s="147" t="s">
        <v>648</v>
      </c>
      <c r="M82" s="147" t="s">
        <v>648</v>
      </c>
      <c r="N82" s="147"/>
      <c r="O82" s="148"/>
      <c r="P82" s="148"/>
      <c r="Q82" s="148"/>
      <c r="R82" s="162" t="s">
        <v>108</v>
      </c>
      <c r="S82" s="162" t="s">
        <v>650</v>
      </c>
      <c r="T82" s="153">
        <v>0.18</v>
      </c>
      <c r="U82" s="153">
        <f>SUM(N82:N265)/100</f>
        <v>0.80474999999999897</v>
      </c>
      <c r="V82" s="153">
        <f>SUM(O82:O265)/100</f>
        <v>0.37889000000000017</v>
      </c>
      <c r="W82" s="153">
        <f>$T82*U82</f>
        <v>0.14485499999999982</v>
      </c>
      <c r="X82" s="153">
        <f>$T82*V82</f>
        <v>6.820020000000003E-2</v>
      </c>
    </row>
    <row r="83" spans="1:24" x14ac:dyDescent="0.3">
      <c r="A83" s="4">
        <v>66</v>
      </c>
      <c r="B83" s="13" t="s">
        <v>108</v>
      </c>
      <c r="C83" s="13" t="str">
        <f t="shared" si="0"/>
        <v>Bijhouding</v>
      </c>
      <c r="D83" s="13" t="s">
        <v>343</v>
      </c>
      <c r="E83" s="13"/>
      <c r="F83" s="29" t="s">
        <v>461</v>
      </c>
      <c r="G83" s="13"/>
      <c r="H83" s="13" t="s">
        <v>207</v>
      </c>
      <c r="I83" s="31"/>
      <c r="J83" s="32"/>
      <c r="K83" s="165">
        <v>1.4</v>
      </c>
      <c r="L83" s="146" t="str">
        <f t="shared" ref="L83:M88" si="15">IF(I83="G","1","0")</f>
        <v>0</v>
      </c>
      <c r="M83" s="146" t="str">
        <f t="shared" si="15"/>
        <v>0</v>
      </c>
      <c r="N83" s="206">
        <f>$K83*L83</f>
        <v>0</v>
      </c>
      <c r="O83" s="206">
        <f>$K83*M83</f>
        <v>0</v>
      </c>
      <c r="P83" s="206"/>
      <c r="Q83" s="148"/>
      <c r="R83" s="162" t="s">
        <v>108</v>
      </c>
      <c r="S83" s="162" t="s">
        <v>645</v>
      </c>
      <c r="T83" s="153">
        <v>0.09</v>
      </c>
      <c r="U83" s="153">
        <f>SUM(O82:O265)/100</f>
        <v>0.37889000000000017</v>
      </c>
      <c r="V83" s="153">
        <f>SUM(Q82:Q265)</f>
        <v>0.12</v>
      </c>
      <c r="W83" s="153">
        <f>$T83*U83</f>
        <v>3.4100100000000015E-2</v>
      </c>
      <c r="X83" s="153">
        <f>$T83*V83</f>
        <v>1.0799999999999999E-2</v>
      </c>
    </row>
    <row r="84" spans="1:24" x14ac:dyDescent="0.3">
      <c r="A84" s="5">
        <v>67</v>
      </c>
      <c r="B84" s="14" t="s">
        <v>108</v>
      </c>
      <c r="C84" s="14" t="str">
        <f t="shared" si="0"/>
        <v>Bijhouding</v>
      </c>
      <c r="D84" s="14" t="s">
        <v>343</v>
      </c>
      <c r="E84" s="14"/>
      <c r="F84" s="35" t="s">
        <v>461</v>
      </c>
      <c r="G84" s="14"/>
      <c r="H84" s="14" t="s">
        <v>208</v>
      </c>
      <c r="I84" s="41"/>
      <c r="J84" s="42"/>
      <c r="K84" s="165">
        <v>1.2130000000000001</v>
      </c>
      <c r="L84" s="146" t="str">
        <f t="shared" si="15"/>
        <v>0</v>
      </c>
      <c r="M84" s="146" t="str">
        <f t="shared" si="15"/>
        <v>0</v>
      </c>
      <c r="N84" s="206">
        <f t="shared" ref="N84:O88" si="16">$K84*L84</f>
        <v>0</v>
      </c>
      <c r="O84" s="206">
        <f t="shared" si="16"/>
        <v>0</v>
      </c>
      <c r="P84" s="206"/>
      <c r="Q84" s="148"/>
    </row>
    <row r="85" spans="1:24" x14ac:dyDescent="0.3">
      <c r="A85" s="5">
        <v>68</v>
      </c>
      <c r="B85" s="14" t="s">
        <v>108</v>
      </c>
      <c r="C85" s="14" t="str">
        <f t="shared" si="0"/>
        <v>Bijhouding</v>
      </c>
      <c r="D85" s="14" t="s">
        <v>343</v>
      </c>
      <c r="E85" s="14"/>
      <c r="F85" s="35" t="s">
        <v>461</v>
      </c>
      <c r="G85" s="14"/>
      <c r="H85" s="14" t="s">
        <v>209</v>
      </c>
      <c r="I85" s="41"/>
      <c r="J85" s="42"/>
      <c r="K85" s="165">
        <v>1.4</v>
      </c>
      <c r="L85" s="146" t="str">
        <f t="shared" si="15"/>
        <v>0</v>
      </c>
      <c r="M85" s="146" t="str">
        <f t="shared" si="15"/>
        <v>0</v>
      </c>
      <c r="N85" s="206">
        <f t="shared" si="16"/>
        <v>0</v>
      </c>
      <c r="O85" s="206">
        <f t="shared" si="16"/>
        <v>0</v>
      </c>
      <c r="P85" s="206"/>
      <c r="Q85" s="148"/>
      <c r="R85" s="140"/>
      <c r="S85" s="140"/>
      <c r="T85" s="140"/>
      <c r="U85" s="140"/>
      <c r="X85" s="140"/>
    </row>
    <row r="86" spans="1:24" x14ac:dyDescent="0.3">
      <c r="A86" s="5">
        <v>69</v>
      </c>
      <c r="B86" s="14" t="s">
        <v>108</v>
      </c>
      <c r="C86" s="14" t="str">
        <f t="shared" si="0"/>
        <v>Bijhouding</v>
      </c>
      <c r="D86" s="14" t="s">
        <v>343</v>
      </c>
      <c r="E86" s="14"/>
      <c r="F86" s="35" t="s">
        <v>461</v>
      </c>
      <c r="G86" s="14"/>
      <c r="H86" s="59" t="s">
        <v>546</v>
      </c>
      <c r="I86" s="41"/>
      <c r="J86" s="42"/>
      <c r="K86" s="165">
        <v>1</v>
      </c>
      <c r="L86" s="146" t="str">
        <f t="shared" si="15"/>
        <v>0</v>
      </c>
      <c r="M86" s="146" t="str">
        <f t="shared" si="15"/>
        <v>0</v>
      </c>
      <c r="N86" s="206">
        <f t="shared" si="16"/>
        <v>0</v>
      </c>
      <c r="O86" s="206">
        <f t="shared" si="16"/>
        <v>0</v>
      </c>
      <c r="P86" s="206"/>
      <c r="Q86" s="148"/>
      <c r="R86" s="140"/>
      <c r="S86" s="140"/>
      <c r="T86" s="140"/>
      <c r="U86" s="140"/>
      <c r="X86" s="140"/>
    </row>
    <row r="87" spans="1:24" x14ac:dyDescent="0.3">
      <c r="A87" s="5">
        <v>70</v>
      </c>
      <c r="B87" s="14" t="s">
        <v>108</v>
      </c>
      <c r="C87" s="14" t="str">
        <f t="shared" si="0"/>
        <v>Bijhouding</v>
      </c>
      <c r="D87" s="14" t="s">
        <v>343</v>
      </c>
      <c r="E87" s="14"/>
      <c r="F87" s="35" t="s">
        <v>461</v>
      </c>
      <c r="G87" s="14"/>
      <c r="H87" s="59" t="s">
        <v>210</v>
      </c>
      <c r="I87" s="41"/>
      <c r="J87" s="42"/>
      <c r="K87" s="165">
        <v>0.89900000000000002</v>
      </c>
      <c r="L87" s="146" t="str">
        <f t="shared" si="15"/>
        <v>0</v>
      </c>
      <c r="M87" s="146" t="str">
        <f t="shared" si="15"/>
        <v>0</v>
      </c>
      <c r="N87" s="206">
        <f t="shared" si="16"/>
        <v>0</v>
      </c>
      <c r="O87" s="206">
        <f t="shared" si="16"/>
        <v>0</v>
      </c>
      <c r="P87" s="206"/>
      <c r="Q87" s="148"/>
      <c r="R87" s="140"/>
      <c r="S87" s="140"/>
      <c r="T87" s="140"/>
      <c r="U87" s="140"/>
      <c r="X87" s="140"/>
    </row>
    <row r="88" spans="1:24" ht="16.2" thickBot="1" x14ac:dyDescent="0.35">
      <c r="A88" s="6">
        <v>72</v>
      </c>
      <c r="B88" s="15" t="s">
        <v>108</v>
      </c>
      <c r="C88" s="15" t="str">
        <f t="shared" si="0"/>
        <v>Bijhouding</v>
      </c>
      <c r="D88" s="15" t="s">
        <v>343</v>
      </c>
      <c r="E88" s="15"/>
      <c r="F88" s="38" t="s">
        <v>461</v>
      </c>
      <c r="G88" s="15"/>
      <c r="H88" s="15" t="s">
        <v>547</v>
      </c>
      <c r="I88" s="61"/>
      <c r="J88" s="62"/>
      <c r="K88" s="211">
        <v>1.3</v>
      </c>
      <c r="L88" s="216" t="str">
        <f t="shared" si="15"/>
        <v>0</v>
      </c>
      <c r="M88" s="216" t="str">
        <f t="shared" si="15"/>
        <v>0</v>
      </c>
      <c r="N88" s="235">
        <f t="shared" si="16"/>
        <v>0</v>
      </c>
      <c r="O88" s="235">
        <f t="shared" si="16"/>
        <v>0</v>
      </c>
      <c r="P88" s="235"/>
      <c r="Q88" s="227"/>
      <c r="R88" s="137"/>
      <c r="S88" s="137"/>
      <c r="T88" s="137"/>
      <c r="U88" s="137"/>
      <c r="V88" s="210"/>
      <c r="W88" s="210"/>
      <c r="X88" s="137"/>
    </row>
    <row r="89" spans="1:24" ht="18" x14ac:dyDescent="0.3">
      <c r="A89" s="4">
        <v>73</v>
      </c>
      <c r="B89" s="13" t="s">
        <v>108</v>
      </c>
      <c r="C89" s="13" t="str">
        <f>VLOOKUP(B89,BOPStap,3,FALSE)</f>
        <v>Bijhouding</v>
      </c>
      <c r="D89" s="13"/>
      <c r="E89" s="13"/>
      <c r="F89" s="29"/>
      <c r="G89" s="13"/>
      <c r="H89" s="30" t="s">
        <v>504</v>
      </c>
      <c r="I89" s="31"/>
      <c r="J89" s="32"/>
      <c r="K89" s="172" t="s">
        <v>648</v>
      </c>
      <c r="L89" s="147" t="s">
        <v>648</v>
      </c>
      <c r="M89" s="147" t="s">
        <v>648</v>
      </c>
      <c r="N89" s="147"/>
      <c r="O89" s="148"/>
      <c r="P89" s="148"/>
      <c r="Q89" s="148"/>
      <c r="R89" s="140"/>
      <c r="S89" s="140"/>
      <c r="T89" s="140"/>
      <c r="U89" s="140"/>
      <c r="X89" s="140"/>
    </row>
    <row r="90" spans="1:24" s="64" customFormat="1" x14ac:dyDescent="0.3">
      <c r="A90" s="4">
        <v>74</v>
      </c>
      <c r="B90" s="13" t="s">
        <v>108</v>
      </c>
      <c r="C90" s="13" t="str">
        <f t="shared" si="0"/>
        <v>Bijhouding</v>
      </c>
      <c r="D90" s="13" t="s">
        <v>213</v>
      </c>
      <c r="E90" s="13" t="s">
        <v>567</v>
      </c>
      <c r="F90" s="29" t="s">
        <v>158</v>
      </c>
      <c r="G90" s="63"/>
      <c r="H90" s="29" t="s">
        <v>159</v>
      </c>
      <c r="I90" s="33" t="s">
        <v>142</v>
      </c>
      <c r="J90" s="37" t="s">
        <v>142</v>
      </c>
      <c r="K90" s="165">
        <v>0.89900000000000002</v>
      </c>
      <c r="L90" s="146" t="str">
        <f t="shared" ref="L90:L114" si="17">IF(I90="G","1","0")</f>
        <v>1</v>
      </c>
      <c r="M90" s="146" t="str">
        <f t="shared" ref="M90:M114" si="18">IF(J90="G","1","0")</f>
        <v>1</v>
      </c>
      <c r="N90" s="206">
        <f>$K90*L90</f>
        <v>0.89900000000000002</v>
      </c>
      <c r="O90" s="206">
        <f>$K90*M90</f>
        <v>0.89900000000000002</v>
      </c>
      <c r="P90" s="206"/>
      <c r="Q90" s="148"/>
      <c r="R90" s="140"/>
      <c r="S90" s="142"/>
      <c r="T90" s="142"/>
      <c r="U90" s="142"/>
      <c r="V90" s="160"/>
      <c r="W90" s="160"/>
      <c r="X90" s="142"/>
    </row>
    <row r="91" spans="1:24" s="64" customFormat="1" x14ac:dyDescent="0.3">
      <c r="A91" s="5">
        <v>75</v>
      </c>
      <c r="B91" s="14" t="s">
        <v>108</v>
      </c>
      <c r="C91" s="14" t="str">
        <f t="shared" ref="C91:C170" si="19">VLOOKUP(B91,BOPStap,3,FALSE)</f>
        <v>Bijhouding</v>
      </c>
      <c r="D91" s="14" t="s">
        <v>213</v>
      </c>
      <c r="E91" s="14" t="s">
        <v>567</v>
      </c>
      <c r="F91" s="35" t="s">
        <v>160</v>
      </c>
      <c r="G91" s="65"/>
      <c r="H91" s="35" t="s">
        <v>161</v>
      </c>
      <c r="I91" s="36" t="s">
        <v>142</v>
      </c>
      <c r="J91" s="37" t="s">
        <v>142</v>
      </c>
      <c r="K91" s="165">
        <v>1.2130000000000001</v>
      </c>
      <c r="L91" s="146" t="str">
        <f t="shared" si="17"/>
        <v>1</v>
      </c>
      <c r="M91" s="146" t="str">
        <f t="shared" si="18"/>
        <v>1</v>
      </c>
      <c r="N91" s="206">
        <f t="shared" ref="N91:N114" si="20">$K91*L91</f>
        <v>1.2130000000000001</v>
      </c>
      <c r="O91" s="206">
        <f t="shared" ref="O91:O114" si="21">$K91*M91</f>
        <v>1.2130000000000001</v>
      </c>
      <c r="P91" s="206"/>
      <c r="Q91" s="148"/>
      <c r="R91" s="140"/>
      <c r="S91" s="142"/>
      <c r="T91" s="142"/>
      <c r="U91" s="142"/>
      <c r="V91" s="160"/>
      <c r="W91" s="160"/>
      <c r="X91" s="142"/>
    </row>
    <row r="92" spans="1:24" s="64" customFormat="1" x14ac:dyDescent="0.3">
      <c r="A92" s="5">
        <v>76</v>
      </c>
      <c r="B92" s="14" t="s">
        <v>108</v>
      </c>
      <c r="C92" s="14" t="str">
        <f t="shared" si="19"/>
        <v>Bijhouding</v>
      </c>
      <c r="D92" s="14" t="s">
        <v>213</v>
      </c>
      <c r="E92" s="14"/>
      <c r="F92" s="35" t="s">
        <v>162</v>
      </c>
      <c r="G92" s="65"/>
      <c r="H92" s="35" t="s">
        <v>177</v>
      </c>
      <c r="I92" s="36" t="s">
        <v>142</v>
      </c>
      <c r="J92" s="37" t="s">
        <v>142</v>
      </c>
      <c r="K92" s="165">
        <v>0.89900000000000002</v>
      </c>
      <c r="L92" s="146" t="str">
        <f t="shared" si="17"/>
        <v>1</v>
      </c>
      <c r="M92" s="146" t="str">
        <f t="shared" si="18"/>
        <v>1</v>
      </c>
      <c r="N92" s="206">
        <f t="shared" si="20"/>
        <v>0.89900000000000002</v>
      </c>
      <c r="O92" s="206">
        <f t="shared" si="21"/>
        <v>0.89900000000000002</v>
      </c>
      <c r="P92" s="206"/>
      <c r="Q92" s="148"/>
      <c r="R92" s="140"/>
      <c r="S92" s="142"/>
      <c r="T92" s="142"/>
      <c r="U92" s="142"/>
      <c r="V92" s="160"/>
      <c r="W92" s="160"/>
      <c r="X92" s="142"/>
    </row>
    <row r="93" spans="1:24" s="64" customFormat="1" x14ac:dyDescent="0.3">
      <c r="A93" s="5">
        <v>77</v>
      </c>
      <c r="B93" s="14" t="s">
        <v>108</v>
      </c>
      <c r="C93" s="14" t="str">
        <f t="shared" si="19"/>
        <v>Bijhouding</v>
      </c>
      <c r="D93" s="14" t="s">
        <v>213</v>
      </c>
      <c r="E93" s="14"/>
      <c r="F93" s="35" t="s">
        <v>163</v>
      </c>
      <c r="G93" s="65"/>
      <c r="H93" s="35" t="s">
        <v>164</v>
      </c>
      <c r="I93" s="36" t="s">
        <v>142</v>
      </c>
      <c r="J93" s="37" t="s">
        <v>142</v>
      </c>
      <c r="K93" s="165">
        <v>0.89900000000000002</v>
      </c>
      <c r="L93" s="146" t="str">
        <f t="shared" si="17"/>
        <v>1</v>
      </c>
      <c r="M93" s="146" t="str">
        <f t="shared" si="18"/>
        <v>1</v>
      </c>
      <c r="N93" s="206">
        <f t="shared" si="20"/>
        <v>0.89900000000000002</v>
      </c>
      <c r="O93" s="206">
        <f t="shared" si="21"/>
        <v>0.89900000000000002</v>
      </c>
      <c r="P93" s="206"/>
      <c r="Q93" s="148"/>
      <c r="R93" s="140"/>
      <c r="S93" s="142"/>
      <c r="T93" s="142"/>
      <c r="U93" s="142"/>
      <c r="V93" s="160"/>
      <c r="W93" s="160"/>
      <c r="X93" s="142"/>
    </row>
    <row r="94" spans="1:24" s="64" customFormat="1" x14ac:dyDescent="0.3">
      <c r="A94" s="5">
        <v>78</v>
      </c>
      <c r="B94" s="14" t="s">
        <v>108</v>
      </c>
      <c r="C94" s="14" t="str">
        <f t="shared" si="19"/>
        <v>Bijhouding</v>
      </c>
      <c r="D94" s="14" t="s">
        <v>213</v>
      </c>
      <c r="E94" s="14"/>
      <c r="F94" s="35" t="s">
        <v>116</v>
      </c>
      <c r="G94" s="65"/>
      <c r="H94" s="35" t="s">
        <v>165</v>
      </c>
      <c r="I94" s="36" t="s">
        <v>142</v>
      </c>
      <c r="J94" s="37" t="s">
        <v>142</v>
      </c>
      <c r="K94" s="165">
        <v>0.89900000000000002</v>
      </c>
      <c r="L94" s="146" t="str">
        <f t="shared" si="17"/>
        <v>1</v>
      </c>
      <c r="M94" s="146" t="str">
        <f t="shared" si="18"/>
        <v>1</v>
      </c>
      <c r="N94" s="206">
        <f t="shared" si="20"/>
        <v>0.89900000000000002</v>
      </c>
      <c r="O94" s="206">
        <f t="shared" si="21"/>
        <v>0.89900000000000002</v>
      </c>
      <c r="P94" s="206"/>
      <c r="Q94" s="148"/>
      <c r="R94" s="140"/>
      <c r="S94" s="142"/>
      <c r="T94" s="142"/>
      <c r="U94" s="142"/>
      <c r="V94" s="160"/>
      <c r="W94" s="160"/>
      <c r="X94" s="142"/>
    </row>
    <row r="95" spans="1:24" s="67" customFormat="1" x14ac:dyDescent="0.3">
      <c r="A95" s="5">
        <v>79</v>
      </c>
      <c r="B95" s="14" t="s">
        <v>108</v>
      </c>
      <c r="C95" s="14" t="str">
        <f t="shared" si="19"/>
        <v>Bijhouding</v>
      </c>
      <c r="D95" s="14" t="s">
        <v>213</v>
      </c>
      <c r="E95" s="14"/>
      <c r="F95" s="35" t="s">
        <v>178</v>
      </c>
      <c r="G95" s="66"/>
      <c r="H95" s="35" t="s">
        <v>156</v>
      </c>
      <c r="I95" s="36" t="s">
        <v>142</v>
      </c>
      <c r="J95" s="37" t="s">
        <v>142</v>
      </c>
      <c r="K95" s="165">
        <v>0.89900000000000002</v>
      </c>
      <c r="L95" s="146" t="str">
        <f t="shared" si="17"/>
        <v>1</v>
      </c>
      <c r="M95" s="146" t="str">
        <f t="shared" si="18"/>
        <v>1</v>
      </c>
      <c r="N95" s="206">
        <f t="shared" si="20"/>
        <v>0.89900000000000002</v>
      </c>
      <c r="O95" s="206">
        <f t="shared" si="21"/>
        <v>0.89900000000000002</v>
      </c>
      <c r="P95" s="206"/>
      <c r="Q95" s="148"/>
      <c r="R95" s="140"/>
      <c r="S95" s="143"/>
      <c r="T95" s="143"/>
      <c r="U95" s="143"/>
      <c r="V95" s="161"/>
      <c r="W95" s="161"/>
      <c r="X95" s="143"/>
    </row>
    <row r="96" spans="1:24" s="67" customFormat="1" x14ac:dyDescent="0.3">
      <c r="A96" s="5">
        <v>80</v>
      </c>
      <c r="B96" s="14" t="s">
        <v>108</v>
      </c>
      <c r="C96" s="14" t="str">
        <f t="shared" si="19"/>
        <v>Bijhouding</v>
      </c>
      <c r="D96" s="177" t="s">
        <v>281</v>
      </c>
      <c r="E96" s="14" t="s">
        <v>149</v>
      </c>
      <c r="F96" s="35" t="s">
        <v>166</v>
      </c>
      <c r="G96" s="66"/>
      <c r="H96" s="35" t="s">
        <v>149</v>
      </c>
      <c r="I96" s="36" t="s">
        <v>142</v>
      </c>
      <c r="J96" s="37" t="s">
        <v>142</v>
      </c>
      <c r="K96" s="165">
        <v>1.2130000000000001</v>
      </c>
      <c r="L96" s="146" t="str">
        <f t="shared" si="17"/>
        <v>1</v>
      </c>
      <c r="M96" s="146" t="str">
        <f t="shared" si="18"/>
        <v>1</v>
      </c>
      <c r="N96" s="206">
        <f t="shared" si="20"/>
        <v>1.2130000000000001</v>
      </c>
      <c r="O96" s="206">
        <f t="shared" si="21"/>
        <v>1.2130000000000001</v>
      </c>
      <c r="P96" s="206"/>
      <c r="Q96" s="148"/>
      <c r="R96" s="140"/>
      <c r="S96" s="143"/>
      <c r="T96" s="143"/>
      <c r="U96" s="143"/>
      <c r="V96" s="161"/>
      <c r="W96" s="161"/>
      <c r="X96" s="143"/>
    </row>
    <row r="97" spans="1:24" s="67" customFormat="1" x14ac:dyDescent="0.3">
      <c r="A97" s="5">
        <v>238</v>
      </c>
      <c r="B97" s="14" t="s">
        <v>108</v>
      </c>
      <c r="C97" s="14" t="str">
        <f>VLOOKUP(B97,BOPStap,3,FALSE)</f>
        <v>Bijhouding</v>
      </c>
      <c r="D97" s="177" t="s">
        <v>281</v>
      </c>
      <c r="E97" s="14" t="s">
        <v>149</v>
      </c>
      <c r="F97" s="35" t="s">
        <v>531</v>
      </c>
      <c r="G97" s="66"/>
      <c r="H97" s="49" t="s">
        <v>548</v>
      </c>
      <c r="I97" s="36" t="s">
        <v>142</v>
      </c>
      <c r="J97" s="37" t="s">
        <v>142</v>
      </c>
      <c r="K97" s="165">
        <v>1.2130000000000001</v>
      </c>
      <c r="L97" s="146" t="str">
        <f t="shared" si="17"/>
        <v>1</v>
      </c>
      <c r="M97" s="146" t="str">
        <f t="shared" si="18"/>
        <v>1</v>
      </c>
      <c r="N97" s="206">
        <f t="shared" si="20"/>
        <v>1.2130000000000001</v>
      </c>
      <c r="O97" s="206">
        <f t="shared" si="21"/>
        <v>1.2130000000000001</v>
      </c>
      <c r="P97" s="206"/>
      <c r="Q97" s="148"/>
      <c r="R97" s="140"/>
      <c r="S97" s="143"/>
      <c r="T97" s="143"/>
      <c r="U97" s="143"/>
      <c r="V97" s="161"/>
      <c r="W97" s="161"/>
      <c r="X97" s="143"/>
    </row>
    <row r="98" spans="1:24" s="67" customFormat="1" x14ac:dyDescent="0.3">
      <c r="A98" s="5">
        <v>81</v>
      </c>
      <c r="B98" s="14" t="s">
        <v>108</v>
      </c>
      <c r="C98" s="14" t="str">
        <f t="shared" si="19"/>
        <v>Bijhouding</v>
      </c>
      <c r="D98" s="14" t="s">
        <v>213</v>
      </c>
      <c r="E98" s="14"/>
      <c r="F98" s="35" t="s">
        <v>167</v>
      </c>
      <c r="G98" s="66"/>
      <c r="H98" s="35" t="s">
        <v>168</v>
      </c>
      <c r="I98" s="36" t="s">
        <v>142</v>
      </c>
      <c r="J98" s="37" t="s">
        <v>142</v>
      </c>
      <c r="K98" s="165">
        <v>1.2130000000000001</v>
      </c>
      <c r="L98" s="146" t="str">
        <f t="shared" si="17"/>
        <v>1</v>
      </c>
      <c r="M98" s="146" t="str">
        <f t="shared" si="18"/>
        <v>1</v>
      </c>
      <c r="N98" s="206">
        <f t="shared" si="20"/>
        <v>1.2130000000000001</v>
      </c>
      <c r="O98" s="206">
        <f t="shared" si="21"/>
        <v>1.2130000000000001</v>
      </c>
      <c r="P98" s="206"/>
      <c r="Q98" s="148"/>
      <c r="R98" s="140"/>
      <c r="S98" s="143"/>
      <c r="T98" s="143"/>
      <c r="U98" s="143"/>
      <c r="V98" s="161"/>
      <c r="W98" s="161"/>
      <c r="X98" s="143"/>
    </row>
    <row r="99" spans="1:24" s="67" customFormat="1" x14ac:dyDescent="0.3">
      <c r="A99" s="5">
        <v>82</v>
      </c>
      <c r="B99" s="14" t="s">
        <v>108</v>
      </c>
      <c r="C99" s="14" t="str">
        <f t="shared" si="19"/>
        <v>Bijhouding</v>
      </c>
      <c r="D99" s="14" t="s">
        <v>213</v>
      </c>
      <c r="E99" s="14"/>
      <c r="F99" s="35" t="s">
        <v>178</v>
      </c>
      <c r="G99" s="66"/>
      <c r="H99" s="35" t="s">
        <v>153</v>
      </c>
      <c r="I99" s="36" t="s">
        <v>142</v>
      </c>
      <c r="J99" s="37" t="s">
        <v>142</v>
      </c>
      <c r="K99" s="165">
        <v>0.19</v>
      </c>
      <c r="L99" s="146" t="str">
        <f t="shared" si="17"/>
        <v>1</v>
      </c>
      <c r="M99" s="146" t="str">
        <f t="shared" si="18"/>
        <v>1</v>
      </c>
      <c r="N99" s="206">
        <f t="shared" si="20"/>
        <v>0.19</v>
      </c>
      <c r="O99" s="206">
        <f t="shared" si="21"/>
        <v>0.19</v>
      </c>
      <c r="P99" s="206"/>
      <c r="Q99" s="148"/>
      <c r="R99" s="140"/>
      <c r="S99" s="143"/>
      <c r="T99" s="143"/>
      <c r="U99" s="143"/>
      <c r="V99" s="161"/>
      <c r="W99" s="161"/>
      <c r="X99" s="143"/>
    </row>
    <row r="100" spans="1:24" s="67" customFormat="1" x14ac:dyDescent="0.3">
      <c r="A100" s="5">
        <v>83</v>
      </c>
      <c r="B100" s="14" t="s">
        <v>108</v>
      </c>
      <c r="C100" s="14" t="str">
        <f t="shared" si="19"/>
        <v>Bijhouding</v>
      </c>
      <c r="D100" s="14" t="s">
        <v>213</v>
      </c>
      <c r="E100" s="14"/>
      <c r="F100" s="35" t="s">
        <v>178</v>
      </c>
      <c r="G100" s="66"/>
      <c r="H100" s="35" t="s">
        <v>152</v>
      </c>
      <c r="I100" s="36" t="s">
        <v>142</v>
      </c>
      <c r="J100" s="37" t="s">
        <v>142</v>
      </c>
      <c r="K100" s="165">
        <v>0.19</v>
      </c>
      <c r="L100" s="146" t="str">
        <f t="shared" si="17"/>
        <v>1</v>
      </c>
      <c r="M100" s="146" t="str">
        <f t="shared" si="18"/>
        <v>1</v>
      </c>
      <c r="N100" s="206">
        <f t="shared" si="20"/>
        <v>0.19</v>
      </c>
      <c r="O100" s="206">
        <f t="shared" si="21"/>
        <v>0.19</v>
      </c>
      <c r="P100" s="206"/>
      <c r="Q100" s="148"/>
      <c r="R100" s="140"/>
      <c r="S100" s="143"/>
      <c r="T100" s="143"/>
      <c r="U100" s="143"/>
      <c r="V100" s="161"/>
      <c r="W100" s="161"/>
      <c r="X100" s="143"/>
    </row>
    <row r="101" spans="1:24" s="67" customFormat="1" x14ac:dyDescent="0.3">
      <c r="A101" s="5">
        <v>84</v>
      </c>
      <c r="B101" s="14" t="s">
        <v>108</v>
      </c>
      <c r="C101" s="14" t="str">
        <f t="shared" si="19"/>
        <v>Bijhouding</v>
      </c>
      <c r="D101" s="14" t="s">
        <v>213</v>
      </c>
      <c r="E101" s="14"/>
      <c r="F101" s="35" t="s">
        <v>178</v>
      </c>
      <c r="G101" s="66"/>
      <c r="H101" s="35" t="s">
        <v>151</v>
      </c>
      <c r="I101" s="36" t="s">
        <v>142</v>
      </c>
      <c r="J101" s="37" t="s">
        <v>142</v>
      </c>
      <c r="K101" s="165">
        <v>0.19</v>
      </c>
      <c r="L101" s="146" t="str">
        <f t="shared" si="17"/>
        <v>1</v>
      </c>
      <c r="M101" s="146" t="str">
        <f t="shared" si="18"/>
        <v>1</v>
      </c>
      <c r="N101" s="206">
        <f t="shared" si="20"/>
        <v>0.19</v>
      </c>
      <c r="O101" s="206">
        <f t="shared" si="21"/>
        <v>0.19</v>
      </c>
      <c r="P101" s="206"/>
      <c r="Q101" s="148"/>
      <c r="R101" s="140"/>
      <c r="S101" s="143"/>
      <c r="T101" s="143"/>
      <c r="U101" s="143"/>
      <c r="V101" s="161"/>
      <c r="W101" s="161"/>
      <c r="X101" s="143"/>
    </row>
    <row r="102" spans="1:24" s="67" customFormat="1" x14ac:dyDescent="0.3">
      <c r="A102" s="5">
        <v>85</v>
      </c>
      <c r="B102" s="14" t="s">
        <v>108</v>
      </c>
      <c r="C102" s="14" t="str">
        <f t="shared" si="19"/>
        <v>Bijhouding</v>
      </c>
      <c r="D102" s="14" t="s">
        <v>213</v>
      </c>
      <c r="E102" s="14"/>
      <c r="F102" s="35" t="s">
        <v>178</v>
      </c>
      <c r="G102" s="66"/>
      <c r="H102" s="35" t="s">
        <v>150</v>
      </c>
      <c r="I102" s="36" t="s">
        <v>142</v>
      </c>
      <c r="J102" s="37" t="s">
        <v>142</v>
      </c>
      <c r="K102" s="165">
        <v>0.19</v>
      </c>
      <c r="L102" s="146" t="str">
        <f t="shared" si="17"/>
        <v>1</v>
      </c>
      <c r="M102" s="146" t="str">
        <f t="shared" si="18"/>
        <v>1</v>
      </c>
      <c r="N102" s="206">
        <f t="shared" si="20"/>
        <v>0.19</v>
      </c>
      <c r="O102" s="206">
        <f t="shared" si="21"/>
        <v>0.19</v>
      </c>
      <c r="P102" s="206"/>
      <c r="Q102" s="148"/>
      <c r="R102" s="140"/>
      <c r="S102" s="143"/>
      <c r="T102" s="143"/>
      <c r="U102" s="143"/>
      <c r="V102" s="161"/>
      <c r="W102" s="161"/>
      <c r="X102" s="143"/>
    </row>
    <row r="103" spans="1:24" s="67" customFormat="1" x14ac:dyDescent="0.3">
      <c r="A103" s="5">
        <v>86</v>
      </c>
      <c r="B103" s="14" t="s">
        <v>108</v>
      </c>
      <c r="C103" s="14" t="str">
        <f t="shared" si="19"/>
        <v>Bijhouding</v>
      </c>
      <c r="D103" s="14" t="s">
        <v>213</v>
      </c>
      <c r="E103" s="14"/>
      <c r="F103" s="35" t="s">
        <v>169</v>
      </c>
      <c r="G103" s="66"/>
      <c r="H103" s="35" t="s">
        <v>179</v>
      </c>
      <c r="I103" s="36" t="s">
        <v>142</v>
      </c>
      <c r="J103" s="37" t="s">
        <v>142</v>
      </c>
      <c r="K103" s="165">
        <v>0.19</v>
      </c>
      <c r="L103" s="146" t="str">
        <f t="shared" si="17"/>
        <v>1</v>
      </c>
      <c r="M103" s="146" t="str">
        <f t="shared" si="18"/>
        <v>1</v>
      </c>
      <c r="N103" s="206">
        <f t="shared" si="20"/>
        <v>0.19</v>
      </c>
      <c r="O103" s="206">
        <f t="shared" si="21"/>
        <v>0.19</v>
      </c>
      <c r="P103" s="206"/>
      <c r="Q103" s="148"/>
      <c r="R103" s="140"/>
      <c r="S103" s="143"/>
      <c r="T103" s="143"/>
      <c r="U103" s="143"/>
      <c r="V103" s="161"/>
      <c r="W103" s="161"/>
      <c r="X103" s="143"/>
    </row>
    <row r="104" spans="1:24" s="67" customFormat="1" x14ac:dyDescent="0.3">
      <c r="A104" s="5">
        <v>87</v>
      </c>
      <c r="B104" s="14" t="s">
        <v>108</v>
      </c>
      <c r="C104" s="14" t="str">
        <f t="shared" si="19"/>
        <v>Bijhouding</v>
      </c>
      <c r="D104" s="14" t="s">
        <v>213</v>
      </c>
      <c r="E104" s="14"/>
      <c r="F104" s="35" t="s">
        <v>157</v>
      </c>
      <c r="G104" s="66"/>
      <c r="H104" s="35" t="s">
        <v>155</v>
      </c>
      <c r="I104" s="36" t="s">
        <v>142</v>
      </c>
      <c r="J104" s="37" t="s">
        <v>142</v>
      </c>
      <c r="K104" s="165">
        <v>0.19</v>
      </c>
      <c r="L104" s="146" t="str">
        <f t="shared" si="17"/>
        <v>1</v>
      </c>
      <c r="M104" s="146" t="str">
        <f t="shared" si="18"/>
        <v>1</v>
      </c>
      <c r="N104" s="206">
        <f t="shared" si="20"/>
        <v>0.19</v>
      </c>
      <c r="O104" s="206">
        <f t="shared" si="21"/>
        <v>0.19</v>
      </c>
      <c r="P104" s="206"/>
      <c r="Q104" s="148"/>
      <c r="R104" s="140"/>
      <c r="S104" s="143"/>
      <c r="T104" s="143"/>
      <c r="U104" s="143"/>
      <c r="V104" s="161"/>
      <c r="W104" s="161"/>
      <c r="X104" s="143"/>
    </row>
    <row r="105" spans="1:24" s="67" customFormat="1" x14ac:dyDescent="0.3">
      <c r="A105" s="5">
        <v>88</v>
      </c>
      <c r="B105" s="14" t="s">
        <v>108</v>
      </c>
      <c r="C105" s="14" t="str">
        <f t="shared" si="19"/>
        <v>Bijhouding</v>
      </c>
      <c r="D105" s="14" t="s">
        <v>213</v>
      </c>
      <c r="E105" s="14"/>
      <c r="F105" s="35" t="s">
        <v>118</v>
      </c>
      <c r="G105" s="66"/>
      <c r="H105" s="35" t="s">
        <v>154</v>
      </c>
      <c r="I105" s="36" t="s">
        <v>142</v>
      </c>
      <c r="J105" s="37" t="s">
        <v>142</v>
      </c>
      <c r="K105" s="165">
        <v>0.41</v>
      </c>
      <c r="L105" s="146" t="str">
        <f t="shared" si="17"/>
        <v>1</v>
      </c>
      <c r="M105" s="146" t="str">
        <f t="shared" si="18"/>
        <v>1</v>
      </c>
      <c r="N105" s="206">
        <f t="shared" si="20"/>
        <v>0.41</v>
      </c>
      <c r="O105" s="206">
        <f t="shared" si="21"/>
        <v>0.41</v>
      </c>
      <c r="P105" s="206"/>
      <c r="Q105" s="148"/>
      <c r="R105" s="140"/>
      <c r="S105" s="143"/>
      <c r="T105" s="143"/>
      <c r="U105" s="143"/>
      <c r="V105" s="161"/>
      <c r="W105" s="161"/>
      <c r="X105" s="143"/>
    </row>
    <row r="106" spans="1:24" s="67" customFormat="1" x14ac:dyDescent="0.3">
      <c r="A106" s="5">
        <v>89</v>
      </c>
      <c r="B106" s="14" t="s">
        <v>108</v>
      </c>
      <c r="C106" s="14" t="str">
        <f t="shared" si="19"/>
        <v>Bijhouding</v>
      </c>
      <c r="D106" s="14" t="s">
        <v>213</v>
      </c>
      <c r="E106" s="14"/>
      <c r="F106" s="35" t="s">
        <v>170</v>
      </c>
      <c r="G106" s="66"/>
      <c r="H106" s="35" t="s">
        <v>171</v>
      </c>
      <c r="I106" s="36" t="s">
        <v>142</v>
      </c>
      <c r="J106" s="37" t="s">
        <v>142</v>
      </c>
      <c r="K106" s="165">
        <v>0.19</v>
      </c>
      <c r="L106" s="146" t="str">
        <f t="shared" si="17"/>
        <v>1</v>
      </c>
      <c r="M106" s="146" t="str">
        <f t="shared" si="18"/>
        <v>1</v>
      </c>
      <c r="N106" s="206">
        <f t="shared" si="20"/>
        <v>0.19</v>
      </c>
      <c r="O106" s="206">
        <f t="shared" si="21"/>
        <v>0.19</v>
      </c>
      <c r="P106" s="206"/>
      <c r="Q106" s="148"/>
      <c r="R106" s="140"/>
      <c r="S106" s="143"/>
      <c r="T106" s="143"/>
      <c r="U106" s="143"/>
      <c r="V106" s="161"/>
      <c r="W106" s="161"/>
      <c r="X106" s="143"/>
    </row>
    <row r="107" spans="1:24" s="67" customFormat="1" x14ac:dyDescent="0.3">
      <c r="A107" s="5">
        <v>90</v>
      </c>
      <c r="B107" s="14" t="s">
        <v>108</v>
      </c>
      <c r="C107" s="14" t="str">
        <f t="shared" si="19"/>
        <v>Bijhouding</v>
      </c>
      <c r="D107" s="14" t="s">
        <v>213</v>
      </c>
      <c r="E107" s="14"/>
      <c r="F107" s="35" t="s">
        <v>172</v>
      </c>
      <c r="G107" s="66"/>
      <c r="H107" s="35" t="s">
        <v>173</v>
      </c>
      <c r="I107" s="36" t="s">
        <v>142</v>
      </c>
      <c r="J107" s="37" t="s">
        <v>142</v>
      </c>
      <c r="K107" s="165">
        <v>0.19</v>
      </c>
      <c r="L107" s="146" t="str">
        <f t="shared" si="17"/>
        <v>1</v>
      </c>
      <c r="M107" s="146" t="str">
        <f t="shared" si="18"/>
        <v>1</v>
      </c>
      <c r="N107" s="206">
        <f t="shared" si="20"/>
        <v>0.19</v>
      </c>
      <c r="O107" s="206">
        <f t="shared" si="21"/>
        <v>0.19</v>
      </c>
      <c r="P107" s="206"/>
      <c r="Q107" s="148"/>
      <c r="R107" s="140"/>
      <c r="S107" s="143"/>
      <c r="T107" s="143"/>
      <c r="U107" s="143"/>
      <c r="V107" s="161"/>
      <c r="W107" s="161"/>
      <c r="X107" s="143"/>
    </row>
    <row r="108" spans="1:24" s="67" customFormat="1" x14ac:dyDescent="0.3">
      <c r="A108" s="5">
        <v>91</v>
      </c>
      <c r="B108" s="14" t="s">
        <v>108</v>
      </c>
      <c r="C108" s="14" t="str">
        <f t="shared" si="19"/>
        <v>Bijhouding</v>
      </c>
      <c r="D108" s="14" t="s">
        <v>213</v>
      </c>
      <c r="E108" s="14"/>
      <c r="F108" s="35" t="s">
        <v>175</v>
      </c>
      <c r="G108" s="66"/>
      <c r="H108" s="35" t="s">
        <v>176</v>
      </c>
      <c r="I108" s="36" t="s">
        <v>142</v>
      </c>
      <c r="J108" s="37" t="s">
        <v>142</v>
      </c>
      <c r="K108" s="165">
        <v>1.21</v>
      </c>
      <c r="L108" s="146" t="str">
        <f t="shared" si="17"/>
        <v>1</v>
      </c>
      <c r="M108" s="146" t="str">
        <f t="shared" si="18"/>
        <v>1</v>
      </c>
      <c r="N108" s="206">
        <f t="shared" si="20"/>
        <v>1.21</v>
      </c>
      <c r="O108" s="206">
        <f t="shared" si="21"/>
        <v>1.21</v>
      </c>
      <c r="P108" s="206"/>
      <c r="Q108" s="148"/>
      <c r="R108" s="140"/>
      <c r="S108" s="143"/>
      <c r="T108" s="143"/>
      <c r="U108" s="143"/>
      <c r="V108" s="161"/>
      <c r="W108" s="161"/>
      <c r="X108" s="143"/>
    </row>
    <row r="109" spans="1:24" s="67" customFormat="1" x14ac:dyDescent="0.3">
      <c r="A109" s="5">
        <v>92</v>
      </c>
      <c r="B109" s="14" t="s">
        <v>108</v>
      </c>
      <c r="C109" s="14" t="str">
        <f t="shared" si="19"/>
        <v>Bijhouding</v>
      </c>
      <c r="D109" s="177" t="s">
        <v>281</v>
      </c>
      <c r="E109" s="14" t="s">
        <v>144</v>
      </c>
      <c r="F109" s="35" t="s">
        <v>115</v>
      </c>
      <c r="G109" s="66"/>
      <c r="H109" s="35" t="s">
        <v>148</v>
      </c>
      <c r="I109" s="36" t="s">
        <v>142</v>
      </c>
      <c r="J109" s="37" t="s">
        <v>142</v>
      </c>
      <c r="K109" s="165">
        <v>1.411</v>
      </c>
      <c r="L109" s="146" t="str">
        <f t="shared" si="17"/>
        <v>1</v>
      </c>
      <c r="M109" s="146" t="str">
        <f t="shared" si="18"/>
        <v>1</v>
      </c>
      <c r="N109" s="206">
        <f t="shared" si="20"/>
        <v>1.411</v>
      </c>
      <c r="O109" s="206">
        <f t="shared" si="21"/>
        <v>1.411</v>
      </c>
      <c r="P109" s="206"/>
      <c r="Q109" s="148"/>
      <c r="R109" s="140"/>
      <c r="S109" s="143"/>
      <c r="T109" s="143"/>
      <c r="U109" s="143"/>
      <c r="V109" s="161"/>
      <c r="W109" s="161"/>
      <c r="X109" s="143"/>
    </row>
    <row r="110" spans="1:24" s="67" customFormat="1" x14ac:dyDescent="0.3">
      <c r="A110" s="5">
        <v>93</v>
      </c>
      <c r="B110" s="14" t="s">
        <v>108</v>
      </c>
      <c r="C110" s="14" t="str">
        <f t="shared" si="19"/>
        <v>Bijhouding</v>
      </c>
      <c r="D110" s="14" t="s">
        <v>213</v>
      </c>
      <c r="E110" s="14" t="s">
        <v>523</v>
      </c>
      <c r="F110" s="35" t="s">
        <v>115</v>
      </c>
      <c r="G110" s="66"/>
      <c r="H110" s="35" t="s">
        <v>190</v>
      </c>
      <c r="I110" s="68"/>
      <c r="J110" s="49" t="s">
        <v>180</v>
      </c>
      <c r="K110" s="165">
        <v>1.2130000000000001</v>
      </c>
      <c r="L110" s="146" t="str">
        <f t="shared" si="17"/>
        <v>0</v>
      </c>
      <c r="M110" s="146" t="str">
        <f t="shared" si="18"/>
        <v>0</v>
      </c>
      <c r="N110" s="206">
        <f t="shared" si="20"/>
        <v>0</v>
      </c>
      <c r="O110" s="206">
        <f t="shared" si="21"/>
        <v>0</v>
      </c>
      <c r="P110" s="206"/>
      <c r="Q110" s="148"/>
      <c r="R110" s="140"/>
      <c r="S110" s="143"/>
      <c r="T110" s="143"/>
      <c r="U110" s="143"/>
      <c r="V110" s="161"/>
      <c r="W110" s="161"/>
      <c r="X110" s="143"/>
    </row>
    <row r="111" spans="1:24" s="67" customFormat="1" x14ac:dyDescent="0.3">
      <c r="A111" s="5">
        <v>94</v>
      </c>
      <c r="B111" s="14" t="s">
        <v>108</v>
      </c>
      <c r="C111" s="14" t="str">
        <f t="shared" si="19"/>
        <v>Bijhouding</v>
      </c>
      <c r="D111" s="14" t="s">
        <v>213</v>
      </c>
      <c r="E111" s="14" t="s">
        <v>523</v>
      </c>
      <c r="F111" s="35" t="s">
        <v>115</v>
      </c>
      <c r="G111" s="66"/>
      <c r="H111" s="35" t="s">
        <v>191</v>
      </c>
      <c r="I111" s="68"/>
      <c r="J111" s="49"/>
      <c r="K111" s="165">
        <v>0.89900000000000002</v>
      </c>
      <c r="L111" s="146" t="str">
        <f t="shared" si="17"/>
        <v>0</v>
      </c>
      <c r="M111" s="146" t="str">
        <f t="shared" si="18"/>
        <v>0</v>
      </c>
      <c r="N111" s="206">
        <f t="shared" si="20"/>
        <v>0</v>
      </c>
      <c r="O111" s="206">
        <f t="shared" si="21"/>
        <v>0</v>
      </c>
      <c r="P111" s="206"/>
      <c r="Q111" s="148"/>
      <c r="R111" s="140"/>
      <c r="S111" s="143"/>
      <c r="T111" s="143"/>
      <c r="U111" s="143"/>
      <c r="V111" s="161"/>
      <c r="W111" s="161"/>
      <c r="X111" s="143"/>
    </row>
    <row r="112" spans="1:24" s="67" customFormat="1" x14ac:dyDescent="0.3">
      <c r="A112" s="5">
        <v>239</v>
      </c>
      <c r="B112" s="14" t="s">
        <v>108</v>
      </c>
      <c r="C112" s="14" t="str">
        <f>VLOOKUP(B112,BOPStap,3,FALSE)</f>
        <v>Bijhouding</v>
      </c>
      <c r="D112" s="14" t="s">
        <v>213</v>
      </c>
      <c r="E112" s="14" t="s">
        <v>523</v>
      </c>
      <c r="F112" s="35" t="s">
        <v>530</v>
      </c>
      <c r="G112" s="66"/>
      <c r="H112" s="49" t="s">
        <v>549</v>
      </c>
      <c r="I112" s="68"/>
      <c r="J112" s="49"/>
      <c r="K112" s="165">
        <v>0.89900000000000002</v>
      </c>
      <c r="L112" s="146" t="str">
        <f t="shared" si="17"/>
        <v>0</v>
      </c>
      <c r="M112" s="146" t="str">
        <f t="shared" si="18"/>
        <v>0</v>
      </c>
      <c r="N112" s="206">
        <f t="shared" si="20"/>
        <v>0</v>
      </c>
      <c r="O112" s="206">
        <f t="shared" si="21"/>
        <v>0</v>
      </c>
      <c r="P112" s="206"/>
      <c r="Q112" s="148"/>
      <c r="R112" s="140"/>
      <c r="S112" s="143"/>
      <c r="T112" s="143"/>
      <c r="U112" s="143"/>
      <c r="V112" s="161"/>
      <c r="W112" s="161"/>
      <c r="X112" s="143"/>
    </row>
    <row r="113" spans="1:24" s="67" customFormat="1" x14ac:dyDescent="0.3">
      <c r="A113" s="5">
        <v>95</v>
      </c>
      <c r="B113" s="14" t="s">
        <v>108</v>
      </c>
      <c r="C113" s="14" t="str">
        <f t="shared" si="19"/>
        <v>Bijhouding</v>
      </c>
      <c r="D113" s="177" t="s">
        <v>281</v>
      </c>
      <c r="E113" s="14" t="s">
        <v>285</v>
      </c>
      <c r="F113" s="35" t="s">
        <v>115</v>
      </c>
      <c r="G113" s="66"/>
      <c r="H113" s="35" t="s">
        <v>147</v>
      </c>
      <c r="I113" s="36" t="s">
        <v>142</v>
      </c>
      <c r="J113" s="34" t="s">
        <v>142</v>
      </c>
      <c r="K113" s="165">
        <v>1.411</v>
      </c>
      <c r="L113" s="146" t="str">
        <f t="shared" si="17"/>
        <v>1</v>
      </c>
      <c r="M113" s="146" t="str">
        <f t="shared" si="18"/>
        <v>1</v>
      </c>
      <c r="N113" s="206">
        <f t="shared" si="20"/>
        <v>1.411</v>
      </c>
      <c r="O113" s="206">
        <f t="shared" si="21"/>
        <v>1.411</v>
      </c>
      <c r="P113" s="206"/>
      <c r="Q113" s="148"/>
      <c r="R113" s="140"/>
      <c r="S113" s="143"/>
      <c r="T113" s="143"/>
      <c r="U113" s="143"/>
      <c r="V113" s="161"/>
      <c r="W113" s="161"/>
      <c r="X113" s="143"/>
    </row>
    <row r="114" spans="1:24" s="64" customFormat="1" ht="16.2" thickBot="1" x14ac:dyDescent="0.35">
      <c r="A114" s="6">
        <v>96</v>
      </c>
      <c r="B114" s="15" t="s">
        <v>108</v>
      </c>
      <c r="C114" s="15" t="str">
        <f t="shared" si="19"/>
        <v>Bijhouding</v>
      </c>
      <c r="D114" s="179" t="s">
        <v>233</v>
      </c>
      <c r="E114" s="38" t="s">
        <v>569</v>
      </c>
      <c r="F114" s="38" t="s">
        <v>115</v>
      </c>
      <c r="G114" s="69"/>
      <c r="H114" s="38" t="s">
        <v>146</v>
      </c>
      <c r="I114" s="39" t="s">
        <v>142</v>
      </c>
      <c r="J114" s="51" t="s">
        <v>180</v>
      </c>
      <c r="K114" s="211">
        <v>1.411</v>
      </c>
      <c r="L114" s="216" t="str">
        <f t="shared" si="17"/>
        <v>1</v>
      </c>
      <c r="M114" s="216" t="str">
        <f t="shared" si="18"/>
        <v>0</v>
      </c>
      <c r="N114" s="235">
        <f t="shared" si="20"/>
        <v>1.411</v>
      </c>
      <c r="O114" s="235">
        <f t="shared" si="21"/>
        <v>0</v>
      </c>
      <c r="P114" s="235"/>
      <c r="Q114" s="227"/>
      <c r="R114" s="137"/>
      <c r="S114" s="231"/>
      <c r="T114" s="231"/>
      <c r="U114" s="231"/>
      <c r="V114" s="232"/>
      <c r="W114" s="232"/>
      <c r="X114" s="231"/>
    </row>
    <row r="115" spans="1:24" s="64" customFormat="1" ht="18" x14ac:dyDescent="0.3">
      <c r="A115" s="4">
        <v>97</v>
      </c>
      <c r="B115" s="13" t="s">
        <v>108</v>
      </c>
      <c r="C115" s="13" t="str">
        <f t="shared" si="19"/>
        <v>Bijhouding</v>
      </c>
      <c r="D115" s="13" t="s">
        <v>281</v>
      </c>
      <c r="E115" s="13"/>
      <c r="F115" s="228" t="s">
        <v>478</v>
      </c>
      <c r="G115" s="63"/>
      <c r="H115" s="229" t="s">
        <v>493</v>
      </c>
      <c r="I115" s="230"/>
      <c r="J115" s="52"/>
      <c r="K115" s="172" t="s">
        <v>648</v>
      </c>
      <c r="L115" s="147" t="s">
        <v>648</v>
      </c>
      <c r="M115" s="147" t="s">
        <v>648</v>
      </c>
      <c r="N115" s="147"/>
      <c r="O115" s="148"/>
      <c r="P115" s="148"/>
      <c r="Q115" s="148"/>
    </row>
    <row r="116" spans="1:24" x14ac:dyDescent="0.3">
      <c r="A116" s="4">
        <v>98</v>
      </c>
      <c r="B116" s="13" t="s">
        <v>108</v>
      </c>
      <c r="C116" s="13" t="str">
        <f t="shared" si="19"/>
        <v>Bijhouding</v>
      </c>
      <c r="D116" s="13" t="s">
        <v>281</v>
      </c>
      <c r="E116" s="13" t="s">
        <v>284</v>
      </c>
      <c r="F116" s="70" t="s">
        <v>369</v>
      </c>
      <c r="G116" s="13" t="s">
        <v>120</v>
      </c>
      <c r="H116" s="52" t="s">
        <v>143</v>
      </c>
      <c r="I116" s="33" t="s">
        <v>142</v>
      </c>
      <c r="J116" s="34" t="s">
        <v>142</v>
      </c>
      <c r="K116" s="165">
        <v>1.2130000000000001</v>
      </c>
      <c r="L116" s="146" t="str">
        <f t="shared" ref="L116:L141" si="22">IF(I116="G","1","0")</f>
        <v>1</v>
      </c>
      <c r="M116" s="146" t="str">
        <f t="shared" ref="M116:M141" si="23">IF(J116="G","1","0")</f>
        <v>1</v>
      </c>
      <c r="N116" s="206">
        <f>$K116*L116</f>
        <v>1.2130000000000001</v>
      </c>
      <c r="O116" s="206">
        <f>$K116*M116</f>
        <v>1.2130000000000001</v>
      </c>
      <c r="P116" s="206"/>
      <c r="Q116" s="148"/>
      <c r="R116" s="140"/>
      <c r="S116" s="172"/>
      <c r="T116" s="140"/>
      <c r="U116" s="140"/>
      <c r="X116" s="140"/>
    </row>
    <row r="117" spans="1:24" x14ac:dyDescent="0.3">
      <c r="A117" s="5">
        <v>99</v>
      </c>
      <c r="B117" s="14" t="s">
        <v>108</v>
      </c>
      <c r="C117" s="14" t="str">
        <f t="shared" si="19"/>
        <v>Bijhouding</v>
      </c>
      <c r="D117" s="14" t="s">
        <v>281</v>
      </c>
      <c r="E117" s="13" t="s">
        <v>284</v>
      </c>
      <c r="F117" s="71" t="s">
        <v>370</v>
      </c>
      <c r="G117" s="14" t="s">
        <v>120</v>
      </c>
      <c r="H117" s="49" t="s">
        <v>141</v>
      </c>
      <c r="I117" s="36" t="s">
        <v>142</v>
      </c>
      <c r="J117" s="37" t="s">
        <v>142</v>
      </c>
      <c r="K117" s="165">
        <v>1.41</v>
      </c>
      <c r="L117" s="146" t="str">
        <f t="shared" si="22"/>
        <v>1</v>
      </c>
      <c r="M117" s="146" t="str">
        <f t="shared" si="23"/>
        <v>1</v>
      </c>
      <c r="N117" s="206">
        <f t="shared" ref="N117:O139" si="24">$K117*L117</f>
        <v>1.41</v>
      </c>
      <c r="O117" s="206">
        <f t="shared" si="24"/>
        <v>1.41</v>
      </c>
      <c r="P117" s="206"/>
      <c r="Q117" s="148"/>
      <c r="R117" s="140"/>
      <c r="S117" s="140"/>
      <c r="T117" s="140"/>
      <c r="U117" s="140"/>
      <c r="X117" s="140"/>
    </row>
    <row r="118" spans="1:24" x14ac:dyDescent="0.3">
      <c r="A118" s="5">
        <v>100</v>
      </c>
      <c r="B118" s="14" t="s">
        <v>108</v>
      </c>
      <c r="C118" s="14" t="str">
        <f t="shared" si="19"/>
        <v>Bijhouding</v>
      </c>
      <c r="D118" s="14" t="s">
        <v>281</v>
      </c>
      <c r="E118" s="13" t="s">
        <v>284</v>
      </c>
      <c r="F118" s="71" t="s">
        <v>371</v>
      </c>
      <c r="G118" s="14" t="s">
        <v>120</v>
      </c>
      <c r="H118" s="59" t="s">
        <v>140</v>
      </c>
      <c r="I118" s="36" t="s">
        <v>142</v>
      </c>
      <c r="J118" s="37" t="s">
        <v>142</v>
      </c>
      <c r="K118" s="165">
        <v>0.40699999999999997</v>
      </c>
      <c r="L118" s="146" t="str">
        <f t="shared" si="22"/>
        <v>1</v>
      </c>
      <c r="M118" s="146" t="str">
        <f t="shared" si="23"/>
        <v>1</v>
      </c>
      <c r="N118" s="206">
        <f t="shared" si="24"/>
        <v>0.40699999999999997</v>
      </c>
      <c r="O118" s="206">
        <f t="shared" si="24"/>
        <v>0.40699999999999997</v>
      </c>
      <c r="P118" s="206"/>
      <c r="Q118" s="148"/>
      <c r="R118" s="140"/>
      <c r="S118" s="140"/>
      <c r="T118" s="140"/>
      <c r="U118" s="140"/>
      <c r="X118" s="140"/>
    </row>
    <row r="119" spans="1:24" x14ac:dyDescent="0.3">
      <c r="A119" s="5">
        <v>101</v>
      </c>
      <c r="B119" s="14" t="s">
        <v>108</v>
      </c>
      <c r="C119" s="14" t="str">
        <f t="shared" si="19"/>
        <v>Bijhouding</v>
      </c>
      <c r="D119" s="14" t="s">
        <v>281</v>
      </c>
      <c r="E119" s="13" t="s">
        <v>284</v>
      </c>
      <c r="F119" s="71" t="s">
        <v>372</v>
      </c>
      <c r="G119" s="14" t="s">
        <v>120</v>
      </c>
      <c r="H119" s="59" t="s">
        <v>139</v>
      </c>
      <c r="I119" s="36" t="s">
        <v>142</v>
      </c>
      <c r="J119" s="37" t="s">
        <v>142</v>
      </c>
      <c r="K119" s="165">
        <v>0.40699999999999997</v>
      </c>
      <c r="L119" s="146" t="str">
        <f t="shared" si="22"/>
        <v>1</v>
      </c>
      <c r="M119" s="146" t="str">
        <f t="shared" si="23"/>
        <v>1</v>
      </c>
      <c r="N119" s="206">
        <f t="shared" si="24"/>
        <v>0.40699999999999997</v>
      </c>
      <c r="O119" s="206">
        <f t="shared" si="24"/>
        <v>0.40699999999999997</v>
      </c>
      <c r="P119" s="206"/>
      <c r="Q119" s="148"/>
      <c r="R119" s="140"/>
      <c r="S119" s="140"/>
      <c r="T119" s="140"/>
      <c r="U119" s="140"/>
      <c r="X119" s="140"/>
    </row>
    <row r="120" spans="1:24" x14ac:dyDescent="0.3">
      <c r="A120" s="5">
        <v>102</v>
      </c>
      <c r="B120" s="14" t="s">
        <v>108</v>
      </c>
      <c r="C120" s="14" t="str">
        <f t="shared" si="19"/>
        <v>Bijhouding</v>
      </c>
      <c r="D120" s="14" t="s">
        <v>281</v>
      </c>
      <c r="E120" s="13" t="s">
        <v>284</v>
      </c>
      <c r="F120" s="71" t="s">
        <v>373</v>
      </c>
      <c r="G120" s="14" t="s">
        <v>120</v>
      </c>
      <c r="H120" s="59" t="s">
        <v>138</v>
      </c>
      <c r="I120" s="36" t="s">
        <v>142</v>
      </c>
      <c r="J120" s="37" t="s">
        <v>142</v>
      </c>
      <c r="K120" s="165">
        <v>0.89900000000000002</v>
      </c>
      <c r="L120" s="146" t="str">
        <f t="shared" si="22"/>
        <v>1</v>
      </c>
      <c r="M120" s="146" t="str">
        <f t="shared" si="23"/>
        <v>1</v>
      </c>
      <c r="N120" s="206">
        <f t="shared" si="24"/>
        <v>0.89900000000000002</v>
      </c>
      <c r="O120" s="206">
        <f t="shared" si="24"/>
        <v>0.89900000000000002</v>
      </c>
      <c r="P120" s="206"/>
      <c r="Q120" s="148"/>
      <c r="R120" s="140"/>
      <c r="S120" s="140"/>
      <c r="T120" s="140"/>
      <c r="U120" s="140"/>
      <c r="X120" s="140"/>
    </row>
    <row r="121" spans="1:24" x14ac:dyDescent="0.3">
      <c r="A121" s="5">
        <v>103</v>
      </c>
      <c r="B121" s="14" t="s">
        <v>108</v>
      </c>
      <c r="C121" s="14" t="str">
        <f t="shared" si="19"/>
        <v>Bijhouding</v>
      </c>
      <c r="D121" s="14" t="s">
        <v>281</v>
      </c>
      <c r="E121" s="13" t="s">
        <v>284</v>
      </c>
      <c r="F121" s="71" t="s">
        <v>374</v>
      </c>
      <c r="G121" s="14" t="s">
        <v>120</v>
      </c>
      <c r="H121" s="59" t="s">
        <v>137</v>
      </c>
      <c r="I121" s="36" t="s">
        <v>142</v>
      </c>
      <c r="J121" s="37" t="s">
        <v>142</v>
      </c>
      <c r="K121" s="165">
        <v>0.19</v>
      </c>
      <c r="L121" s="146" t="str">
        <f t="shared" si="22"/>
        <v>1</v>
      </c>
      <c r="M121" s="146" t="str">
        <f t="shared" si="23"/>
        <v>1</v>
      </c>
      <c r="N121" s="206">
        <f t="shared" si="24"/>
        <v>0.19</v>
      </c>
      <c r="O121" s="206">
        <f t="shared" si="24"/>
        <v>0.19</v>
      </c>
      <c r="P121" s="206"/>
      <c r="Q121" s="148"/>
      <c r="R121" s="140"/>
      <c r="S121" s="140"/>
      <c r="T121" s="140"/>
      <c r="U121" s="140"/>
      <c r="X121" s="140"/>
    </row>
    <row r="122" spans="1:24" x14ac:dyDescent="0.3">
      <c r="A122" s="5">
        <v>104</v>
      </c>
      <c r="B122" s="14" t="s">
        <v>108</v>
      </c>
      <c r="C122" s="14" t="str">
        <f t="shared" si="19"/>
        <v>Bijhouding</v>
      </c>
      <c r="D122" s="14" t="s">
        <v>281</v>
      </c>
      <c r="E122" s="13" t="s">
        <v>284</v>
      </c>
      <c r="F122" s="71" t="s">
        <v>375</v>
      </c>
      <c r="G122" s="14" t="s">
        <v>120</v>
      </c>
      <c r="H122" s="59" t="s">
        <v>136</v>
      </c>
      <c r="I122" s="36" t="s">
        <v>142</v>
      </c>
      <c r="J122" s="37" t="s">
        <v>142</v>
      </c>
      <c r="K122" s="165">
        <v>0.19</v>
      </c>
      <c r="L122" s="146" t="str">
        <f t="shared" si="22"/>
        <v>1</v>
      </c>
      <c r="M122" s="146" t="str">
        <f t="shared" si="23"/>
        <v>1</v>
      </c>
      <c r="N122" s="206">
        <f t="shared" si="24"/>
        <v>0.19</v>
      </c>
      <c r="O122" s="206">
        <f t="shared" si="24"/>
        <v>0.19</v>
      </c>
      <c r="P122" s="206"/>
      <c r="Q122" s="148"/>
      <c r="R122" s="140"/>
      <c r="S122" s="140"/>
      <c r="T122" s="140"/>
      <c r="U122" s="140"/>
      <c r="X122" s="140"/>
    </row>
    <row r="123" spans="1:24" x14ac:dyDescent="0.3">
      <c r="A123" s="5">
        <v>105</v>
      </c>
      <c r="B123" s="14" t="s">
        <v>108</v>
      </c>
      <c r="C123" s="14" t="str">
        <f t="shared" si="19"/>
        <v>Bijhouding</v>
      </c>
      <c r="D123" s="14" t="s">
        <v>281</v>
      </c>
      <c r="E123" s="13" t="s">
        <v>284</v>
      </c>
      <c r="F123" s="71" t="s">
        <v>376</v>
      </c>
      <c r="G123" s="14" t="s">
        <v>120</v>
      </c>
      <c r="H123" s="59" t="s">
        <v>135</v>
      </c>
      <c r="I123" s="36" t="s">
        <v>142</v>
      </c>
      <c r="J123" s="37" t="s">
        <v>142</v>
      </c>
      <c r="K123" s="165">
        <v>0.19</v>
      </c>
      <c r="L123" s="146" t="str">
        <f t="shared" si="22"/>
        <v>1</v>
      </c>
      <c r="M123" s="146" t="str">
        <f t="shared" si="23"/>
        <v>1</v>
      </c>
      <c r="N123" s="206">
        <f t="shared" si="24"/>
        <v>0.19</v>
      </c>
      <c r="O123" s="206">
        <f t="shared" si="24"/>
        <v>0.19</v>
      </c>
      <c r="P123" s="206"/>
      <c r="Q123" s="148"/>
      <c r="R123" s="140"/>
      <c r="S123" s="140"/>
      <c r="T123" s="140"/>
      <c r="U123" s="140"/>
      <c r="X123" s="140"/>
    </row>
    <row r="124" spans="1:24" x14ac:dyDescent="0.3">
      <c r="A124" s="5">
        <v>106</v>
      </c>
      <c r="B124" s="14" t="s">
        <v>108</v>
      </c>
      <c r="C124" s="14" t="str">
        <f t="shared" si="19"/>
        <v>Bijhouding</v>
      </c>
      <c r="D124" s="14" t="s">
        <v>281</v>
      </c>
      <c r="E124" s="13" t="s">
        <v>284</v>
      </c>
      <c r="F124" s="71" t="s">
        <v>377</v>
      </c>
      <c r="G124" s="14" t="s">
        <v>120</v>
      </c>
      <c r="H124" s="59" t="s">
        <v>134</v>
      </c>
      <c r="I124" s="36" t="s">
        <v>142</v>
      </c>
      <c r="J124" s="37" t="s">
        <v>142</v>
      </c>
      <c r="K124" s="165">
        <v>0.40699999999999997</v>
      </c>
      <c r="L124" s="146" t="str">
        <f t="shared" si="22"/>
        <v>1</v>
      </c>
      <c r="M124" s="146" t="str">
        <f t="shared" si="23"/>
        <v>1</v>
      </c>
      <c r="N124" s="206">
        <f t="shared" si="24"/>
        <v>0.40699999999999997</v>
      </c>
      <c r="O124" s="206">
        <f t="shared" si="24"/>
        <v>0.40699999999999997</v>
      </c>
      <c r="P124" s="206"/>
      <c r="Q124" s="148"/>
      <c r="R124" s="140"/>
      <c r="S124" s="140"/>
      <c r="T124" s="140"/>
      <c r="U124" s="140"/>
      <c r="X124" s="140"/>
    </row>
    <row r="125" spans="1:24" x14ac:dyDescent="0.3">
      <c r="A125" s="5">
        <v>107</v>
      </c>
      <c r="B125" s="14" t="s">
        <v>108</v>
      </c>
      <c r="C125" s="14" t="str">
        <f t="shared" si="19"/>
        <v>Bijhouding</v>
      </c>
      <c r="D125" s="14" t="s">
        <v>281</v>
      </c>
      <c r="E125" s="13" t="s">
        <v>284</v>
      </c>
      <c r="F125" s="71" t="s">
        <v>378</v>
      </c>
      <c r="G125" s="14" t="s">
        <v>120</v>
      </c>
      <c r="H125" s="35" t="s">
        <v>133</v>
      </c>
      <c r="I125" s="36" t="s">
        <v>142</v>
      </c>
      <c r="J125" s="37" t="s">
        <v>142</v>
      </c>
      <c r="K125" s="165">
        <v>0.40699999999999997</v>
      </c>
      <c r="L125" s="146" t="str">
        <f t="shared" si="22"/>
        <v>1</v>
      </c>
      <c r="M125" s="146" t="str">
        <f t="shared" si="23"/>
        <v>1</v>
      </c>
      <c r="N125" s="206">
        <f t="shared" si="24"/>
        <v>0.40699999999999997</v>
      </c>
      <c r="O125" s="206">
        <f t="shared" si="24"/>
        <v>0.40699999999999997</v>
      </c>
      <c r="P125" s="206"/>
      <c r="Q125" s="148"/>
      <c r="R125" s="140"/>
      <c r="S125" s="140"/>
      <c r="T125" s="140"/>
      <c r="U125" s="140"/>
      <c r="X125" s="140"/>
    </row>
    <row r="126" spans="1:24" x14ac:dyDescent="0.3">
      <c r="A126" s="5">
        <v>108</v>
      </c>
      <c r="B126" s="14" t="s">
        <v>108</v>
      </c>
      <c r="C126" s="14" t="str">
        <f t="shared" si="19"/>
        <v>Bijhouding</v>
      </c>
      <c r="D126" s="14" t="s">
        <v>281</v>
      </c>
      <c r="E126" s="13" t="s">
        <v>284</v>
      </c>
      <c r="F126" s="71" t="s">
        <v>379</v>
      </c>
      <c r="G126" s="14" t="s">
        <v>120</v>
      </c>
      <c r="H126" s="35" t="s">
        <v>132</v>
      </c>
      <c r="I126" s="36" t="s">
        <v>142</v>
      </c>
      <c r="J126" s="37" t="s">
        <v>142</v>
      </c>
      <c r="K126" s="165">
        <v>0.19</v>
      </c>
      <c r="L126" s="146" t="str">
        <f t="shared" si="22"/>
        <v>1</v>
      </c>
      <c r="M126" s="146" t="str">
        <f t="shared" si="23"/>
        <v>1</v>
      </c>
      <c r="N126" s="206">
        <f t="shared" si="24"/>
        <v>0.19</v>
      </c>
      <c r="O126" s="206">
        <f t="shared" si="24"/>
        <v>0.19</v>
      </c>
      <c r="P126" s="206"/>
      <c r="Q126" s="148"/>
      <c r="R126" s="140"/>
      <c r="S126" s="140"/>
      <c r="T126" s="140"/>
      <c r="U126" s="140"/>
      <c r="X126" s="140"/>
    </row>
    <row r="127" spans="1:24" x14ac:dyDescent="0.3">
      <c r="A127" s="5">
        <v>269</v>
      </c>
      <c r="B127" s="14" t="s">
        <v>108</v>
      </c>
      <c r="C127" s="14" t="str">
        <f t="shared" si="19"/>
        <v>Bijhouding</v>
      </c>
      <c r="D127" s="14" t="s">
        <v>281</v>
      </c>
      <c r="E127" s="14" t="s">
        <v>284</v>
      </c>
      <c r="F127" s="71" t="s">
        <v>610</v>
      </c>
      <c r="G127" s="14" t="s">
        <v>119</v>
      </c>
      <c r="H127" s="14" t="s">
        <v>604</v>
      </c>
      <c r="I127" s="36" t="s">
        <v>142</v>
      </c>
      <c r="J127" s="37" t="s">
        <v>142</v>
      </c>
      <c r="K127" s="165">
        <v>0.19</v>
      </c>
      <c r="L127" s="146" t="str">
        <f t="shared" si="22"/>
        <v>1</v>
      </c>
      <c r="M127" s="146" t="str">
        <f t="shared" si="23"/>
        <v>1</v>
      </c>
      <c r="N127" s="206">
        <f t="shared" si="24"/>
        <v>0.19</v>
      </c>
      <c r="O127" s="206">
        <f t="shared" si="24"/>
        <v>0.19</v>
      </c>
      <c r="P127" s="206"/>
      <c r="Q127" s="148"/>
      <c r="R127" s="140"/>
      <c r="S127" s="140"/>
      <c r="T127" s="140"/>
      <c r="U127" s="140"/>
      <c r="X127" s="140"/>
    </row>
    <row r="128" spans="1:24" x14ac:dyDescent="0.3">
      <c r="A128" s="5">
        <v>270</v>
      </c>
      <c r="B128" s="14" t="s">
        <v>108</v>
      </c>
      <c r="C128" s="14" t="str">
        <f t="shared" si="19"/>
        <v>Bijhouding</v>
      </c>
      <c r="D128" s="14" t="s">
        <v>281</v>
      </c>
      <c r="E128" s="14" t="s">
        <v>284</v>
      </c>
      <c r="F128" s="71" t="s">
        <v>611</v>
      </c>
      <c r="G128" s="14" t="s">
        <v>119</v>
      </c>
      <c r="H128" s="14" t="s">
        <v>605</v>
      </c>
      <c r="I128" s="36" t="s">
        <v>142</v>
      </c>
      <c r="J128" s="37" t="s">
        <v>142</v>
      </c>
      <c r="K128" s="165">
        <v>0.19</v>
      </c>
      <c r="L128" s="146" t="str">
        <f t="shared" si="22"/>
        <v>1</v>
      </c>
      <c r="M128" s="146" t="str">
        <f t="shared" si="23"/>
        <v>1</v>
      </c>
      <c r="N128" s="206">
        <f t="shared" si="24"/>
        <v>0.19</v>
      </c>
      <c r="O128" s="206">
        <f t="shared" si="24"/>
        <v>0.19</v>
      </c>
      <c r="P128" s="206"/>
      <c r="Q128" s="148"/>
      <c r="R128" s="140"/>
      <c r="S128" s="140"/>
      <c r="T128" s="140"/>
      <c r="U128" s="140"/>
      <c r="X128" s="140"/>
    </row>
    <row r="129" spans="1:24" x14ac:dyDescent="0.3">
      <c r="A129" s="5">
        <v>109</v>
      </c>
      <c r="B129" s="14" t="s">
        <v>108</v>
      </c>
      <c r="C129" s="14" t="str">
        <f t="shared" si="19"/>
        <v>Bijhouding</v>
      </c>
      <c r="D129" s="14" t="s">
        <v>281</v>
      </c>
      <c r="E129" s="14" t="s">
        <v>285</v>
      </c>
      <c r="F129" s="71" t="s">
        <v>380</v>
      </c>
      <c r="G129" s="14" t="s">
        <v>119</v>
      </c>
      <c r="H129" s="14" t="s">
        <v>131</v>
      </c>
      <c r="I129" s="36" t="s">
        <v>142</v>
      </c>
      <c r="J129" s="37" t="s">
        <v>142</v>
      </c>
      <c r="K129" s="165">
        <v>1.411</v>
      </c>
      <c r="L129" s="146" t="str">
        <f t="shared" si="22"/>
        <v>1</v>
      </c>
      <c r="M129" s="146" t="str">
        <f t="shared" si="23"/>
        <v>1</v>
      </c>
      <c r="N129" s="206">
        <f t="shared" si="24"/>
        <v>1.411</v>
      </c>
      <c r="O129" s="206">
        <f t="shared" si="24"/>
        <v>1.411</v>
      </c>
      <c r="P129" s="206"/>
      <c r="Q129" s="148"/>
      <c r="R129" s="140"/>
      <c r="S129" s="140"/>
      <c r="T129" s="140"/>
      <c r="U129" s="140"/>
      <c r="X129" s="140"/>
    </row>
    <row r="130" spans="1:24" x14ac:dyDescent="0.3">
      <c r="A130" s="5">
        <v>110</v>
      </c>
      <c r="B130" s="14" t="s">
        <v>108</v>
      </c>
      <c r="C130" s="14" t="str">
        <f t="shared" si="19"/>
        <v>Bijhouding</v>
      </c>
      <c r="D130" s="14" t="s">
        <v>281</v>
      </c>
      <c r="E130" s="14" t="s">
        <v>285</v>
      </c>
      <c r="F130" s="71" t="s">
        <v>381</v>
      </c>
      <c r="G130" s="14" t="s">
        <v>119</v>
      </c>
      <c r="H130" s="14" t="s">
        <v>130</v>
      </c>
      <c r="I130" s="36" t="s">
        <v>142</v>
      </c>
      <c r="J130" s="37" t="s">
        <v>142</v>
      </c>
      <c r="K130" s="165">
        <v>0.40699999999999997</v>
      </c>
      <c r="L130" s="146" t="str">
        <f t="shared" si="22"/>
        <v>1</v>
      </c>
      <c r="M130" s="146" t="str">
        <f t="shared" si="23"/>
        <v>1</v>
      </c>
      <c r="N130" s="206">
        <f t="shared" si="24"/>
        <v>0.40699999999999997</v>
      </c>
      <c r="O130" s="206">
        <f t="shared" si="24"/>
        <v>0.40699999999999997</v>
      </c>
      <c r="P130" s="206"/>
      <c r="Q130" s="148"/>
      <c r="R130" s="140"/>
      <c r="S130" s="140"/>
      <c r="T130" s="140"/>
      <c r="U130" s="140"/>
      <c r="X130" s="140"/>
    </row>
    <row r="131" spans="1:24" x14ac:dyDescent="0.3">
      <c r="A131" s="5">
        <v>111</v>
      </c>
      <c r="B131" s="14" t="s">
        <v>108</v>
      </c>
      <c r="C131" s="14" t="str">
        <f t="shared" si="19"/>
        <v>Bijhouding</v>
      </c>
      <c r="D131" s="14" t="s">
        <v>281</v>
      </c>
      <c r="E131" s="14" t="s">
        <v>285</v>
      </c>
      <c r="F131" s="71" t="s">
        <v>382</v>
      </c>
      <c r="G131" s="14" t="s">
        <v>119</v>
      </c>
      <c r="H131" s="14" t="s">
        <v>129</v>
      </c>
      <c r="I131" s="36" t="s">
        <v>142</v>
      </c>
      <c r="J131" s="37" t="s">
        <v>142</v>
      </c>
      <c r="K131" s="165">
        <v>0.40699999999999997</v>
      </c>
      <c r="L131" s="146" t="str">
        <f t="shared" si="22"/>
        <v>1</v>
      </c>
      <c r="M131" s="146" t="str">
        <f t="shared" si="23"/>
        <v>1</v>
      </c>
      <c r="N131" s="206">
        <f t="shared" si="24"/>
        <v>0.40699999999999997</v>
      </c>
      <c r="O131" s="206">
        <f t="shared" si="24"/>
        <v>0.40699999999999997</v>
      </c>
      <c r="P131" s="206"/>
      <c r="Q131" s="148"/>
      <c r="R131" s="140"/>
      <c r="S131" s="140"/>
      <c r="T131" s="140"/>
      <c r="U131" s="140"/>
      <c r="X131" s="140"/>
    </row>
    <row r="132" spans="1:24" x14ac:dyDescent="0.3">
      <c r="A132" s="5">
        <v>112</v>
      </c>
      <c r="B132" s="14" t="s">
        <v>108</v>
      </c>
      <c r="C132" s="14" t="str">
        <f t="shared" si="19"/>
        <v>Bijhouding</v>
      </c>
      <c r="D132" s="14" t="s">
        <v>281</v>
      </c>
      <c r="E132" s="14" t="s">
        <v>285</v>
      </c>
      <c r="F132" s="71" t="s">
        <v>383</v>
      </c>
      <c r="G132" s="14" t="s">
        <v>119</v>
      </c>
      <c r="H132" s="14" t="s">
        <v>128</v>
      </c>
      <c r="I132" s="36" t="s">
        <v>142</v>
      </c>
      <c r="J132" s="37" t="s">
        <v>142</v>
      </c>
      <c r="K132" s="165">
        <v>0.40699999999999997</v>
      </c>
      <c r="L132" s="146" t="str">
        <f t="shared" si="22"/>
        <v>1</v>
      </c>
      <c r="M132" s="146" t="str">
        <f t="shared" si="23"/>
        <v>1</v>
      </c>
      <c r="N132" s="206">
        <f t="shared" si="24"/>
        <v>0.40699999999999997</v>
      </c>
      <c r="O132" s="206">
        <f t="shared" si="24"/>
        <v>0.40699999999999997</v>
      </c>
      <c r="P132" s="206"/>
      <c r="Q132" s="148"/>
      <c r="R132" s="140"/>
      <c r="S132" s="140"/>
      <c r="T132" s="140"/>
      <c r="U132" s="140"/>
      <c r="X132" s="140"/>
    </row>
    <row r="133" spans="1:24" x14ac:dyDescent="0.3">
      <c r="A133" s="5">
        <v>261</v>
      </c>
      <c r="B133" s="14" t="s">
        <v>108</v>
      </c>
      <c r="C133" s="14" t="str">
        <f>VLOOKUP(B133,BOPStap,3,FALSE)</f>
        <v>Bijhouding</v>
      </c>
      <c r="D133" s="14" t="s">
        <v>281</v>
      </c>
      <c r="E133" s="14" t="s">
        <v>285</v>
      </c>
      <c r="F133" s="71" t="s">
        <v>582</v>
      </c>
      <c r="G133" s="14" t="s">
        <v>119</v>
      </c>
      <c r="H133" s="14" t="s">
        <v>595</v>
      </c>
      <c r="I133" s="36" t="s">
        <v>142</v>
      </c>
      <c r="J133" s="37" t="s">
        <v>142</v>
      </c>
      <c r="K133" s="165">
        <v>0.40699999999999997</v>
      </c>
      <c r="L133" s="146" t="str">
        <f t="shared" si="22"/>
        <v>1</v>
      </c>
      <c r="M133" s="146" t="str">
        <f t="shared" si="23"/>
        <v>1</v>
      </c>
      <c r="N133" s="206">
        <f t="shared" si="24"/>
        <v>0.40699999999999997</v>
      </c>
      <c r="O133" s="206">
        <f t="shared" si="24"/>
        <v>0.40699999999999997</v>
      </c>
      <c r="P133" s="206"/>
      <c r="Q133" s="148"/>
      <c r="R133" s="140"/>
      <c r="S133" s="140"/>
      <c r="T133" s="140"/>
      <c r="U133" s="140"/>
      <c r="X133" s="140"/>
    </row>
    <row r="134" spans="1:24" x14ac:dyDescent="0.3">
      <c r="A134" s="5">
        <v>273</v>
      </c>
      <c r="B134" s="14" t="s">
        <v>108</v>
      </c>
      <c r="C134" s="14" t="str">
        <f>VLOOKUP(B134,BOPStap,3,FALSE)</f>
        <v>Bijhouding</v>
      </c>
      <c r="D134" s="14" t="s">
        <v>281</v>
      </c>
      <c r="E134" s="14" t="s">
        <v>285</v>
      </c>
      <c r="F134" s="71" t="s">
        <v>597</v>
      </c>
      <c r="G134" s="14" t="s">
        <v>119</v>
      </c>
      <c r="H134" s="14" t="s">
        <v>596</v>
      </c>
      <c r="I134" s="36" t="s">
        <v>142</v>
      </c>
      <c r="J134" s="37" t="s">
        <v>142</v>
      </c>
      <c r="K134" s="165">
        <v>0.40699999999999997</v>
      </c>
      <c r="L134" s="146" t="str">
        <f t="shared" si="22"/>
        <v>1</v>
      </c>
      <c r="M134" s="146" t="str">
        <f t="shared" si="23"/>
        <v>1</v>
      </c>
      <c r="N134" s="206">
        <f t="shared" si="24"/>
        <v>0.40699999999999997</v>
      </c>
      <c r="O134" s="206">
        <f t="shared" si="24"/>
        <v>0.40699999999999997</v>
      </c>
      <c r="P134" s="206"/>
      <c r="Q134" s="148"/>
      <c r="R134" s="140"/>
      <c r="S134" s="140"/>
      <c r="T134" s="140"/>
      <c r="U134" s="140"/>
      <c r="X134" s="140"/>
    </row>
    <row r="135" spans="1:24" x14ac:dyDescent="0.3">
      <c r="A135" s="5">
        <v>113</v>
      </c>
      <c r="B135" s="14" t="s">
        <v>108</v>
      </c>
      <c r="C135" s="14" t="str">
        <f t="shared" si="19"/>
        <v>Bijhouding</v>
      </c>
      <c r="D135" s="14" t="s">
        <v>281</v>
      </c>
      <c r="E135" s="13" t="s">
        <v>284</v>
      </c>
      <c r="F135" s="72" t="s">
        <v>384</v>
      </c>
      <c r="G135" s="59" t="s">
        <v>120</v>
      </c>
      <c r="H135" s="59" t="s">
        <v>127</v>
      </c>
      <c r="I135" s="36" t="s">
        <v>142</v>
      </c>
      <c r="J135" s="37" t="s">
        <v>142</v>
      </c>
      <c r="K135" s="165">
        <v>0.19</v>
      </c>
      <c r="L135" s="146" t="str">
        <f t="shared" si="22"/>
        <v>1</v>
      </c>
      <c r="M135" s="146" t="str">
        <f t="shared" si="23"/>
        <v>1</v>
      </c>
      <c r="N135" s="206">
        <f t="shared" si="24"/>
        <v>0.19</v>
      </c>
      <c r="O135" s="206">
        <f t="shared" si="24"/>
        <v>0.19</v>
      </c>
      <c r="P135" s="206"/>
      <c r="Q135" s="148"/>
      <c r="R135" s="140"/>
      <c r="S135" s="140"/>
      <c r="T135" s="140"/>
      <c r="U135" s="140"/>
      <c r="X135" s="140"/>
    </row>
    <row r="136" spans="1:24" x14ac:dyDescent="0.3">
      <c r="A136" s="5">
        <v>114</v>
      </c>
      <c r="B136" s="14" t="s">
        <v>108</v>
      </c>
      <c r="C136" s="14" t="str">
        <f t="shared" si="19"/>
        <v>Bijhouding</v>
      </c>
      <c r="D136" s="14" t="s">
        <v>281</v>
      </c>
      <c r="E136" s="13" t="s">
        <v>284</v>
      </c>
      <c r="F136" s="72" t="s">
        <v>385</v>
      </c>
      <c r="G136" s="59" t="s">
        <v>120</v>
      </c>
      <c r="H136" s="59" t="s">
        <v>126</v>
      </c>
      <c r="I136" s="36" t="s">
        <v>142</v>
      </c>
      <c r="J136" s="37" t="s">
        <v>142</v>
      </c>
      <c r="K136" s="165">
        <v>0.19</v>
      </c>
      <c r="L136" s="146" t="str">
        <f t="shared" si="22"/>
        <v>1</v>
      </c>
      <c r="M136" s="146" t="str">
        <f t="shared" si="23"/>
        <v>1</v>
      </c>
      <c r="N136" s="206">
        <f t="shared" si="24"/>
        <v>0.19</v>
      </c>
      <c r="O136" s="206">
        <f t="shared" si="24"/>
        <v>0.19</v>
      </c>
      <c r="P136" s="206"/>
      <c r="Q136" s="148"/>
      <c r="R136" s="140"/>
      <c r="S136" s="140"/>
      <c r="T136" s="140"/>
      <c r="U136" s="140"/>
      <c r="X136" s="140"/>
    </row>
    <row r="137" spans="1:24" x14ac:dyDescent="0.3">
      <c r="A137" s="5">
        <v>115</v>
      </c>
      <c r="B137" s="14" t="s">
        <v>108</v>
      </c>
      <c r="C137" s="14" t="str">
        <f t="shared" si="19"/>
        <v>Bijhouding</v>
      </c>
      <c r="D137" s="14" t="s">
        <v>281</v>
      </c>
      <c r="E137" s="13" t="s">
        <v>284</v>
      </c>
      <c r="F137" s="72" t="s">
        <v>386</v>
      </c>
      <c r="G137" s="59" t="s">
        <v>120</v>
      </c>
      <c r="H137" s="59" t="s">
        <v>125</v>
      </c>
      <c r="I137" s="36" t="s">
        <v>142</v>
      </c>
      <c r="J137" s="37" t="s">
        <v>142</v>
      </c>
      <c r="K137" s="165">
        <v>0.19</v>
      </c>
      <c r="L137" s="146" t="str">
        <f t="shared" si="22"/>
        <v>1</v>
      </c>
      <c r="M137" s="146" t="str">
        <f t="shared" si="23"/>
        <v>1</v>
      </c>
      <c r="N137" s="206">
        <f t="shared" si="24"/>
        <v>0.19</v>
      </c>
      <c r="O137" s="206">
        <f t="shared" si="24"/>
        <v>0.19</v>
      </c>
      <c r="P137" s="206"/>
      <c r="Q137" s="148"/>
      <c r="R137" s="140"/>
      <c r="S137" s="140"/>
      <c r="T137" s="140"/>
      <c r="U137" s="140"/>
      <c r="X137" s="140"/>
    </row>
    <row r="138" spans="1:24" x14ac:dyDescent="0.3">
      <c r="A138" s="5">
        <v>116</v>
      </c>
      <c r="B138" s="14" t="s">
        <v>108</v>
      </c>
      <c r="C138" s="14" t="str">
        <f t="shared" si="19"/>
        <v>Bijhouding</v>
      </c>
      <c r="D138" s="14" t="s">
        <v>281</v>
      </c>
      <c r="E138" s="13" t="s">
        <v>284</v>
      </c>
      <c r="F138" s="72" t="s">
        <v>387</v>
      </c>
      <c r="G138" s="59" t="s">
        <v>120</v>
      </c>
      <c r="H138" s="59" t="s">
        <v>124</v>
      </c>
      <c r="I138" s="36" t="s">
        <v>142</v>
      </c>
      <c r="J138" s="37" t="s">
        <v>142</v>
      </c>
      <c r="K138" s="165">
        <v>0.19</v>
      </c>
      <c r="L138" s="146" t="str">
        <f t="shared" si="22"/>
        <v>1</v>
      </c>
      <c r="M138" s="146" t="str">
        <f t="shared" si="23"/>
        <v>1</v>
      </c>
      <c r="N138" s="206">
        <f t="shared" si="24"/>
        <v>0.19</v>
      </c>
      <c r="O138" s="206">
        <f t="shared" si="24"/>
        <v>0.19</v>
      </c>
      <c r="P138" s="206"/>
      <c r="Q138" s="148"/>
      <c r="R138" s="140"/>
      <c r="S138" s="140"/>
      <c r="T138" s="140"/>
      <c r="U138" s="140"/>
      <c r="X138" s="140"/>
    </row>
    <row r="139" spans="1:24" x14ac:dyDescent="0.3">
      <c r="A139" s="5">
        <v>117</v>
      </c>
      <c r="B139" s="14" t="s">
        <v>108</v>
      </c>
      <c r="C139" s="14" t="str">
        <f t="shared" si="19"/>
        <v>Bijhouding</v>
      </c>
      <c r="D139" s="14" t="s">
        <v>281</v>
      </c>
      <c r="E139" s="13" t="s">
        <v>284</v>
      </c>
      <c r="F139" s="72" t="s">
        <v>388</v>
      </c>
      <c r="G139" s="59" t="s">
        <v>120</v>
      </c>
      <c r="H139" s="59" t="s">
        <v>123</v>
      </c>
      <c r="I139" s="36" t="s">
        <v>142</v>
      </c>
      <c r="J139" s="37" t="s">
        <v>142</v>
      </c>
      <c r="K139" s="165">
        <v>0.19</v>
      </c>
      <c r="L139" s="146" t="str">
        <f t="shared" si="22"/>
        <v>1</v>
      </c>
      <c r="M139" s="146" t="str">
        <f t="shared" si="23"/>
        <v>1</v>
      </c>
      <c r="N139" s="206">
        <f t="shared" si="24"/>
        <v>0.19</v>
      </c>
      <c r="O139" s="206">
        <f t="shared" si="24"/>
        <v>0.19</v>
      </c>
      <c r="P139" s="206"/>
      <c r="Q139" s="148"/>
      <c r="R139" s="140"/>
      <c r="S139" s="140"/>
      <c r="T139" s="140"/>
      <c r="U139" s="140"/>
      <c r="X139" s="140"/>
    </row>
    <row r="140" spans="1:24" x14ac:dyDescent="0.3">
      <c r="A140" s="5">
        <v>118</v>
      </c>
      <c r="B140" s="14" t="s">
        <v>108</v>
      </c>
      <c r="C140" s="14" t="str">
        <f t="shared" si="19"/>
        <v>Bijhouding</v>
      </c>
      <c r="D140" s="14" t="s">
        <v>281</v>
      </c>
      <c r="E140" s="14" t="s">
        <v>565</v>
      </c>
      <c r="F140" s="49" t="s">
        <v>462</v>
      </c>
      <c r="G140" s="14"/>
      <c r="H140" s="14" t="s">
        <v>338</v>
      </c>
      <c r="I140" s="36" t="s">
        <v>142</v>
      </c>
      <c r="J140" s="42"/>
      <c r="K140" s="172">
        <v>0.1</v>
      </c>
      <c r="L140" s="146" t="str">
        <f t="shared" si="22"/>
        <v>1</v>
      </c>
      <c r="M140" s="146" t="str">
        <f t="shared" si="23"/>
        <v>0</v>
      </c>
      <c r="N140" s="146"/>
      <c r="P140" s="207">
        <f>$K140*L140</f>
        <v>0.1</v>
      </c>
      <c r="Q140" s="207">
        <f>$K140*M140</f>
        <v>0</v>
      </c>
      <c r="R140" s="140"/>
      <c r="S140" s="140"/>
      <c r="T140" s="140"/>
      <c r="U140" s="140"/>
      <c r="X140" s="140"/>
    </row>
    <row r="141" spans="1:24" ht="16.2" thickBot="1" x14ac:dyDescent="0.35">
      <c r="A141" s="6">
        <v>119</v>
      </c>
      <c r="B141" s="15" t="s">
        <v>108</v>
      </c>
      <c r="C141" s="15" t="str">
        <f t="shared" si="19"/>
        <v>Bijhouding</v>
      </c>
      <c r="D141" s="15" t="s">
        <v>281</v>
      </c>
      <c r="E141" s="15" t="s">
        <v>565</v>
      </c>
      <c r="F141" s="51" t="s">
        <v>368</v>
      </c>
      <c r="G141" s="15"/>
      <c r="H141" s="15" t="s">
        <v>339</v>
      </c>
      <c r="I141" s="39" t="s">
        <v>142</v>
      </c>
      <c r="J141" s="40" t="s">
        <v>142</v>
      </c>
      <c r="K141" s="211">
        <v>0.1</v>
      </c>
      <c r="L141" s="216" t="str">
        <f t="shared" si="22"/>
        <v>1</v>
      </c>
      <c r="M141" s="216" t="str">
        <f t="shared" si="23"/>
        <v>1</v>
      </c>
      <c r="N141" s="216"/>
      <c r="O141" s="28"/>
      <c r="P141" s="207">
        <f>$K141*L141</f>
        <v>0.1</v>
      </c>
      <c r="Q141" s="207">
        <f>$K141*M141</f>
        <v>0.1</v>
      </c>
      <c r="R141" s="137"/>
      <c r="S141" s="137"/>
      <c r="T141" s="137"/>
      <c r="U141" s="137"/>
      <c r="V141" s="210"/>
      <c r="W141" s="210"/>
      <c r="X141" s="137"/>
    </row>
    <row r="142" spans="1:24" ht="18" x14ac:dyDescent="0.3">
      <c r="A142" s="4">
        <v>120</v>
      </c>
      <c r="B142" s="13" t="s">
        <v>108</v>
      </c>
      <c r="C142" s="13" t="str">
        <f t="shared" si="19"/>
        <v>Bijhouding</v>
      </c>
      <c r="D142" s="13" t="s">
        <v>234</v>
      </c>
      <c r="E142" s="13"/>
      <c r="F142" s="228" t="s">
        <v>479</v>
      </c>
      <c r="G142" s="13"/>
      <c r="H142" s="30" t="s">
        <v>494</v>
      </c>
      <c r="I142" s="230"/>
      <c r="J142" s="52"/>
      <c r="K142" s="172" t="s">
        <v>648</v>
      </c>
      <c r="L142" s="147" t="s">
        <v>648</v>
      </c>
      <c r="M142" s="147" t="s">
        <v>648</v>
      </c>
      <c r="N142" s="147"/>
      <c r="O142" s="148"/>
      <c r="P142" s="148"/>
      <c r="Q142" s="148"/>
      <c r="R142" s="140"/>
      <c r="S142" s="140"/>
      <c r="T142" s="140"/>
      <c r="U142" s="140"/>
      <c r="X142" s="140"/>
    </row>
    <row r="143" spans="1:24" s="76" customFormat="1" x14ac:dyDescent="0.3">
      <c r="A143" s="4">
        <v>121</v>
      </c>
      <c r="B143" s="13" t="s">
        <v>108</v>
      </c>
      <c r="C143" s="13" t="str">
        <f t="shared" si="19"/>
        <v>Bijhouding</v>
      </c>
      <c r="D143" s="13" t="s">
        <v>234</v>
      </c>
      <c r="E143" s="13" t="s">
        <v>366</v>
      </c>
      <c r="F143" s="73" t="s">
        <v>389</v>
      </c>
      <c r="G143" s="74" t="s">
        <v>120</v>
      </c>
      <c r="H143" s="52" t="s">
        <v>50</v>
      </c>
      <c r="I143" s="36" t="s">
        <v>142</v>
      </c>
      <c r="J143" s="75" t="s">
        <v>180</v>
      </c>
      <c r="K143" s="165">
        <v>1.411</v>
      </c>
      <c r="L143" s="146" t="str">
        <f t="shared" ref="L143:L164" si="25">IF(I143="G","1","0")</f>
        <v>1</v>
      </c>
      <c r="M143" s="146" t="str">
        <f t="shared" ref="M143:M164" si="26">IF(J143="G","1","0")</f>
        <v>0</v>
      </c>
      <c r="N143" s="206">
        <f t="shared" ref="N143:O158" si="27">$K143*L143</f>
        <v>1.411</v>
      </c>
      <c r="O143" s="206">
        <f t="shared" si="27"/>
        <v>0</v>
      </c>
      <c r="P143" s="206"/>
      <c r="Q143" s="148"/>
      <c r="R143" s="140"/>
      <c r="S143" s="140"/>
      <c r="T143" s="140"/>
      <c r="U143" s="140"/>
      <c r="V143" s="144"/>
      <c r="W143" s="144"/>
      <c r="X143" s="140"/>
    </row>
    <row r="144" spans="1:24" s="76" customFormat="1" x14ac:dyDescent="0.3">
      <c r="A144" s="5">
        <v>122</v>
      </c>
      <c r="B144" s="14" t="s">
        <v>108</v>
      </c>
      <c r="C144" s="14" t="str">
        <f t="shared" si="19"/>
        <v>Bijhouding</v>
      </c>
      <c r="D144" s="14" t="s">
        <v>234</v>
      </c>
      <c r="E144" s="14" t="s">
        <v>366</v>
      </c>
      <c r="F144" s="77" t="s">
        <v>390</v>
      </c>
      <c r="G144" s="78" t="s">
        <v>120</v>
      </c>
      <c r="H144" s="49" t="s">
        <v>51</v>
      </c>
      <c r="I144" s="36" t="s">
        <v>142</v>
      </c>
      <c r="J144" s="50" t="s">
        <v>180</v>
      </c>
      <c r="K144" s="165">
        <v>1.411</v>
      </c>
      <c r="L144" s="146" t="str">
        <f t="shared" si="25"/>
        <v>1</v>
      </c>
      <c r="M144" s="146" t="str">
        <f t="shared" si="26"/>
        <v>0</v>
      </c>
      <c r="N144" s="206">
        <f t="shared" si="27"/>
        <v>1.411</v>
      </c>
      <c r="O144" s="206">
        <f t="shared" si="27"/>
        <v>0</v>
      </c>
      <c r="P144" s="206"/>
      <c r="Q144" s="148"/>
      <c r="R144" s="140"/>
      <c r="S144" s="140"/>
      <c r="T144" s="140"/>
      <c r="U144" s="140"/>
      <c r="V144" s="144"/>
      <c r="W144" s="144"/>
      <c r="X144" s="140"/>
    </row>
    <row r="145" spans="1:24" s="76" customFormat="1" x14ac:dyDescent="0.3">
      <c r="A145" s="5">
        <v>123</v>
      </c>
      <c r="B145" s="14" t="s">
        <v>108</v>
      </c>
      <c r="C145" s="14" t="str">
        <f t="shared" si="19"/>
        <v>Bijhouding</v>
      </c>
      <c r="D145" s="14" t="s">
        <v>234</v>
      </c>
      <c r="E145" s="14" t="s">
        <v>366</v>
      </c>
      <c r="F145" s="77" t="s">
        <v>391</v>
      </c>
      <c r="G145" s="78" t="s">
        <v>120</v>
      </c>
      <c r="H145" s="49" t="s">
        <v>52</v>
      </c>
      <c r="I145" s="36" t="s">
        <v>142</v>
      </c>
      <c r="J145" s="50" t="s">
        <v>180</v>
      </c>
      <c r="K145" s="165">
        <v>0.19</v>
      </c>
      <c r="L145" s="146" t="str">
        <f t="shared" si="25"/>
        <v>1</v>
      </c>
      <c r="M145" s="146" t="str">
        <f t="shared" si="26"/>
        <v>0</v>
      </c>
      <c r="N145" s="206">
        <f t="shared" si="27"/>
        <v>0.19</v>
      </c>
      <c r="O145" s="206">
        <f t="shared" si="27"/>
        <v>0</v>
      </c>
      <c r="P145" s="206"/>
      <c r="Q145" s="148"/>
      <c r="R145" s="140"/>
      <c r="S145" s="140"/>
      <c r="T145" s="140"/>
      <c r="U145" s="140"/>
      <c r="V145" s="144"/>
      <c r="W145" s="144"/>
      <c r="X145" s="140"/>
    </row>
    <row r="146" spans="1:24" x14ac:dyDescent="0.3">
      <c r="A146" s="5">
        <v>124</v>
      </c>
      <c r="B146" s="14" t="s">
        <v>108</v>
      </c>
      <c r="C146" s="14" t="str">
        <f>VLOOKUP(B146,BOPStap,3,FALSE)</f>
        <v>Bijhouding</v>
      </c>
      <c r="D146" s="14" t="s">
        <v>234</v>
      </c>
      <c r="E146" s="14" t="s">
        <v>565</v>
      </c>
      <c r="F146" s="49" t="s">
        <v>463</v>
      </c>
      <c r="G146" s="14"/>
      <c r="H146" s="14" t="s">
        <v>333</v>
      </c>
      <c r="I146" s="132"/>
      <c r="J146" s="42"/>
      <c r="K146" s="172">
        <v>0.04</v>
      </c>
      <c r="L146" s="146" t="str">
        <f t="shared" si="25"/>
        <v>0</v>
      </c>
      <c r="M146" s="146" t="str">
        <f t="shared" si="26"/>
        <v>0</v>
      </c>
      <c r="N146" s="168"/>
      <c r="P146" s="207">
        <f>$K146*L146</f>
        <v>0</v>
      </c>
      <c r="Q146" s="207">
        <f>$K146*M146</f>
        <v>0</v>
      </c>
      <c r="R146" s="140"/>
      <c r="S146" s="140"/>
      <c r="T146" s="140"/>
      <c r="U146" s="140"/>
      <c r="X146" s="140"/>
    </row>
    <row r="147" spans="1:24" s="76" customFormat="1" x14ac:dyDescent="0.3">
      <c r="A147" s="5">
        <v>125</v>
      </c>
      <c r="B147" s="14" t="s">
        <v>108</v>
      </c>
      <c r="C147" s="14" t="str">
        <f t="shared" si="19"/>
        <v>Bijhouding</v>
      </c>
      <c r="D147" s="14" t="s">
        <v>234</v>
      </c>
      <c r="E147" s="14" t="s">
        <v>284</v>
      </c>
      <c r="F147" s="77" t="s">
        <v>392</v>
      </c>
      <c r="G147" s="78" t="s">
        <v>120</v>
      </c>
      <c r="H147" s="49" t="s">
        <v>53</v>
      </c>
      <c r="I147" s="36" t="s">
        <v>142</v>
      </c>
      <c r="J147" s="37" t="s">
        <v>142</v>
      </c>
      <c r="K147" s="165">
        <v>0.89900000000000002</v>
      </c>
      <c r="L147" s="146" t="str">
        <f t="shared" si="25"/>
        <v>1</v>
      </c>
      <c r="M147" s="146" t="str">
        <f t="shared" si="26"/>
        <v>1</v>
      </c>
      <c r="N147" s="206">
        <f t="shared" si="27"/>
        <v>0.89900000000000002</v>
      </c>
      <c r="O147" s="206">
        <f t="shared" si="27"/>
        <v>0.89900000000000002</v>
      </c>
      <c r="P147" s="206"/>
      <c r="Q147" s="148"/>
      <c r="R147" s="140"/>
      <c r="S147" s="140"/>
      <c r="T147" s="140"/>
      <c r="U147" s="140"/>
      <c r="V147" s="144"/>
      <c r="W147" s="144"/>
      <c r="X147" s="140"/>
    </row>
    <row r="148" spans="1:24" s="76" customFormat="1" x14ac:dyDescent="0.3">
      <c r="A148" s="5">
        <v>126</v>
      </c>
      <c r="B148" s="14" t="s">
        <v>108</v>
      </c>
      <c r="C148" s="14" t="str">
        <f t="shared" si="19"/>
        <v>Bijhouding</v>
      </c>
      <c r="D148" s="14" t="s">
        <v>234</v>
      </c>
      <c r="E148" s="14" t="s">
        <v>284</v>
      </c>
      <c r="F148" s="77" t="s">
        <v>393</v>
      </c>
      <c r="G148" s="78" t="s">
        <v>120</v>
      </c>
      <c r="H148" s="49" t="s">
        <v>54</v>
      </c>
      <c r="I148" s="36" t="s">
        <v>142</v>
      </c>
      <c r="J148" s="37" t="s">
        <v>142</v>
      </c>
      <c r="K148" s="165">
        <v>1.2130000000000001</v>
      </c>
      <c r="L148" s="146" t="str">
        <f t="shared" si="25"/>
        <v>1</v>
      </c>
      <c r="M148" s="146" t="str">
        <f t="shared" si="26"/>
        <v>1</v>
      </c>
      <c r="N148" s="206">
        <f t="shared" si="27"/>
        <v>1.2130000000000001</v>
      </c>
      <c r="O148" s="206">
        <f t="shared" si="27"/>
        <v>1.2130000000000001</v>
      </c>
      <c r="P148" s="206"/>
      <c r="Q148" s="148"/>
      <c r="R148" s="140"/>
      <c r="S148" s="140"/>
      <c r="T148" s="140"/>
      <c r="U148" s="140"/>
      <c r="V148" s="144"/>
      <c r="W148" s="144"/>
      <c r="X148" s="140"/>
    </row>
    <row r="149" spans="1:24" x14ac:dyDescent="0.3">
      <c r="A149" s="5">
        <v>127</v>
      </c>
      <c r="B149" s="14" t="s">
        <v>108</v>
      </c>
      <c r="C149" s="14" t="str">
        <f>VLOOKUP(B149,BOPStap,3,FALSE)</f>
        <v>Bijhouding</v>
      </c>
      <c r="D149" s="14" t="s">
        <v>234</v>
      </c>
      <c r="E149" s="14" t="s">
        <v>565</v>
      </c>
      <c r="F149" s="49" t="s">
        <v>15</v>
      </c>
      <c r="G149" s="14"/>
      <c r="H149" s="14" t="s">
        <v>332</v>
      </c>
      <c r="I149" s="132"/>
      <c r="J149" s="42"/>
      <c r="K149" s="172">
        <v>0.16</v>
      </c>
      <c r="L149" s="146" t="str">
        <f t="shared" si="25"/>
        <v>0</v>
      </c>
      <c r="M149" s="146" t="str">
        <f t="shared" si="26"/>
        <v>0</v>
      </c>
      <c r="N149" s="168"/>
      <c r="P149" s="207">
        <f>$K149*L149</f>
        <v>0</v>
      </c>
      <c r="Q149" s="207">
        <f>$K149*M149</f>
        <v>0</v>
      </c>
      <c r="R149" s="140"/>
      <c r="S149" s="140"/>
      <c r="T149" s="140"/>
      <c r="U149" s="140"/>
      <c r="X149" s="140"/>
    </row>
    <row r="150" spans="1:24" s="76" customFormat="1" x14ac:dyDescent="0.3">
      <c r="A150" s="5">
        <v>128</v>
      </c>
      <c r="B150" s="14" t="s">
        <v>108</v>
      </c>
      <c r="C150" s="14" t="str">
        <f>VLOOKUP(B150,BOPStap,3,FALSE)</f>
        <v>Bijhouding</v>
      </c>
      <c r="D150" s="14" t="s">
        <v>234</v>
      </c>
      <c r="E150" s="14" t="s">
        <v>284</v>
      </c>
      <c r="F150" s="77" t="s">
        <v>400</v>
      </c>
      <c r="G150" s="79" t="s">
        <v>120</v>
      </c>
      <c r="H150" s="59" t="s">
        <v>193</v>
      </c>
      <c r="I150" s="36" t="s">
        <v>142</v>
      </c>
      <c r="J150" s="37" t="s">
        <v>142</v>
      </c>
      <c r="K150" s="165">
        <v>0.40699999999999997</v>
      </c>
      <c r="L150" s="146" t="str">
        <f t="shared" si="25"/>
        <v>1</v>
      </c>
      <c r="M150" s="146" t="str">
        <f t="shared" si="26"/>
        <v>1</v>
      </c>
      <c r="N150" s="206">
        <f t="shared" si="27"/>
        <v>0.40699999999999997</v>
      </c>
      <c r="O150" s="206">
        <f t="shared" si="27"/>
        <v>0.40699999999999997</v>
      </c>
      <c r="P150" s="206"/>
      <c r="R150" s="140"/>
      <c r="S150" s="140"/>
      <c r="T150" s="140"/>
      <c r="U150" s="140"/>
      <c r="V150" s="144"/>
      <c r="W150" s="144"/>
      <c r="X150" s="140"/>
    </row>
    <row r="151" spans="1:24" x14ac:dyDescent="0.3">
      <c r="A151" s="5">
        <v>129</v>
      </c>
      <c r="B151" s="14" t="s">
        <v>108</v>
      </c>
      <c r="C151" s="14" t="str">
        <f>VLOOKUP(B151,BOPStap,3,FALSE)</f>
        <v>Bijhouding</v>
      </c>
      <c r="D151" s="14" t="s">
        <v>234</v>
      </c>
      <c r="E151" s="14" t="s">
        <v>565</v>
      </c>
      <c r="F151" s="49" t="s">
        <v>464</v>
      </c>
      <c r="G151" s="14"/>
      <c r="H151" s="14" t="s">
        <v>333</v>
      </c>
      <c r="I151" s="132"/>
      <c r="J151" s="42"/>
      <c r="K151" s="172">
        <v>0.03</v>
      </c>
      <c r="L151" s="146" t="str">
        <f t="shared" si="25"/>
        <v>0</v>
      </c>
      <c r="M151" s="146" t="str">
        <f t="shared" si="26"/>
        <v>0</v>
      </c>
      <c r="N151" s="168"/>
      <c r="P151" s="207">
        <f>$K151*L151</f>
        <v>0</v>
      </c>
      <c r="Q151" s="207">
        <f>$K151*M151</f>
        <v>0</v>
      </c>
      <c r="R151" s="140"/>
      <c r="S151" s="140"/>
      <c r="T151" s="140"/>
      <c r="U151" s="140"/>
      <c r="X151" s="140"/>
    </row>
    <row r="152" spans="1:24" x14ac:dyDescent="0.3">
      <c r="A152" s="5">
        <v>130</v>
      </c>
      <c r="B152" s="14" t="s">
        <v>108</v>
      </c>
      <c r="C152" s="14" t="str">
        <f>VLOOKUP(B152,BOPStap,3,FALSE)</f>
        <v>Bijhouding</v>
      </c>
      <c r="D152" s="14" t="s">
        <v>234</v>
      </c>
      <c r="E152" s="14" t="s">
        <v>284</v>
      </c>
      <c r="F152" s="71" t="s">
        <v>430</v>
      </c>
      <c r="G152" s="35" t="s">
        <v>120</v>
      </c>
      <c r="H152" s="78" t="s">
        <v>83</v>
      </c>
      <c r="I152" s="36" t="s">
        <v>142</v>
      </c>
      <c r="J152" s="37" t="s">
        <v>142</v>
      </c>
      <c r="K152" s="165">
        <v>0.40699999999999997</v>
      </c>
      <c r="L152" s="146" t="str">
        <f t="shared" si="25"/>
        <v>1</v>
      </c>
      <c r="M152" s="146" t="str">
        <f t="shared" si="26"/>
        <v>1</v>
      </c>
      <c r="N152" s="206">
        <f t="shared" si="27"/>
        <v>0.40699999999999997</v>
      </c>
      <c r="O152" s="206">
        <f t="shared" si="27"/>
        <v>0.40699999999999997</v>
      </c>
      <c r="P152" s="206"/>
      <c r="Q152" s="148"/>
      <c r="R152" s="140"/>
      <c r="S152" s="140"/>
      <c r="T152" s="140"/>
      <c r="U152" s="140"/>
      <c r="X152" s="140"/>
    </row>
    <row r="153" spans="1:24" x14ac:dyDescent="0.3">
      <c r="A153" s="5">
        <v>266</v>
      </c>
      <c r="B153" s="14" t="s">
        <v>108</v>
      </c>
      <c r="C153" s="14" t="str">
        <f>VLOOKUP(B153,BOPStap,3,FALSE)</f>
        <v>Bijhouding</v>
      </c>
      <c r="D153" s="14" t="s">
        <v>234</v>
      </c>
      <c r="E153" s="14" t="s">
        <v>284</v>
      </c>
      <c r="F153" s="71" t="s">
        <v>600</v>
      </c>
      <c r="G153" s="35" t="s">
        <v>120</v>
      </c>
      <c r="H153" s="78" t="s">
        <v>599</v>
      </c>
      <c r="I153" s="36" t="s">
        <v>142</v>
      </c>
      <c r="J153" s="50"/>
      <c r="K153" s="165">
        <v>0.19</v>
      </c>
      <c r="L153" s="146" t="str">
        <f t="shared" si="25"/>
        <v>1</v>
      </c>
      <c r="M153" s="146" t="str">
        <f t="shared" si="26"/>
        <v>0</v>
      </c>
      <c r="N153" s="206">
        <f t="shared" si="27"/>
        <v>0.19</v>
      </c>
      <c r="O153" s="206">
        <f t="shared" si="27"/>
        <v>0</v>
      </c>
      <c r="P153" s="206"/>
      <c r="Q153" s="148"/>
      <c r="R153" s="140"/>
      <c r="S153" s="140"/>
      <c r="T153" s="140"/>
      <c r="U153" s="140"/>
      <c r="X153" s="140"/>
    </row>
    <row r="154" spans="1:24" s="76" customFormat="1" x14ac:dyDescent="0.3">
      <c r="A154" s="5">
        <v>131</v>
      </c>
      <c r="B154" s="14" t="s">
        <v>108</v>
      </c>
      <c r="C154" s="14" t="str">
        <f t="shared" si="19"/>
        <v>Bijhouding</v>
      </c>
      <c r="D154" s="14" t="s">
        <v>234</v>
      </c>
      <c r="E154" s="14" t="s">
        <v>284</v>
      </c>
      <c r="F154" s="80" t="s">
        <v>394</v>
      </c>
      <c r="G154" s="78" t="s">
        <v>120</v>
      </c>
      <c r="H154" s="35" t="s">
        <v>55</v>
      </c>
      <c r="I154" s="36" t="s">
        <v>142</v>
      </c>
      <c r="J154" s="37" t="s">
        <v>142</v>
      </c>
      <c r="K154" s="165">
        <v>0.40699999999999997</v>
      </c>
      <c r="L154" s="146" t="str">
        <f t="shared" si="25"/>
        <v>1</v>
      </c>
      <c r="M154" s="146" t="str">
        <f t="shared" si="26"/>
        <v>1</v>
      </c>
      <c r="N154" s="206">
        <f t="shared" si="27"/>
        <v>0.40699999999999997</v>
      </c>
      <c r="O154" s="206">
        <f t="shared" si="27"/>
        <v>0.40699999999999997</v>
      </c>
      <c r="P154" s="206"/>
      <c r="Q154" s="148"/>
      <c r="R154" s="140"/>
      <c r="S154" s="140"/>
      <c r="T154" s="140"/>
      <c r="U154" s="140"/>
      <c r="V154" s="144"/>
      <c r="W154" s="144"/>
      <c r="X154" s="140"/>
    </row>
    <row r="155" spans="1:24" s="76" customFormat="1" x14ac:dyDescent="0.3">
      <c r="A155" s="5">
        <v>132</v>
      </c>
      <c r="B155" s="14" t="s">
        <v>108</v>
      </c>
      <c r="C155" s="14" t="str">
        <f t="shared" si="19"/>
        <v>Bijhouding</v>
      </c>
      <c r="D155" s="14" t="s">
        <v>234</v>
      </c>
      <c r="E155" s="14" t="s">
        <v>284</v>
      </c>
      <c r="F155" s="80" t="s">
        <v>395</v>
      </c>
      <c r="G155" s="78" t="s">
        <v>120</v>
      </c>
      <c r="H155" s="35" t="s">
        <v>56</v>
      </c>
      <c r="I155" s="36" t="s">
        <v>142</v>
      </c>
      <c r="J155" s="37" t="s">
        <v>142</v>
      </c>
      <c r="K155" s="165">
        <v>1.2130000000000001</v>
      </c>
      <c r="L155" s="146" t="str">
        <f t="shared" si="25"/>
        <v>1</v>
      </c>
      <c r="M155" s="146" t="str">
        <f t="shared" si="26"/>
        <v>1</v>
      </c>
      <c r="N155" s="206">
        <f t="shared" si="27"/>
        <v>1.2130000000000001</v>
      </c>
      <c r="O155" s="206">
        <f t="shared" si="27"/>
        <v>1.2130000000000001</v>
      </c>
      <c r="P155" s="206"/>
      <c r="Q155" s="148"/>
      <c r="R155" s="140"/>
      <c r="S155" s="140"/>
      <c r="T155" s="140"/>
      <c r="U155" s="140"/>
      <c r="V155" s="144"/>
      <c r="W155" s="144"/>
      <c r="X155" s="140"/>
    </row>
    <row r="156" spans="1:24" x14ac:dyDescent="0.3">
      <c r="A156" s="5">
        <v>133</v>
      </c>
      <c r="B156" s="14" t="s">
        <v>108</v>
      </c>
      <c r="C156" s="14" t="str">
        <f>VLOOKUP(B156,BOPStap,3,FALSE)</f>
        <v>Bijhouding</v>
      </c>
      <c r="D156" s="14" t="s">
        <v>234</v>
      </c>
      <c r="E156" s="14" t="s">
        <v>565</v>
      </c>
      <c r="F156" s="35" t="s">
        <v>16</v>
      </c>
      <c r="G156" s="14"/>
      <c r="H156" s="14" t="s">
        <v>334</v>
      </c>
      <c r="I156" s="132"/>
      <c r="J156" s="42"/>
      <c r="K156" s="172">
        <v>0.06</v>
      </c>
      <c r="L156" s="146" t="str">
        <f t="shared" si="25"/>
        <v>0</v>
      </c>
      <c r="M156" s="146" t="str">
        <f t="shared" si="26"/>
        <v>0</v>
      </c>
      <c r="N156" s="168"/>
      <c r="Q156" s="207">
        <f>$K156*M156</f>
        <v>0</v>
      </c>
      <c r="R156" s="140"/>
      <c r="S156" s="140"/>
      <c r="T156" s="140"/>
      <c r="U156" s="140"/>
      <c r="X156" s="140"/>
    </row>
    <row r="157" spans="1:24" s="76" customFormat="1" x14ac:dyDescent="0.3">
      <c r="A157" s="5">
        <v>134</v>
      </c>
      <c r="B157" s="14" t="s">
        <v>108</v>
      </c>
      <c r="C157" s="14" t="str">
        <f t="shared" si="19"/>
        <v>Bijhouding</v>
      </c>
      <c r="D157" s="14" t="s">
        <v>234</v>
      </c>
      <c r="E157" s="14" t="s">
        <v>285</v>
      </c>
      <c r="F157" s="80" t="s">
        <v>396</v>
      </c>
      <c r="G157" s="78" t="s">
        <v>119</v>
      </c>
      <c r="H157" s="35" t="s">
        <v>57</v>
      </c>
      <c r="I157" s="36" t="s">
        <v>142</v>
      </c>
      <c r="J157" s="50" t="s">
        <v>180</v>
      </c>
      <c r="K157" s="165">
        <v>1.2130000000000001</v>
      </c>
      <c r="L157" s="146" t="str">
        <f t="shared" si="25"/>
        <v>1</v>
      </c>
      <c r="M157" s="146" t="str">
        <f t="shared" si="26"/>
        <v>0</v>
      </c>
      <c r="N157" s="206">
        <f t="shared" si="27"/>
        <v>1.2130000000000001</v>
      </c>
      <c r="O157" s="206">
        <f t="shared" si="27"/>
        <v>0</v>
      </c>
      <c r="P157" s="206"/>
      <c r="Q157" s="148"/>
      <c r="R157" s="140"/>
      <c r="S157" s="140"/>
      <c r="T157" s="140"/>
      <c r="U157" s="140"/>
      <c r="V157" s="144"/>
      <c r="W157" s="144"/>
      <c r="X157" s="140"/>
    </row>
    <row r="158" spans="1:24" s="76" customFormat="1" x14ac:dyDescent="0.3">
      <c r="A158" s="5">
        <v>135</v>
      </c>
      <c r="B158" s="14" t="s">
        <v>108</v>
      </c>
      <c r="C158" s="14" t="str">
        <f t="shared" si="19"/>
        <v>Bijhouding</v>
      </c>
      <c r="D158" s="14" t="s">
        <v>234</v>
      </c>
      <c r="E158" s="14" t="s">
        <v>285</v>
      </c>
      <c r="F158" s="80" t="s">
        <v>397</v>
      </c>
      <c r="G158" s="78" t="s">
        <v>119</v>
      </c>
      <c r="H158" s="35" t="s">
        <v>58</v>
      </c>
      <c r="I158" s="36" t="s">
        <v>142</v>
      </c>
      <c r="J158" s="50" t="s">
        <v>180</v>
      </c>
      <c r="K158" s="165">
        <v>1.2130000000000001</v>
      </c>
      <c r="L158" s="146" t="str">
        <f t="shared" si="25"/>
        <v>1</v>
      </c>
      <c r="M158" s="146" t="str">
        <f t="shared" si="26"/>
        <v>0</v>
      </c>
      <c r="N158" s="206">
        <f t="shared" si="27"/>
        <v>1.2130000000000001</v>
      </c>
      <c r="O158" s="206">
        <f t="shared" si="27"/>
        <v>0</v>
      </c>
      <c r="P158" s="206"/>
      <c r="Q158" s="148"/>
      <c r="R158" s="140"/>
      <c r="S158" s="140"/>
      <c r="T158" s="140"/>
      <c r="U158" s="140"/>
      <c r="V158" s="144"/>
      <c r="W158" s="144"/>
      <c r="X158" s="140"/>
    </row>
    <row r="159" spans="1:24" s="76" customFormat="1" x14ac:dyDescent="0.3">
      <c r="A159" s="5">
        <v>136</v>
      </c>
      <c r="B159" s="14" t="s">
        <v>109</v>
      </c>
      <c r="C159" s="14" t="str">
        <f t="shared" si="19"/>
        <v>IND</v>
      </c>
      <c r="D159" s="14" t="s">
        <v>234</v>
      </c>
      <c r="E159" s="14" t="s">
        <v>284</v>
      </c>
      <c r="F159" s="80" t="s">
        <v>398</v>
      </c>
      <c r="G159" s="78" t="s">
        <v>120</v>
      </c>
      <c r="H159" s="35" t="s">
        <v>59</v>
      </c>
      <c r="I159" s="36" t="s">
        <v>142</v>
      </c>
      <c r="J159" s="37" t="s">
        <v>142</v>
      </c>
      <c r="K159" s="165">
        <v>0.89900000000000002</v>
      </c>
      <c r="L159" s="146" t="str">
        <f t="shared" si="25"/>
        <v>1</v>
      </c>
      <c r="M159" s="146" t="str">
        <f t="shared" si="26"/>
        <v>1</v>
      </c>
      <c r="N159" s="206">
        <f t="shared" ref="N159:O163" si="28">$K159*L159</f>
        <v>0.89900000000000002</v>
      </c>
      <c r="O159" s="206">
        <f t="shared" si="28"/>
        <v>0.89900000000000002</v>
      </c>
      <c r="P159" s="206"/>
      <c r="Q159" s="148"/>
      <c r="R159" s="140"/>
      <c r="S159" s="140"/>
      <c r="T159" s="140"/>
      <c r="U159" s="140"/>
      <c r="V159" s="144"/>
      <c r="W159" s="144"/>
      <c r="X159" s="140"/>
    </row>
    <row r="160" spans="1:24" s="76" customFormat="1" x14ac:dyDescent="0.3">
      <c r="A160" s="5">
        <v>250</v>
      </c>
      <c r="B160" s="14" t="s">
        <v>109</v>
      </c>
      <c r="C160" s="14" t="str">
        <f>VLOOKUP(B160,BOPStap,3,FALSE)</f>
        <v>IND</v>
      </c>
      <c r="D160" s="14" t="s">
        <v>234</v>
      </c>
      <c r="E160" s="14" t="s">
        <v>285</v>
      </c>
      <c r="F160" s="80" t="s">
        <v>552</v>
      </c>
      <c r="G160" s="78" t="s">
        <v>119</v>
      </c>
      <c r="H160" s="35" t="s">
        <v>550</v>
      </c>
      <c r="I160" s="36" t="s">
        <v>142</v>
      </c>
      <c r="J160" s="50" t="s">
        <v>180</v>
      </c>
      <c r="K160" s="165">
        <v>0.40699999999999997</v>
      </c>
      <c r="L160" s="146" t="str">
        <f t="shared" si="25"/>
        <v>1</v>
      </c>
      <c r="M160" s="146" t="str">
        <f t="shared" si="26"/>
        <v>0</v>
      </c>
      <c r="N160" s="206">
        <f t="shared" si="28"/>
        <v>0.40699999999999997</v>
      </c>
      <c r="O160" s="206">
        <f t="shared" si="28"/>
        <v>0</v>
      </c>
      <c r="P160" s="206"/>
      <c r="Q160" s="148"/>
      <c r="R160" s="140"/>
      <c r="S160" s="140"/>
      <c r="T160" s="140"/>
      <c r="U160" s="140"/>
      <c r="V160" s="144"/>
      <c r="W160" s="144"/>
      <c r="X160" s="140"/>
    </row>
    <row r="161" spans="1:24" x14ac:dyDescent="0.3">
      <c r="A161" s="5">
        <v>137</v>
      </c>
      <c r="B161" s="14" t="s">
        <v>109</v>
      </c>
      <c r="C161" s="14" t="str">
        <f>VLOOKUP(B161,BOPStap,3,FALSE)</f>
        <v>IND</v>
      </c>
      <c r="D161" s="14" t="s">
        <v>234</v>
      </c>
      <c r="E161" s="14" t="s">
        <v>565</v>
      </c>
      <c r="F161" s="35" t="s">
        <v>17</v>
      </c>
      <c r="G161" s="14"/>
      <c r="H161" s="14" t="s">
        <v>331</v>
      </c>
      <c r="I161" s="132"/>
      <c r="J161" s="42"/>
      <c r="K161" s="172">
        <v>0.1</v>
      </c>
      <c r="L161" s="146" t="str">
        <f t="shared" si="25"/>
        <v>0</v>
      </c>
      <c r="M161" s="146" t="str">
        <f t="shared" si="26"/>
        <v>0</v>
      </c>
      <c r="N161" s="168"/>
      <c r="Q161" s="207">
        <f>$K161*M161</f>
        <v>0</v>
      </c>
      <c r="R161" s="140"/>
      <c r="S161" s="140"/>
      <c r="T161" s="140"/>
      <c r="U161" s="140"/>
      <c r="X161" s="140"/>
    </row>
    <row r="162" spans="1:24" s="76" customFormat="1" x14ac:dyDescent="0.3">
      <c r="A162" s="5">
        <v>138</v>
      </c>
      <c r="B162" s="14" t="s">
        <v>108</v>
      </c>
      <c r="C162" s="14" t="str">
        <f t="shared" si="19"/>
        <v>Bijhouding</v>
      </c>
      <c r="D162" s="14" t="s">
        <v>234</v>
      </c>
      <c r="E162" s="14" t="s">
        <v>284</v>
      </c>
      <c r="F162" s="80" t="s">
        <v>399</v>
      </c>
      <c r="G162" s="81" t="s">
        <v>120</v>
      </c>
      <c r="H162" s="14" t="s">
        <v>526</v>
      </c>
      <c r="I162" s="36" t="s">
        <v>142</v>
      </c>
      <c r="J162" s="37" t="s">
        <v>142</v>
      </c>
      <c r="K162" s="165">
        <v>0.40699999999999997</v>
      </c>
      <c r="L162" s="146" t="str">
        <f t="shared" si="25"/>
        <v>1</v>
      </c>
      <c r="M162" s="146" t="str">
        <f t="shared" si="26"/>
        <v>1</v>
      </c>
      <c r="N162" s="206">
        <f t="shared" si="28"/>
        <v>0.40699999999999997</v>
      </c>
      <c r="O162" s="206">
        <f t="shared" si="28"/>
        <v>0.40699999999999997</v>
      </c>
      <c r="P162" s="206"/>
      <c r="Q162" s="148"/>
      <c r="R162" s="140"/>
      <c r="S162" s="140"/>
      <c r="T162" s="140"/>
      <c r="U162" s="140"/>
      <c r="V162" s="144"/>
      <c r="W162" s="144"/>
      <c r="X162" s="140"/>
    </row>
    <row r="163" spans="1:24" s="76" customFormat="1" x14ac:dyDescent="0.3">
      <c r="A163" s="127">
        <v>251</v>
      </c>
      <c r="B163" s="128" t="s">
        <v>108</v>
      </c>
      <c r="C163" s="128" t="str">
        <f t="shared" si="19"/>
        <v>Bijhouding</v>
      </c>
      <c r="D163" s="14" t="s">
        <v>234</v>
      </c>
      <c r="E163" s="14" t="s">
        <v>285</v>
      </c>
      <c r="F163" s="129" t="s">
        <v>553</v>
      </c>
      <c r="G163" s="130" t="s">
        <v>119</v>
      </c>
      <c r="H163" s="128" t="s">
        <v>551</v>
      </c>
      <c r="I163" s="36" t="s">
        <v>142</v>
      </c>
      <c r="J163" s="131"/>
      <c r="K163" s="165">
        <v>0.40699999999999997</v>
      </c>
      <c r="L163" s="146" t="str">
        <f t="shared" si="25"/>
        <v>1</v>
      </c>
      <c r="M163" s="146" t="str">
        <f t="shared" si="26"/>
        <v>0</v>
      </c>
      <c r="N163" s="206">
        <f t="shared" si="28"/>
        <v>0.40699999999999997</v>
      </c>
      <c r="O163" s="206">
        <f t="shared" si="28"/>
        <v>0</v>
      </c>
      <c r="P163" s="206"/>
      <c r="Q163" s="148"/>
      <c r="R163" s="140"/>
      <c r="S163" s="140"/>
      <c r="T163" s="140"/>
      <c r="U163" s="140"/>
      <c r="V163" s="144"/>
      <c r="W163" s="144"/>
      <c r="X163" s="140"/>
    </row>
    <row r="164" spans="1:24" ht="16.2" thickBot="1" x14ac:dyDescent="0.35">
      <c r="A164" s="6">
        <v>139</v>
      </c>
      <c r="B164" s="15" t="s">
        <v>108</v>
      </c>
      <c r="C164" s="15" t="str">
        <f>VLOOKUP(B164,BOPStap,3,FALSE)</f>
        <v>Bijhouding</v>
      </c>
      <c r="D164" s="15" t="s">
        <v>234</v>
      </c>
      <c r="E164" s="15" t="s">
        <v>565</v>
      </c>
      <c r="F164" s="38" t="s">
        <v>18</v>
      </c>
      <c r="G164" s="15"/>
      <c r="H164" s="15" t="s">
        <v>335</v>
      </c>
      <c r="I164" s="133"/>
      <c r="J164" s="62"/>
      <c r="K164" s="211">
        <v>0.05</v>
      </c>
      <c r="L164" s="216" t="str">
        <f t="shared" si="25"/>
        <v>0</v>
      </c>
      <c r="M164" s="216" t="str">
        <f t="shared" si="26"/>
        <v>0</v>
      </c>
      <c r="N164" s="234"/>
      <c r="O164" s="234"/>
      <c r="P164" s="234"/>
      <c r="Q164" s="207">
        <f>$K164*M164</f>
        <v>0</v>
      </c>
      <c r="R164" s="137"/>
      <c r="S164" s="137"/>
      <c r="T164" s="137"/>
      <c r="U164" s="137"/>
      <c r="V164" s="210"/>
      <c r="W164" s="210"/>
      <c r="X164" s="137"/>
    </row>
    <row r="165" spans="1:24" ht="18" x14ac:dyDescent="0.3">
      <c r="A165" s="4">
        <v>140</v>
      </c>
      <c r="B165" s="13" t="s">
        <v>108</v>
      </c>
      <c r="C165" s="13" t="str">
        <f>VLOOKUP(B165,BOPStap,3,FALSE)</f>
        <v>Bijhouding</v>
      </c>
      <c r="D165" s="13" t="s">
        <v>233</v>
      </c>
      <c r="E165" s="13"/>
      <c r="F165" s="228" t="s">
        <v>480</v>
      </c>
      <c r="G165" s="13"/>
      <c r="H165" s="30" t="s">
        <v>495</v>
      </c>
      <c r="I165" s="230"/>
      <c r="J165" s="52"/>
      <c r="K165" s="172" t="s">
        <v>648</v>
      </c>
      <c r="L165" s="147" t="s">
        <v>648</v>
      </c>
      <c r="M165" s="147" t="s">
        <v>648</v>
      </c>
      <c r="N165" s="148"/>
      <c r="O165" s="148"/>
      <c r="P165" s="148"/>
      <c r="Q165" s="148"/>
      <c r="R165" s="140"/>
      <c r="S165" s="140"/>
      <c r="T165" s="140"/>
      <c r="U165" s="140"/>
      <c r="X165" s="140"/>
    </row>
    <row r="166" spans="1:24" x14ac:dyDescent="0.3">
      <c r="A166" s="4">
        <v>141</v>
      </c>
      <c r="B166" s="13" t="s">
        <v>108</v>
      </c>
      <c r="C166" s="13" t="str">
        <f t="shared" si="19"/>
        <v>Bijhouding</v>
      </c>
      <c r="D166" s="13" t="s">
        <v>233</v>
      </c>
      <c r="E166" s="13" t="s">
        <v>566</v>
      </c>
      <c r="F166" s="70" t="s">
        <v>401</v>
      </c>
      <c r="G166" s="13" t="s">
        <v>120</v>
      </c>
      <c r="H166" s="13" t="s">
        <v>60</v>
      </c>
      <c r="I166" s="36" t="s">
        <v>142</v>
      </c>
      <c r="J166" s="37" t="s">
        <v>142</v>
      </c>
      <c r="K166" s="165">
        <v>1.2130000000000001</v>
      </c>
      <c r="L166" s="146" t="str">
        <f t="shared" ref="L166:L192" si="29">IF(I166="G","1","0")</f>
        <v>1</v>
      </c>
      <c r="M166" s="146" t="str">
        <f t="shared" ref="M166:M192" si="30">IF(J166="G","1","0")</f>
        <v>1</v>
      </c>
      <c r="N166" s="206">
        <f>$K166*L166</f>
        <v>1.2130000000000001</v>
      </c>
      <c r="O166" s="206">
        <f>$K166*M166</f>
        <v>1.2130000000000001</v>
      </c>
      <c r="P166" s="206"/>
      <c r="Q166" s="148"/>
      <c r="R166" s="140"/>
      <c r="S166" s="140"/>
      <c r="T166" s="140"/>
      <c r="U166" s="140"/>
      <c r="X166" s="140"/>
    </row>
    <row r="167" spans="1:24" x14ac:dyDescent="0.3">
      <c r="A167" s="5">
        <v>256</v>
      </c>
      <c r="B167" s="14" t="s">
        <v>108</v>
      </c>
      <c r="C167" s="14" t="str">
        <f>VLOOKUP(B167,BOPStap,3,FALSE)</f>
        <v>Bijhouding</v>
      </c>
      <c r="D167" s="14" t="s">
        <v>233</v>
      </c>
      <c r="E167" s="13" t="s">
        <v>566</v>
      </c>
      <c r="F167" s="71" t="s">
        <v>570</v>
      </c>
      <c r="G167" s="14" t="s">
        <v>120</v>
      </c>
      <c r="H167" s="14" t="s">
        <v>571</v>
      </c>
      <c r="I167" s="36" t="s">
        <v>142</v>
      </c>
      <c r="J167" s="37" t="s">
        <v>142</v>
      </c>
      <c r="K167" s="165">
        <v>0.89900000000000002</v>
      </c>
      <c r="L167" s="146" t="str">
        <f t="shared" si="29"/>
        <v>1</v>
      </c>
      <c r="M167" s="146" t="str">
        <f t="shared" si="30"/>
        <v>1</v>
      </c>
      <c r="N167" s="206">
        <f t="shared" ref="N167:O188" si="31">$K167*L167</f>
        <v>0.89900000000000002</v>
      </c>
      <c r="O167" s="206">
        <f t="shared" si="31"/>
        <v>0.89900000000000002</v>
      </c>
      <c r="P167" s="206"/>
      <c r="Q167" s="148"/>
      <c r="R167" s="140"/>
      <c r="S167" s="140"/>
      <c r="T167" s="140"/>
      <c r="U167" s="140"/>
      <c r="X167" s="140"/>
    </row>
    <row r="168" spans="1:24" x14ac:dyDescent="0.3">
      <c r="A168" s="5">
        <v>142</v>
      </c>
      <c r="B168" s="14" t="s">
        <v>108</v>
      </c>
      <c r="C168" s="14" t="str">
        <f t="shared" si="19"/>
        <v>Bijhouding</v>
      </c>
      <c r="D168" s="14" t="s">
        <v>233</v>
      </c>
      <c r="E168" s="13" t="s">
        <v>566</v>
      </c>
      <c r="F168" s="71" t="s">
        <v>402</v>
      </c>
      <c r="G168" s="14" t="s">
        <v>120</v>
      </c>
      <c r="H168" s="14" t="s">
        <v>572</v>
      </c>
      <c r="I168" s="36" t="s">
        <v>142</v>
      </c>
      <c r="J168" s="37" t="s">
        <v>142</v>
      </c>
      <c r="K168" s="165">
        <v>0.40699999999999997</v>
      </c>
      <c r="L168" s="146" t="str">
        <f t="shared" si="29"/>
        <v>1</v>
      </c>
      <c r="M168" s="146" t="str">
        <f t="shared" si="30"/>
        <v>1</v>
      </c>
      <c r="N168" s="206">
        <f t="shared" si="31"/>
        <v>0.40699999999999997</v>
      </c>
      <c r="O168" s="206">
        <f t="shared" si="31"/>
        <v>0.40699999999999997</v>
      </c>
      <c r="P168" s="206"/>
      <c r="Q168" s="148"/>
      <c r="R168" s="140"/>
      <c r="S168" s="140"/>
      <c r="T168" s="140"/>
      <c r="U168" s="140"/>
      <c r="X168" s="140"/>
    </row>
    <row r="169" spans="1:24" x14ac:dyDescent="0.3">
      <c r="A169" s="5">
        <v>143</v>
      </c>
      <c r="B169" s="14" t="s">
        <v>108</v>
      </c>
      <c r="C169" s="14" t="str">
        <f t="shared" si="19"/>
        <v>Bijhouding</v>
      </c>
      <c r="D169" s="14" t="s">
        <v>233</v>
      </c>
      <c r="E169" s="13" t="s">
        <v>566</v>
      </c>
      <c r="F169" s="71" t="s">
        <v>403</v>
      </c>
      <c r="G169" s="14" t="s">
        <v>120</v>
      </c>
      <c r="H169" s="14" t="s">
        <v>583</v>
      </c>
      <c r="I169" s="36" t="s">
        <v>142</v>
      </c>
      <c r="J169" s="37" t="s">
        <v>142</v>
      </c>
      <c r="K169" s="165">
        <v>0.89900000000000002</v>
      </c>
      <c r="L169" s="146" t="str">
        <f t="shared" si="29"/>
        <v>1</v>
      </c>
      <c r="M169" s="146" t="str">
        <f t="shared" si="30"/>
        <v>1</v>
      </c>
      <c r="N169" s="206">
        <f t="shared" si="31"/>
        <v>0.89900000000000002</v>
      </c>
      <c r="O169" s="206">
        <f t="shared" si="31"/>
        <v>0.89900000000000002</v>
      </c>
      <c r="P169" s="206"/>
      <c r="Q169" s="148"/>
      <c r="R169" s="140"/>
      <c r="S169" s="140"/>
      <c r="T169" s="140"/>
      <c r="U169" s="140"/>
      <c r="X169" s="140"/>
    </row>
    <row r="170" spans="1:24" x14ac:dyDescent="0.3">
      <c r="A170" s="5">
        <v>144</v>
      </c>
      <c r="B170" s="14" t="s">
        <v>108</v>
      </c>
      <c r="C170" s="14" t="str">
        <f t="shared" si="19"/>
        <v>Bijhouding</v>
      </c>
      <c r="D170" s="14" t="s">
        <v>233</v>
      </c>
      <c r="E170" s="14" t="s">
        <v>567</v>
      </c>
      <c r="F170" s="71" t="s">
        <v>404</v>
      </c>
      <c r="G170" s="14" t="s">
        <v>120</v>
      </c>
      <c r="H170" s="14" t="s">
        <v>61</v>
      </c>
      <c r="I170" s="36" t="s">
        <v>142</v>
      </c>
      <c r="J170" s="50" t="s">
        <v>180</v>
      </c>
      <c r="K170" s="165">
        <v>0.40699999999999997</v>
      </c>
      <c r="L170" s="146" t="str">
        <f t="shared" si="29"/>
        <v>1</v>
      </c>
      <c r="M170" s="146" t="str">
        <f t="shared" si="30"/>
        <v>0</v>
      </c>
      <c r="N170" s="206">
        <f t="shared" si="31"/>
        <v>0.40699999999999997</v>
      </c>
      <c r="O170" s="206">
        <f t="shared" si="31"/>
        <v>0</v>
      </c>
      <c r="P170" s="206"/>
      <c r="Q170" s="148"/>
      <c r="R170" s="140"/>
      <c r="S170" s="140"/>
      <c r="T170" s="140"/>
      <c r="U170" s="140"/>
      <c r="X170" s="140"/>
    </row>
    <row r="171" spans="1:24" x14ac:dyDescent="0.3">
      <c r="A171" s="5">
        <v>145</v>
      </c>
      <c r="B171" s="14" t="s">
        <v>108</v>
      </c>
      <c r="C171" s="14" t="str">
        <f t="shared" ref="C171:C241" si="32">VLOOKUP(B171,BOPStap,3,FALSE)</f>
        <v>Bijhouding</v>
      </c>
      <c r="D171" s="14" t="s">
        <v>233</v>
      </c>
      <c r="E171" s="14" t="s">
        <v>567</v>
      </c>
      <c r="F171" s="71" t="s">
        <v>405</v>
      </c>
      <c r="G171" s="14" t="s">
        <v>120</v>
      </c>
      <c r="H171" s="14" t="s">
        <v>62</v>
      </c>
      <c r="I171" s="36" t="s">
        <v>142</v>
      </c>
      <c r="J171" s="50" t="s">
        <v>180</v>
      </c>
      <c r="K171" s="165">
        <v>0.40699999999999997</v>
      </c>
      <c r="L171" s="146" t="str">
        <f t="shared" si="29"/>
        <v>1</v>
      </c>
      <c r="M171" s="146" t="str">
        <f t="shared" si="30"/>
        <v>0</v>
      </c>
      <c r="N171" s="206">
        <f t="shared" si="31"/>
        <v>0.40699999999999997</v>
      </c>
      <c r="O171" s="206">
        <f t="shared" si="31"/>
        <v>0</v>
      </c>
      <c r="P171" s="206"/>
      <c r="Q171" s="148"/>
      <c r="R171" s="140"/>
      <c r="S171" s="140"/>
      <c r="T171" s="140"/>
      <c r="U171" s="140"/>
      <c r="X171" s="140"/>
    </row>
    <row r="172" spans="1:24" x14ac:dyDescent="0.3">
      <c r="A172" s="5">
        <v>146</v>
      </c>
      <c r="B172" s="14" t="s">
        <v>108</v>
      </c>
      <c r="C172" s="14" t="str">
        <f t="shared" si="32"/>
        <v>Bijhouding</v>
      </c>
      <c r="D172" s="14" t="s">
        <v>233</v>
      </c>
      <c r="E172" s="14" t="s">
        <v>567</v>
      </c>
      <c r="F172" s="71" t="s">
        <v>406</v>
      </c>
      <c r="G172" s="14" t="s">
        <v>120</v>
      </c>
      <c r="H172" s="14" t="s">
        <v>63</v>
      </c>
      <c r="I172" s="36" t="s">
        <v>142</v>
      </c>
      <c r="J172" s="50" t="s">
        <v>180</v>
      </c>
      <c r="K172" s="165">
        <v>0.40699999999999997</v>
      </c>
      <c r="L172" s="146" t="str">
        <f t="shared" si="29"/>
        <v>1</v>
      </c>
      <c r="M172" s="146" t="str">
        <f t="shared" si="30"/>
        <v>0</v>
      </c>
      <c r="N172" s="206">
        <f t="shared" si="31"/>
        <v>0.40699999999999997</v>
      </c>
      <c r="O172" s="206">
        <f t="shared" si="31"/>
        <v>0</v>
      </c>
      <c r="P172" s="206"/>
      <c r="Q172" s="148"/>
      <c r="R172" s="140"/>
      <c r="S172" s="140"/>
      <c r="T172" s="140"/>
      <c r="U172" s="140"/>
      <c r="X172" s="140"/>
    </row>
    <row r="173" spans="1:24" x14ac:dyDescent="0.3">
      <c r="A173" s="5">
        <v>147</v>
      </c>
      <c r="B173" s="14" t="s">
        <v>108</v>
      </c>
      <c r="C173" s="14" t="str">
        <f t="shared" si="32"/>
        <v>Bijhouding</v>
      </c>
      <c r="D173" s="14" t="s">
        <v>233</v>
      </c>
      <c r="E173" s="14" t="s">
        <v>568</v>
      </c>
      <c r="F173" s="71" t="s">
        <v>407</v>
      </c>
      <c r="G173" s="14" t="s">
        <v>120</v>
      </c>
      <c r="H173" s="14" t="s">
        <v>568</v>
      </c>
      <c r="I173" s="36" t="s">
        <v>142</v>
      </c>
      <c r="J173" s="50" t="s">
        <v>180</v>
      </c>
      <c r="K173" s="165">
        <v>0.89900000000000002</v>
      </c>
      <c r="L173" s="146" t="str">
        <f t="shared" si="29"/>
        <v>1</v>
      </c>
      <c r="M173" s="146" t="str">
        <f t="shared" si="30"/>
        <v>0</v>
      </c>
      <c r="N173" s="206">
        <f t="shared" si="31"/>
        <v>0.89900000000000002</v>
      </c>
      <c r="O173" s="206">
        <f t="shared" si="31"/>
        <v>0</v>
      </c>
      <c r="P173" s="206"/>
      <c r="Q173" s="148"/>
      <c r="R173" s="140"/>
      <c r="S173" s="140"/>
      <c r="T173" s="140"/>
      <c r="U173" s="140"/>
      <c r="X173" s="140"/>
    </row>
    <row r="174" spans="1:24" x14ac:dyDescent="0.3">
      <c r="A174" s="5">
        <v>148</v>
      </c>
      <c r="B174" s="14" t="s">
        <v>108</v>
      </c>
      <c r="C174" s="14" t="str">
        <f t="shared" si="32"/>
        <v>Bijhouding</v>
      </c>
      <c r="D174" s="14" t="s">
        <v>233</v>
      </c>
      <c r="E174" s="14" t="s">
        <v>568</v>
      </c>
      <c r="F174" s="71" t="s">
        <v>408</v>
      </c>
      <c r="G174" s="35" t="s">
        <v>120</v>
      </c>
      <c r="H174" s="35" t="s">
        <v>64</v>
      </c>
      <c r="I174" s="36" t="s">
        <v>142</v>
      </c>
      <c r="J174" s="50" t="s">
        <v>180</v>
      </c>
      <c r="K174" s="165">
        <v>0.40699999999999997</v>
      </c>
      <c r="L174" s="146" t="str">
        <f t="shared" si="29"/>
        <v>1</v>
      </c>
      <c r="M174" s="146" t="str">
        <f t="shared" si="30"/>
        <v>0</v>
      </c>
      <c r="N174" s="206">
        <f t="shared" si="31"/>
        <v>0.40699999999999997</v>
      </c>
      <c r="O174" s="206">
        <f t="shared" si="31"/>
        <v>0</v>
      </c>
      <c r="P174" s="206"/>
      <c r="Q174" s="148"/>
      <c r="R174" s="140"/>
      <c r="S174" s="140"/>
      <c r="T174" s="140"/>
      <c r="U174" s="140"/>
      <c r="X174" s="140"/>
    </row>
    <row r="175" spans="1:24" x14ac:dyDescent="0.3">
      <c r="A175" s="5">
        <v>267</v>
      </c>
      <c r="B175" s="14" t="s">
        <v>108</v>
      </c>
      <c r="C175" s="14" t="str">
        <f>VLOOKUP(B175,BOPStap,3,FALSE)</f>
        <v>Bijhouding</v>
      </c>
      <c r="D175" s="14" t="s">
        <v>233</v>
      </c>
      <c r="E175" s="14" t="s">
        <v>567</v>
      </c>
      <c r="F175" s="71" t="s">
        <v>608</v>
      </c>
      <c r="G175" s="35" t="s">
        <v>120</v>
      </c>
      <c r="H175" s="78" t="s">
        <v>601</v>
      </c>
      <c r="I175" s="36" t="s">
        <v>142</v>
      </c>
      <c r="J175" s="50" t="s">
        <v>180</v>
      </c>
      <c r="K175" s="165">
        <v>0.89900000000000002</v>
      </c>
      <c r="L175" s="146" t="str">
        <f t="shared" si="29"/>
        <v>1</v>
      </c>
      <c r="M175" s="146" t="str">
        <f t="shared" si="30"/>
        <v>0</v>
      </c>
      <c r="N175" s="206">
        <f t="shared" si="31"/>
        <v>0.89900000000000002</v>
      </c>
      <c r="O175" s="206">
        <f t="shared" si="31"/>
        <v>0</v>
      </c>
      <c r="P175" s="206"/>
      <c r="Q175" s="148"/>
      <c r="R175" s="140"/>
      <c r="S175" s="140"/>
      <c r="T175" s="140"/>
      <c r="U175" s="140"/>
      <c r="X175" s="140"/>
    </row>
    <row r="176" spans="1:24" x14ac:dyDescent="0.3">
      <c r="A176" s="5">
        <v>154</v>
      </c>
      <c r="B176" s="14" t="s">
        <v>108</v>
      </c>
      <c r="C176" s="14" t="str">
        <f t="shared" si="32"/>
        <v>Bijhouding</v>
      </c>
      <c r="D176" s="14" t="s">
        <v>233</v>
      </c>
      <c r="E176" s="14" t="s">
        <v>567</v>
      </c>
      <c r="F176" s="71" t="s">
        <v>409</v>
      </c>
      <c r="G176" s="35" t="s">
        <v>120</v>
      </c>
      <c r="H176" s="78" t="s">
        <v>602</v>
      </c>
      <c r="I176" s="36" t="s">
        <v>142</v>
      </c>
      <c r="J176" s="50" t="s">
        <v>180</v>
      </c>
      <c r="K176" s="165">
        <v>0.40699999999999997</v>
      </c>
      <c r="L176" s="146" t="str">
        <f t="shared" si="29"/>
        <v>1</v>
      </c>
      <c r="M176" s="146" t="str">
        <f t="shared" si="30"/>
        <v>0</v>
      </c>
      <c r="N176" s="206">
        <f t="shared" si="31"/>
        <v>0.40699999999999997</v>
      </c>
      <c r="O176" s="206">
        <f t="shared" si="31"/>
        <v>0</v>
      </c>
      <c r="P176" s="206"/>
      <c r="Q176" s="148"/>
      <c r="R176" s="140"/>
      <c r="S176" s="140"/>
      <c r="T176" s="140"/>
      <c r="U176" s="140"/>
      <c r="X176" s="140"/>
    </row>
    <row r="177" spans="1:24" x14ac:dyDescent="0.3">
      <c r="A177" s="5">
        <v>289</v>
      </c>
      <c r="B177" s="14" t="s">
        <v>108</v>
      </c>
      <c r="C177" s="14" t="str">
        <f t="shared" ref="C177" si="33">VLOOKUP(B177,BOPStap,3,FALSE)</f>
        <v>Bijhouding</v>
      </c>
      <c r="D177" s="14" t="s">
        <v>233</v>
      </c>
      <c r="E177" s="14" t="s">
        <v>567</v>
      </c>
      <c r="F177" s="71" t="s">
        <v>663</v>
      </c>
      <c r="G177" s="35" t="s">
        <v>119</v>
      </c>
      <c r="H177" s="35" t="s">
        <v>654</v>
      </c>
      <c r="I177" s="36" t="s">
        <v>142</v>
      </c>
      <c r="J177" s="50" t="s">
        <v>180</v>
      </c>
      <c r="K177" s="236">
        <v>0.8</v>
      </c>
      <c r="L177" s="146" t="str">
        <f t="shared" si="29"/>
        <v>1</v>
      </c>
      <c r="M177" s="146" t="str">
        <f t="shared" si="30"/>
        <v>0</v>
      </c>
      <c r="N177" s="206">
        <f t="shared" si="31"/>
        <v>0.8</v>
      </c>
      <c r="O177" s="206">
        <f t="shared" si="31"/>
        <v>0</v>
      </c>
      <c r="P177" s="206"/>
      <c r="Q177" s="148"/>
      <c r="R177" s="140"/>
      <c r="S177" s="140"/>
      <c r="T177" s="140"/>
      <c r="U177" s="140"/>
      <c r="X177" s="140"/>
    </row>
    <row r="178" spans="1:24" x14ac:dyDescent="0.3">
      <c r="A178" s="5">
        <v>155</v>
      </c>
      <c r="B178" s="14" t="s">
        <v>108</v>
      </c>
      <c r="C178" s="14" t="str">
        <f t="shared" si="32"/>
        <v>Bijhouding</v>
      </c>
      <c r="D178" s="14" t="s">
        <v>233</v>
      </c>
      <c r="E178" s="14" t="s">
        <v>567</v>
      </c>
      <c r="F178" s="71" t="s">
        <v>410</v>
      </c>
      <c r="G178" s="35" t="s">
        <v>119</v>
      </c>
      <c r="H178" s="35" t="s">
        <v>65</v>
      </c>
      <c r="I178" s="36" t="s">
        <v>142</v>
      </c>
      <c r="J178" s="50" t="s">
        <v>180</v>
      </c>
      <c r="K178" s="165">
        <v>1.411</v>
      </c>
      <c r="L178" s="146" t="str">
        <f t="shared" si="29"/>
        <v>1</v>
      </c>
      <c r="M178" s="146" t="str">
        <f t="shared" si="30"/>
        <v>0</v>
      </c>
      <c r="N178" s="206">
        <f t="shared" si="31"/>
        <v>1.411</v>
      </c>
      <c r="O178" s="206">
        <f t="shared" si="31"/>
        <v>0</v>
      </c>
      <c r="P178" s="206"/>
      <c r="Q178" s="148"/>
      <c r="R178" s="140"/>
      <c r="S178" s="140"/>
      <c r="T178" s="140"/>
      <c r="U178" s="140"/>
      <c r="X178" s="140"/>
    </row>
    <row r="179" spans="1:24" x14ac:dyDescent="0.3">
      <c r="A179" s="5">
        <v>259</v>
      </c>
      <c r="B179" s="14" t="s">
        <v>108</v>
      </c>
      <c r="C179" s="14" t="str">
        <f>VLOOKUP(B179,BOPStap,3,FALSE)</f>
        <v>Bijhouding</v>
      </c>
      <c r="D179" s="14" t="s">
        <v>233</v>
      </c>
      <c r="E179" s="14" t="s">
        <v>567</v>
      </c>
      <c r="F179" s="71" t="s">
        <v>578</v>
      </c>
      <c r="G179" s="35" t="s">
        <v>119</v>
      </c>
      <c r="H179" s="35" t="s">
        <v>580</v>
      </c>
      <c r="I179" s="36" t="s">
        <v>142</v>
      </c>
      <c r="J179" s="50" t="s">
        <v>180</v>
      </c>
      <c r="K179" s="165">
        <v>0.89900000000000002</v>
      </c>
      <c r="L179" s="146" t="str">
        <f t="shared" si="29"/>
        <v>1</v>
      </c>
      <c r="M179" s="146" t="str">
        <f t="shared" si="30"/>
        <v>0</v>
      </c>
      <c r="N179" s="206">
        <f t="shared" si="31"/>
        <v>0.89900000000000002</v>
      </c>
      <c r="O179" s="206">
        <f t="shared" si="31"/>
        <v>0</v>
      </c>
      <c r="P179" s="206"/>
      <c r="Q179" s="148"/>
      <c r="R179" s="140"/>
      <c r="S179" s="140"/>
      <c r="T179" s="140"/>
      <c r="U179" s="140"/>
      <c r="X179" s="140"/>
    </row>
    <row r="180" spans="1:24" x14ac:dyDescent="0.3">
      <c r="A180" s="5">
        <v>260</v>
      </c>
      <c r="B180" s="14" t="s">
        <v>108</v>
      </c>
      <c r="C180" s="14" t="str">
        <f>VLOOKUP(B180,BOPStap,3,FALSE)</f>
        <v>Bijhouding</v>
      </c>
      <c r="D180" s="14" t="s">
        <v>233</v>
      </c>
      <c r="E180" s="14" t="s">
        <v>567</v>
      </c>
      <c r="F180" s="71" t="s">
        <v>579</v>
      </c>
      <c r="G180" s="35" t="s">
        <v>119</v>
      </c>
      <c r="H180" s="35" t="s">
        <v>581</v>
      </c>
      <c r="I180" s="36" t="s">
        <v>142</v>
      </c>
      <c r="J180" s="50" t="s">
        <v>180</v>
      </c>
      <c r="K180" s="165">
        <v>0.89900000000000002</v>
      </c>
      <c r="L180" s="146" t="str">
        <f t="shared" si="29"/>
        <v>1</v>
      </c>
      <c r="M180" s="146" t="str">
        <f t="shared" si="30"/>
        <v>0</v>
      </c>
      <c r="N180" s="206">
        <f t="shared" si="31"/>
        <v>0.89900000000000002</v>
      </c>
      <c r="O180" s="206">
        <f t="shared" si="31"/>
        <v>0</v>
      </c>
      <c r="P180" s="206"/>
      <c r="Q180" s="148"/>
      <c r="R180" s="140"/>
      <c r="S180" s="140"/>
      <c r="T180" s="140"/>
      <c r="U180" s="140"/>
      <c r="X180" s="140"/>
    </row>
    <row r="181" spans="1:24" x14ac:dyDescent="0.3">
      <c r="A181" s="5">
        <v>156</v>
      </c>
      <c r="B181" s="14" t="s">
        <v>108</v>
      </c>
      <c r="C181" s="14" t="str">
        <f t="shared" si="32"/>
        <v>Bijhouding</v>
      </c>
      <c r="D181" s="14" t="s">
        <v>233</v>
      </c>
      <c r="E181" s="13" t="s">
        <v>566</v>
      </c>
      <c r="F181" s="72" t="s">
        <v>411</v>
      </c>
      <c r="G181" s="59" t="s">
        <v>120</v>
      </c>
      <c r="H181" s="14" t="s">
        <v>66</v>
      </c>
      <c r="I181" s="36" t="s">
        <v>142</v>
      </c>
      <c r="J181" s="50" t="s">
        <v>180</v>
      </c>
      <c r="K181" s="165">
        <v>0.19</v>
      </c>
      <c r="L181" s="146" t="str">
        <f t="shared" si="29"/>
        <v>1</v>
      </c>
      <c r="M181" s="146" t="str">
        <f t="shared" si="30"/>
        <v>0</v>
      </c>
      <c r="N181" s="206">
        <f t="shared" si="31"/>
        <v>0.19</v>
      </c>
      <c r="O181" s="206">
        <f t="shared" si="31"/>
        <v>0</v>
      </c>
      <c r="P181" s="206"/>
      <c r="Q181" s="148"/>
      <c r="R181" s="140"/>
      <c r="S181" s="140"/>
      <c r="T181" s="140"/>
      <c r="U181" s="140"/>
      <c r="X181" s="140"/>
    </row>
    <row r="182" spans="1:24" x14ac:dyDescent="0.3">
      <c r="A182" s="5">
        <v>157</v>
      </c>
      <c r="B182" s="14" t="s">
        <v>108</v>
      </c>
      <c r="C182" s="14" t="str">
        <f t="shared" si="32"/>
        <v>Bijhouding</v>
      </c>
      <c r="D182" s="14" t="s">
        <v>233</v>
      </c>
      <c r="E182" s="13" t="s">
        <v>566</v>
      </c>
      <c r="F182" s="72" t="s">
        <v>412</v>
      </c>
      <c r="G182" s="59" t="s">
        <v>120</v>
      </c>
      <c r="H182" s="14" t="s">
        <v>584</v>
      </c>
      <c r="I182" s="36" t="s">
        <v>142</v>
      </c>
      <c r="J182" s="50" t="s">
        <v>180</v>
      </c>
      <c r="K182" s="165">
        <v>0.19</v>
      </c>
      <c r="L182" s="146" t="str">
        <f t="shared" si="29"/>
        <v>1</v>
      </c>
      <c r="M182" s="146" t="str">
        <f t="shared" si="30"/>
        <v>0</v>
      </c>
      <c r="N182" s="206">
        <f t="shared" si="31"/>
        <v>0.19</v>
      </c>
      <c r="O182" s="206">
        <f t="shared" si="31"/>
        <v>0</v>
      </c>
      <c r="P182" s="206"/>
      <c r="Q182" s="148"/>
      <c r="R182" s="140"/>
      <c r="S182" s="140"/>
      <c r="T182" s="140"/>
      <c r="U182" s="140"/>
      <c r="X182" s="140"/>
    </row>
    <row r="183" spans="1:24" x14ac:dyDescent="0.3">
      <c r="A183" s="5">
        <v>262</v>
      </c>
      <c r="B183" s="14" t="s">
        <v>108</v>
      </c>
      <c r="C183" s="14" t="str">
        <f>VLOOKUP(B183,BOPStap,3,FALSE)</f>
        <v>Bijhouding</v>
      </c>
      <c r="D183" s="14" t="s">
        <v>233</v>
      </c>
      <c r="E183" s="13" t="s">
        <v>566</v>
      </c>
      <c r="F183" s="72" t="s">
        <v>588</v>
      </c>
      <c r="G183" s="59" t="s">
        <v>120</v>
      </c>
      <c r="H183" s="14" t="s">
        <v>585</v>
      </c>
      <c r="I183" s="36" t="s">
        <v>142</v>
      </c>
      <c r="J183" s="50" t="s">
        <v>180</v>
      </c>
      <c r="K183" s="165">
        <v>0.19</v>
      </c>
      <c r="L183" s="146" t="str">
        <f t="shared" si="29"/>
        <v>1</v>
      </c>
      <c r="M183" s="146" t="str">
        <f t="shared" si="30"/>
        <v>0</v>
      </c>
      <c r="N183" s="206">
        <f t="shared" si="31"/>
        <v>0.19</v>
      </c>
      <c r="O183" s="206">
        <f t="shared" si="31"/>
        <v>0</v>
      </c>
      <c r="P183" s="206"/>
      <c r="Q183" s="148"/>
      <c r="R183" s="140"/>
      <c r="S183" s="140"/>
      <c r="T183" s="140"/>
      <c r="U183" s="140"/>
      <c r="X183" s="140"/>
    </row>
    <row r="184" spans="1:24" x14ac:dyDescent="0.3">
      <c r="A184" s="5">
        <v>158</v>
      </c>
      <c r="B184" s="14" t="s">
        <v>108</v>
      </c>
      <c r="C184" s="14" t="str">
        <f t="shared" si="32"/>
        <v>Bijhouding</v>
      </c>
      <c r="D184" s="35" t="s">
        <v>233</v>
      </c>
      <c r="E184" s="13" t="s">
        <v>566</v>
      </c>
      <c r="F184" s="72" t="s">
        <v>413</v>
      </c>
      <c r="G184" s="49" t="s">
        <v>120</v>
      </c>
      <c r="H184" s="35" t="s">
        <v>586</v>
      </c>
      <c r="I184" s="36" t="s">
        <v>142</v>
      </c>
      <c r="J184" s="50" t="s">
        <v>180</v>
      </c>
      <c r="K184" s="165">
        <v>0.19</v>
      </c>
      <c r="L184" s="146" t="str">
        <f t="shared" si="29"/>
        <v>1</v>
      </c>
      <c r="M184" s="146" t="str">
        <f t="shared" si="30"/>
        <v>0</v>
      </c>
      <c r="N184" s="206">
        <f t="shared" si="31"/>
        <v>0.19</v>
      </c>
      <c r="O184" s="206">
        <f t="shared" si="31"/>
        <v>0</v>
      </c>
      <c r="P184" s="206"/>
      <c r="Q184" s="148"/>
      <c r="R184" s="140"/>
      <c r="S184" s="140"/>
      <c r="T184" s="140"/>
      <c r="U184" s="140"/>
      <c r="X184" s="140"/>
    </row>
    <row r="185" spans="1:24" x14ac:dyDescent="0.3">
      <c r="A185" s="5">
        <v>159</v>
      </c>
      <c r="B185" s="14" t="s">
        <v>108</v>
      </c>
      <c r="C185" s="14" t="str">
        <f t="shared" si="32"/>
        <v>Bijhouding</v>
      </c>
      <c r="D185" s="35" t="s">
        <v>233</v>
      </c>
      <c r="E185" s="14" t="s">
        <v>567</v>
      </c>
      <c r="F185" s="72" t="s">
        <v>414</v>
      </c>
      <c r="G185" s="49" t="s">
        <v>120</v>
      </c>
      <c r="H185" s="35" t="s">
        <v>67</v>
      </c>
      <c r="I185" s="36" t="s">
        <v>142</v>
      </c>
      <c r="J185" s="50" t="s">
        <v>180</v>
      </c>
      <c r="K185" s="165">
        <v>0.19</v>
      </c>
      <c r="L185" s="146" t="str">
        <f t="shared" si="29"/>
        <v>1</v>
      </c>
      <c r="M185" s="146" t="str">
        <f t="shared" si="30"/>
        <v>0</v>
      </c>
      <c r="N185" s="206">
        <f t="shared" si="31"/>
        <v>0.19</v>
      </c>
      <c r="O185" s="206">
        <f t="shared" si="31"/>
        <v>0</v>
      </c>
      <c r="P185" s="206"/>
      <c r="Q185" s="148"/>
      <c r="R185" s="140"/>
      <c r="S185" s="140"/>
      <c r="T185" s="140"/>
      <c r="U185" s="140"/>
      <c r="X185" s="140"/>
    </row>
    <row r="186" spans="1:24" x14ac:dyDescent="0.3">
      <c r="A186" s="5">
        <v>160</v>
      </c>
      <c r="B186" s="14" t="s">
        <v>108</v>
      </c>
      <c r="C186" s="14" t="str">
        <f t="shared" si="32"/>
        <v>Bijhouding</v>
      </c>
      <c r="D186" s="35" t="s">
        <v>233</v>
      </c>
      <c r="E186" s="14" t="s">
        <v>567</v>
      </c>
      <c r="F186" s="72" t="s">
        <v>415</v>
      </c>
      <c r="G186" s="49" t="s">
        <v>120</v>
      </c>
      <c r="H186" s="35" t="s">
        <v>68</v>
      </c>
      <c r="I186" s="36" t="s">
        <v>142</v>
      </c>
      <c r="J186" s="50" t="s">
        <v>180</v>
      </c>
      <c r="K186" s="165">
        <v>0.19</v>
      </c>
      <c r="L186" s="146" t="str">
        <f t="shared" si="29"/>
        <v>1</v>
      </c>
      <c r="M186" s="146" t="str">
        <f t="shared" si="30"/>
        <v>0</v>
      </c>
      <c r="N186" s="206">
        <f t="shared" si="31"/>
        <v>0.19</v>
      </c>
      <c r="O186" s="206">
        <f t="shared" si="31"/>
        <v>0</v>
      </c>
      <c r="P186" s="206"/>
      <c r="Q186" s="148"/>
      <c r="R186" s="140"/>
      <c r="S186" s="140"/>
      <c r="T186" s="140"/>
      <c r="U186" s="140"/>
      <c r="X186" s="140"/>
    </row>
    <row r="187" spans="1:24" x14ac:dyDescent="0.3">
      <c r="A187" s="5">
        <v>161</v>
      </c>
      <c r="B187" s="14" t="s">
        <v>108</v>
      </c>
      <c r="C187" s="14" t="str">
        <f t="shared" si="32"/>
        <v>Bijhouding</v>
      </c>
      <c r="D187" s="35" t="s">
        <v>233</v>
      </c>
      <c r="E187" s="14" t="s">
        <v>567</v>
      </c>
      <c r="F187" s="72" t="s">
        <v>416</v>
      </c>
      <c r="G187" s="49" t="s">
        <v>120</v>
      </c>
      <c r="H187" s="35" t="s">
        <v>69</v>
      </c>
      <c r="I187" s="36" t="s">
        <v>142</v>
      </c>
      <c r="J187" s="50" t="s">
        <v>180</v>
      </c>
      <c r="K187" s="165">
        <v>0.19</v>
      </c>
      <c r="L187" s="146" t="str">
        <f t="shared" si="29"/>
        <v>1</v>
      </c>
      <c r="M187" s="146" t="str">
        <f t="shared" si="30"/>
        <v>0</v>
      </c>
      <c r="N187" s="206">
        <f t="shared" si="31"/>
        <v>0.19</v>
      </c>
      <c r="O187" s="206">
        <f t="shared" si="31"/>
        <v>0</v>
      </c>
      <c r="P187" s="206"/>
      <c r="Q187" s="148"/>
      <c r="R187" s="140"/>
      <c r="S187" s="140"/>
      <c r="T187" s="140"/>
      <c r="U187" s="140"/>
      <c r="X187" s="140"/>
    </row>
    <row r="188" spans="1:24" x14ac:dyDescent="0.3">
      <c r="A188" s="5">
        <v>162</v>
      </c>
      <c r="B188" s="14" t="s">
        <v>108</v>
      </c>
      <c r="C188" s="14" t="str">
        <f t="shared" si="32"/>
        <v>Bijhouding</v>
      </c>
      <c r="D188" s="35" t="s">
        <v>233</v>
      </c>
      <c r="E188" s="14" t="s">
        <v>568</v>
      </c>
      <c r="F188" s="72" t="s">
        <v>417</v>
      </c>
      <c r="G188" s="49" t="s">
        <v>120</v>
      </c>
      <c r="H188" s="35" t="s">
        <v>587</v>
      </c>
      <c r="I188" s="36" t="s">
        <v>142</v>
      </c>
      <c r="J188" s="50" t="s">
        <v>180</v>
      </c>
      <c r="K188" s="165">
        <v>0.19</v>
      </c>
      <c r="L188" s="146" t="str">
        <f t="shared" si="29"/>
        <v>1</v>
      </c>
      <c r="M188" s="146" t="str">
        <f t="shared" si="30"/>
        <v>0</v>
      </c>
      <c r="N188" s="206">
        <f t="shared" si="31"/>
        <v>0.19</v>
      </c>
      <c r="O188" s="206">
        <f t="shared" si="31"/>
        <v>0</v>
      </c>
      <c r="P188" s="206"/>
      <c r="Q188" s="148"/>
      <c r="R188" s="140"/>
      <c r="S188" s="140"/>
      <c r="T188" s="140"/>
      <c r="U188" s="140"/>
      <c r="X188" s="140"/>
    </row>
    <row r="189" spans="1:24" x14ac:dyDescent="0.3">
      <c r="A189" s="5">
        <v>164</v>
      </c>
      <c r="B189" s="14" t="s">
        <v>108</v>
      </c>
      <c r="C189" s="14" t="str">
        <f t="shared" si="32"/>
        <v>Bijhouding</v>
      </c>
      <c r="D189" s="35" t="s">
        <v>233</v>
      </c>
      <c r="E189" s="14" t="s">
        <v>565</v>
      </c>
      <c r="F189" s="35" t="s">
        <v>185</v>
      </c>
      <c r="G189" s="14"/>
      <c r="H189" s="14" t="s">
        <v>336</v>
      </c>
      <c r="I189" s="132"/>
      <c r="J189" s="42"/>
      <c r="K189" s="166">
        <v>0.13</v>
      </c>
      <c r="L189" s="146" t="str">
        <f t="shared" si="29"/>
        <v>0</v>
      </c>
      <c r="M189" s="146" t="str">
        <f t="shared" si="30"/>
        <v>0</v>
      </c>
      <c r="N189" s="168"/>
      <c r="Q189" s="207">
        <f>$K189*M189</f>
        <v>0</v>
      </c>
      <c r="R189" s="140"/>
      <c r="S189" s="140"/>
      <c r="T189" s="140"/>
      <c r="U189" s="140"/>
      <c r="X189" s="140"/>
    </row>
    <row r="190" spans="1:24" x14ac:dyDescent="0.3">
      <c r="A190" s="5">
        <v>165</v>
      </c>
      <c r="B190" s="14" t="s">
        <v>108</v>
      </c>
      <c r="C190" s="14" t="str">
        <f t="shared" si="32"/>
        <v>Bijhouding</v>
      </c>
      <c r="D190" s="35" t="s">
        <v>233</v>
      </c>
      <c r="E190" s="14" t="s">
        <v>565</v>
      </c>
      <c r="F190" s="35" t="s">
        <v>186</v>
      </c>
      <c r="G190" s="14"/>
      <c r="H190" s="14" t="s">
        <v>337</v>
      </c>
      <c r="I190" s="132"/>
      <c r="J190" s="42"/>
      <c r="K190" s="166">
        <v>7.0000000000000007E-2</v>
      </c>
      <c r="L190" s="146" t="str">
        <f t="shared" si="29"/>
        <v>0</v>
      </c>
      <c r="M190" s="146" t="str">
        <f t="shared" si="30"/>
        <v>0</v>
      </c>
      <c r="N190" s="168"/>
      <c r="Q190" s="207">
        <f>$K190*M190</f>
        <v>0</v>
      </c>
      <c r="R190" s="140"/>
      <c r="S190" s="140"/>
      <c r="T190" s="140"/>
      <c r="U190" s="140"/>
      <c r="X190" s="140"/>
    </row>
    <row r="191" spans="1:24" x14ac:dyDescent="0.3">
      <c r="A191" s="5">
        <v>166</v>
      </c>
      <c r="B191" s="14" t="s">
        <v>108</v>
      </c>
      <c r="C191" s="14" t="str">
        <f t="shared" si="32"/>
        <v>Bijhouding</v>
      </c>
      <c r="D191" s="35" t="s">
        <v>233</v>
      </c>
      <c r="E191" s="14" t="s">
        <v>565</v>
      </c>
      <c r="F191" s="49" t="s">
        <v>465</v>
      </c>
      <c r="G191" s="59"/>
      <c r="H191" s="59" t="s">
        <v>472</v>
      </c>
      <c r="I191" s="132"/>
      <c r="J191" s="42"/>
      <c r="K191" s="172">
        <v>0.01</v>
      </c>
      <c r="L191" s="146" t="str">
        <f t="shared" si="29"/>
        <v>0</v>
      </c>
      <c r="M191" s="146" t="str">
        <f t="shared" si="30"/>
        <v>0</v>
      </c>
      <c r="N191" s="168"/>
      <c r="Q191" s="207">
        <f>$K191*M191</f>
        <v>0</v>
      </c>
      <c r="R191" s="140"/>
      <c r="S191" s="140"/>
      <c r="T191" s="140"/>
      <c r="U191" s="140"/>
      <c r="X191" s="140"/>
    </row>
    <row r="192" spans="1:24" ht="16.2" thickBot="1" x14ac:dyDescent="0.35">
      <c r="A192" s="6">
        <v>167</v>
      </c>
      <c r="B192" s="15" t="s">
        <v>108</v>
      </c>
      <c r="C192" s="15" t="str">
        <f t="shared" si="32"/>
        <v>Bijhouding</v>
      </c>
      <c r="D192" s="38" t="s">
        <v>233</v>
      </c>
      <c r="E192" s="15" t="s">
        <v>565</v>
      </c>
      <c r="F192" s="51" t="s">
        <v>466</v>
      </c>
      <c r="G192" s="82"/>
      <c r="H192" s="82" t="s">
        <v>473</v>
      </c>
      <c r="I192" s="39" t="s">
        <v>142</v>
      </c>
      <c r="J192" s="203" t="s">
        <v>122</v>
      </c>
      <c r="K192" s="211">
        <v>0.01</v>
      </c>
      <c r="L192" s="216" t="str">
        <f t="shared" si="29"/>
        <v>1</v>
      </c>
      <c r="M192" s="216" t="str">
        <f t="shared" si="30"/>
        <v>0</v>
      </c>
      <c r="N192" s="234"/>
      <c r="O192" s="234"/>
      <c r="P192" s="234"/>
      <c r="Q192" s="207">
        <f>$K192*M192</f>
        <v>0</v>
      </c>
      <c r="R192" s="137"/>
      <c r="S192" s="137"/>
      <c r="T192" s="137"/>
      <c r="U192" s="137"/>
      <c r="V192" s="210"/>
      <c r="W192" s="210"/>
      <c r="X192" s="137"/>
    </row>
    <row r="193" spans="1:24" ht="18" x14ac:dyDescent="0.3">
      <c r="A193" s="4">
        <v>168</v>
      </c>
      <c r="B193" s="13" t="s">
        <v>108</v>
      </c>
      <c r="C193" s="13" t="str">
        <f t="shared" si="32"/>
        <v>Bijhouding</v>
      </c>
      <c r="D193" s="13" t="s">
        <v>230</v>
      </c>
      <c r="E193" s="13"/>
      <c r="F193" s="228" t="s">
        <v>481</v>
      </c>
      <c r="G193" s="13"/>
      <c r="H193" s="30" t="s">
        <v>496</v>
      </c>
      <c r="I193" s="230"/>
      <c r="J193" s="52"/>
      <c r="K193" s="172" t="s">
        <v>648</v>
      </c>
      <c r="L193" s="147" t="s">
        <v>648</v>
      </c>
      <c r="M193" s="147" t="s">
        <v>648</v>
      </c>
      <c r="N193" s="148"/>
      <c r="O193" s="148"/>
      <c r="P193" s="148"/>
      <c r="Q193" s="148"/>
      <c r="R193" s="140"/>
      <c r="S193" s="140"/>
      <c r="T193" s="140"/>
      <c r="U193" s="140"/>
      <c r="X193" s="140"/>
    </row>
    <row r="194" spans="1:24" x14ac:dyDescent="0.3">
      <c r="A194" s="4">
        <v>169</v>
      </c>
      <c r="B194" s="13" t="s">
        <v>108</v>
      </c>
      <c r="C194" s="13" t="str">
        <f t="shared" ref="C194:C205" si="34">VLOOKUP(B194,BOPStap,3,FALSE)</f>
        <v>Bijhouding</v>
      </c>
      <c r="D194" s="29" t="s">
        <v>230</v>
      </c>
      <c r="E194" s="29" t="s">
        <v>284</v>
      </c>
      <c r="F194" s="83" t="s">
        <v>431</v>
      </c>
      <c r="G194" s="52" t="s">
        <v>120</v>
      </c>
      <c r="H194" s="29" t="s">
        <v>593</v>
      </c>
      <c r="I194" s="36" t="s">
        <v>142</v>
      </c>
      <c r="J194" s="75" t="s">
        <v>180</v>
      </c>
      <c r="K194" s="165">
        <v>0.40699999999999997</v>
      </c>
      <c r="L194" s="146" t="str">
        <f t="shared" ref="L194:L204" si="35">IF(I194="G","1","0")</f>
        <v>1</v>
      </c>
      <c r="M194" s="146" t="str">
        <f t="shared" ref="M194:M204" si="36">IF(J194="G","1","0")</f>
        <v>0</v>
      </c>
      <c r="N194" s="206">
        <f t="shared" ref="N194:O202" si="37">$K194*L194</f>
        <v>0.40699999999999997</v>
      </c>
      <c r="O194" s="206">
        <f t="shared" si="37"/>
        <v>0</v>
      </c>
      <c r="P194" s="206"/>
      <c r="Q194" s="148"/>
      <c r="R194" s="140"/>
      <c r="S194" s="140"/>
      <c r="T194" s="140"/>
      <c r="U194" s="140"/>
      <c r="X194" s="140"/>
    </row>
    <row r="195" spans="1:24" x14ac:dyDescent="0.3">
      <c r="A195" s="5">
        <v>171</v>
      </c>
      <c r="B195" s="14" t="s">
        <v>108</v>
      </c>
      <c r="C195" s="14" t="str">
        <f t="shared" si="34"/>
        <v>Bijhouding</v>
      </c>
      <c r="D195" s="35" t="s">
        <v>230</v>
      </c>
      <c r="E195" s="29" t="s">
        <v>284</v>
      </c>
      <c r="F195" s="72" t="s">
        <v>432</v>
      </c>
      <c r="G195" s="49" t="s">
        <v>120</v>
      </c>
      <c r="H195" s="35" t="s">
        <v>529</v>
      </c>
      <c r="I195" s="36" t="s">
        <v>142</v>
      </c>
      <c r="J195" s="50" t="s">
        <v>180</v>
      </c>
      <c r="K195" s="165">
        <v>0.19</v>
      </c>
      <c r="L195" s="146" t="str">
        <f t="shared" si="35"/>
        <v>1</v>
      </c>
      <c r="M195" s="146" t="str">
        <f t="shared" si="36"/>
        <v>0</v>
      </c>
      <c r="N195" s="206">
        <f t="shared" si="37"/>
        <v>0.19</v>
      </c>
      <c r="O195" s="206">
        <f t="shared" si="37"/>
        <v>0</v>
      </c>
      <c r="P195" s="206"/>
      <c r="Q195" s="148"/>
      <c r="R195" s="140"/>
      <c r="S195" s="140"/>
      <c r="T195" s="140"/>
      <c r="U195" s="140"/>
      <c r="X195" s="140"/>
    </row>
    <row r="196" spans="1:24" x14ac:dyDescent="0.3">
      <c r="A196" s="5">
        <v>172</v>
      </c>
      <c r="B196" s="14" t="s">
        <v>108</v>
      </c>
      <c r="C196" s="14" t="str">
        <f t="shared" si="34"/>
        <v>Bijhouding</v>
      </c>
      <c r="D196" s="35" t="s">
        <v>230</v>
      </c>
      <c r="E196" s="29" t="s">
        <v>284</v>
      </c>
      <c r="F196" s="72" t="s">
        <v>433</v>
      </c>
      <c r="G196" s="49" t="s">
        <v>120</v>
      </c>
      <c r="H196" s="35" t="s">
        <v>70</v>
      </c>
      <c r="I196" s="36" t="s">
        <v>142</v>
      </c>
      <c r="J196" s="50" t="s">
        <v>180</v>
      </c>
      <c r="K196" s="165">
        <v>0.40699999999999997</v>
      </c>
      <c r="L196" s="146" t="str">
        <f t="shared" si="35"/>
        <v>1</v>
      </c>
      <c r="M196" s="146" t="str">
        <f t="shared" si="36"/>
        <v>0</v>
      </c>
      <c r="N196" s="206">
        <f t="shared" si="37"/>
        <v>0.40699999999999997</v>
      </c>
      <c r="O196" s="206">
        <f t="shared" si="37"/>
        <v>0</v>
      </c>
      <c r="P196" s="206"/>
      <c r="Q196" s="148"/>
      <c r="R196" s="140"/>
      <c r="S196" s="140"/>
      <c r="T196" s="140"/>
      <c r="U196" s="140"/>
      <c r="X196" s="140"/>
    </row>
    <row r="197" spans="1:24" x14ac:dyDescent="0.3">
      <c r="A197" s="5">
        <v>173</v>
      </c>
      <c r="B197" s="14" t="s">
        <v>108</v>
      </c>
      <c r="C197" s="14" t="str">
        <f t="shared" si="34"/>
        <v>Bijhouding</v>
      </c>
      <c r="D197" s="35" t="s">
        <v>230</v>
      </c>
      <c r="E197" s="29" t="s">
        <v>284</v>
      </c>
      <c r="F197" s="72" t="s">
        <v>434</v>
      </c>
      <c r="G197" s="49" t="s">
        <v>119</v>
      </c>
      <c r="H197" s="35" t="s">
        <v>594</v>
      </c>
      <c r="I197" s="36" t="s">
        <v>142</v>
      </c>
      <c r="J197" s="50" t="s">
        <v>180</v>
      </c>
      <c r="K197" s="165">
        <v>1.2130000000000001</v>
      </c>
      <c r="L197" s="146" t="str">
        <f t="shared" si="35"/>
        <v>1</v>
      </c>
      <c r="M197" s="146" t="str">
        <f t="shared" si="36"/>
        <v>0</v>
      </c>
      <c r="N197" s="206">
        <f t="shared" si="37"/>
        <v>1.2130000000000001</v>
      </c>
      <c r="O197" s="206">
        <f t="shared" si="37"/>
        <v>0</v>
      </c>
      <c r="P197" s="206"/>
      <c r="Q197" s="148"/>
      <c r="R197" s="140"/>
      <c r="S197" s="140"/>
      <c r="T197" s="140"/>
      <c r="U197" s="140"/>
      <c r="X197" s="140"/>
    </row>
    <row r="198" spans="1:24" x14ac:dyDescent="0.3">
      <c r="A198" s="5">
        <v>174</v>
      </c>
      <c r="B198" s="14" t="s">
        <v>108</v>
      </c>
      <c r="C198" s="14" t="str">
        <f t="shared" si="34"/>
        <v>Bijhouding</v>
      </c>
      <c r="D198" s="35" t="s">
        <v>230</v>
      </c>
      <c r="E198" s="29" t="s">
        <v>284</v>
      </c>
      <c r="F198" s="72" t="s">
        <v>435</v>
      </c>
      <c r="G198" s="49" t="s">
        <v>119</v>
      </c>
      <c r="H198" s="49" t="s">
        <v>528</v>
      </c>
      <c r="I198" s="36" t="s">
        <v>142</v>
      </c>
      <c r="J198" s="50" t="s">
        <v>180</v>
      </c>
      <c r="K198" s="165">
        <v>1.2130000000000001</v>
      </c>
      <c r="L198" s="146" t="str">
        <f t="shared" si="35"/>
        <v>1</v>
      </c>
      <c r="M198" s="146" t="str">
        <f t="shared" si="36"/>
        <v>0</v>
      </c>
      <c r="N198" s="206">
        <f t="shared" si="37"/>
        <v>1.2130000000000001</v>
      </c>
      <c r="O198" s="206">
        <f t="shared" si="37"/>
        <v>0</v>
      </c>
      <c r="P198" s="206"/>
      <c r="Q198" s="148"/>
      <c r="R198" s="140"/>
      <c r="S198" s="140"/>
      <c r="T198" s="140"/>
      <c r="U198" s="140"/>
      <c r="X198" s="140"/>
    </row>
    <row r="199" spans="1:24" x14ac:dyDescent="0.3">
      <c r="A199" s="5">
        <v>175</v>
      </c>
      <c r="B199" s="14" t="s">
        <v>108</v>
      </c>
      <c r="C199" s="14" t="str">
        <f t="shared" si="34"/>
        <v>Bijhouding</v>
      </c>
      <c r="D199" s="35" t="s">
        <v>230</v>
      </c>
      <c r="E199" s="29" t="s">
        <v>284</v>
      </c>
      <c r="F199" s="72" t="s">
        <v>436</v>
      </c>
      <c r="G199" s="49" t="s">
        <v>119</v>
      </c>
      <c r="H199" s="49" t="s">
        <v>71</v>
      </c>
      <c r="I199" s="36" t="s">
        <v>142</v>
      </c>
      <c r="J199" s="50" t="s">
        <v>180</v>
      </c>
      <c r="K199" s="165">
        <v>0.19</v>
      </c>
      <c r="L199" s="146" t="str">
        <f t="shared" si="35"/>
        <v>1</v>
      </c>
      <c r="M199" s="146" t="str">
        <f t="shared" si="36"/>
        <v>0</v>
      </c>
      <c r="N199" s="206">
        <f t="shared" si="37"/>
        <v>0.19</v>
      </c>
      <c r="O199" s="206">
        <f t="shared" si="37"/>
        <v>0</v>
      </c>
      <c r="P199" s="206"/>
      <c r="Q199" s="148"/>
      <c r="R199" s="140"/>
      <c r="S199" s="140"/>
      <c r="T199" s="140"/>
      <c r="U199" s="140"/>
      <c r="X199" s="140"/>
    </row>
    <row r="200" spans="1:24" x14ac:dyDescent="0.3">
      <c r="A200" s="5">
        <v>176</v>
      </c>
      <c r="B200" s="14" t="s">
        <v>108</v>
      </c>
      <c r="C200" s="14" t="str">
        <f t="shared" si="34"/>
        <v>Bijhouding</v>
      </c>
      <c r="D200" s="35" t="s">
        <v>230</v>
      </c>
      <c r="E200" s="29" t="s">
        <v>284</v>
      </c>
      <c r="F200" s="72" t="s">
        <v>437</v>
      </c>
      <c r="G200" s="49" t="s">
        <v>120</v>
      </c>
      <c r="H200" s="49" t="s">
        <v>72</v>
      </c>
      <c r="I200" s="196" t="s">
        <v>652</v>
      </c>
      <c r="J200" s="50" t="s">
        <v>180</v>
      </c>
      <c r="K200" s="165">
        <v>0.19</v>
      </c>
      <c r="L200" s="146" t="str">
        <f t="shared" si="35"/>
        <v>0</v>
      </c>
      <c r="M200" s="146" t="str">
        <f t="shared" si="36"/>
        <v>0</v>
      </c>
      <c r="N200" s="206">
        <f t="shared" si="37"/>
        <v>0</v>
      </c>
      <c r="O200" s="206">
        <f t="shared" si="37"/>
        <v>0</v>
      </c>
      <c r="P200" s="206"/>
      <c r="Q200" s="148"/>
      <c r="R200" s="140"/>
      <c r="S200" s="140"/>
      <c r="T200" s="140"/>
      <c r="U200" s="140"/>
      <c r="X200" s="140"/>
    </row>
    <row r="201" spans="1:24" x14ac:dyDescent="0.3">
      <c r="A201" s="5">
        <v>177</v>
      </c>
      <c r="B201" s="14" t="s">
        <v>108</v>
      </c>
      <c r="C201" s="14" t="str">
        <f t="shared" si="34"/>
        <v>Bijhouding</v>
      </c>
      <c r="D201" s="35" t="s">
        <v>230</v>
      </c>
      <c r="E201" s="29" t="s">
        <v>284</v>
      </c>
      <c r="F201" s="72" t="s">
        <v>438</v>
      </c>
      <c r="G201" s="49" t="s">
        <v>120</v>
      </c>
      <c r="H201" s="49" t="s">
        <v>73</v>
      </c>
      <c r="I201" s="196" t="s">
        <v>652</v>
      </c>
      <c r="J201" s="50" t="s">
        <v>180</v>
      </c>
      <c r="K201" s="165">
        <v>0.19</v>
      </c>
      <c r="L201" s="146" t="str">
        <f t="shared" si="35"/>
        <v>0</v>
      </c>
      <c r="M201" s="146" t="str">
        <f t="shared" si="36"/>
        <v>0</v>
      </c>
      <c r="N201" s="206">
        <f t="shared" si="37"/>
        <v>0</v>
      </c>
      <c r="O201" s="206">
        <f t="shared" si="37"/>
        <v>0</v>
      </c>
      <c r="P201" s="206"/>
      <c r="Q201" s="148"/>
      <c r="R201" s="140"/>
      <c r="S201" s="140"/>
      <c r="T201" s="140"/>
      <c r="U201" s="140"/>
      <c r="X201" s="140"/>
    </row>
    <row r="202" spans="1:24" x14ac:dyDescent="0.3">
      <c r="A202" s="5">
        <v>178</v>
      </c>
      <c r="B202" s="14" t="s">
        <v>108</v>
      </c>
      <c r="C202" s="14" t="str">
        <f t="shared" si="34"/>
        <v>Bijhouding</v>
      </c>
      <c r="D202" s="35" t="s">
        <v>230</v>
      </c>
      <c r="E202" s="29" t="s">
        <v>284</v>
      </c>
      <c r="F202" s="72" t="s">
        <v>439</v>
      </c>
      <c r="G202" s="49" t="s">
        <v>120</v>
      </c>
      <c r="H202" s="49" t="s">
        <v>74</v>
      </c>
      <c r="I202" s="196" t="s">
        <v>652</v>
      </c>
      <c r="J202" s="50" t="s">
        <v>180</v>
      </c>
      <c r="K202" s="165">
        <v>0.19</v>
      </c>
      <c r="L202" s="146" t="str">
        <f t="shared" si="35"/>
        <v>0</v>
      </c>
      <c r="M202" s="146" t="str">
        <f t="shared" si="36"/>
        <v>0</v>
      </c>
      <c r="N202" s="206">
        <f t="shared" si="37"/>
        <v>0</v>
      </c>
      <c r="O202" s="206">
        <f t="shared" si="37"/>
        <v>0</v>
      </c>
      <c r="P202" s="206"/>
      <c r="Q202" s="148"/>
      <c r="R202" s="140"/>
      <c r="S202" s="140"/>
      <c r="T202" s="140"/>
      <c r="U202" s="140"/>
      <c r="X202" s="140"/>
    </row>
    <row r="203" spans="1:24" x14ac:dyDescent="0.3">
      <c r="A203" s="5">
        <v>179</v>
      </c>
      <c r="B203" s="14" t="s">
        <v>108</v>
      </c>
      <c r="C203" s="14" t="str">
        <f t="shared" si="34"/>
        <v>Bijhouding</v>
      </c>
      <c r="D203" s="35" t="s">
        <v>230</v>
      </c>
      <c r="E203" s="14" t="s">
        <v>565</v>
      </c>
      <c r="F203" s="49" t="s">
        <v>467</v>
      </c>
      <c r="G203" s="59"/>
      <c r="H203" s="59" t="s">
        <v>474</v>
      </c>
      <c r="I203" s="132"/>
      <c r="J203" s="42"/>
      <c r="K203" s="172">
        <v>0.01</v>
      </c>
      <c r="L203" s="146" t="str">
        <f t="shared" si="35"/>
        <v>0</v>
      </c>
      <c r="M203" s="146" t="str">
        <f t="shared" si="36"/>
        <v>0</v>
      </c>
      <c r="N203" s="168"/>
      <c r="Q203" s="207">
        <f>$K203*M203</f>
        <v>0</v>
      </c>
      <c r="R203" s="140"/>
      <c r="S203" s="140"/>
      <c r="T203" s="140"/>
      <c r="U203" s="140"/>
      <c r="X203" s="140"/>
    </row>
    <row r="204" spans="1:24" ht="16.2" thickBot="1" x14ac:dyDescent="0.35">
      <c r="A204" s="6">
        <v>180</v>
      </c>
      <c r="B204" s="15" t="s">
        <v>108</v>
      </c>
      <c r="C204" s="15" t="str">
        <f t="shared" si="34"/>
        <v>Bijhouding</v>
      </c>
      <c r="D204" s="38" t="s">
        <v>230</v>
      </c>
      <c r="E204" s="15" t="s">
        <v>565</v>
      </c>
      <c r="F204" s="51" t="s">
        <v>468</v>
      </c>
      <c r="G204" s="82"/>
      <c r="H204" s="82" t="s">
        <v>475</v>
      </c>
      <c r="I204" s="39" t="s">
        <v>142</v>
      </c>
      <c r="J204" s="39" t="s">
        <v>142</v>
      </c>
      <c r="K204" s="211">
        <v>0.01</v>
      </c>
      <c r="L204" s="216" t="str">
        <f t="shared" si="35"/>
        <v>1</v>
      </c>
      <c r="M204" s="216" t="str">
        <f t="shared" si="36"/>
        <v>1</v>
      </c>
      <c r="N204" s="234"/>
      <c r="O204" s="234"/>
      <c r="P204" s="234"/>
      <c r="Q204" s="207">
        <f>$K204*M204</f>
        <v>0.01</v>
      </c>
      <c r="R204" s="137"/>
      <c r="S204" s="137"/>
      <c r="T204" s="137"/>
      <c r="U204" s="137"/>
      <c r="V204" s="210"/>
      <c r="W204" s="210"/>
      <c r="X204" s="137"/>
    </row>
    <row r="205" spans="1:24" ht="18" x14ac:dyDescent="0.3">
      <c r="A205" s="4">
        <v>181</v>
      </c>
      <c r="B205" s="13" t="s">
        <v>108</v>
      </c>
      <c r="C205" s="13" t="str">
        <f t="shared" si="34"/>
        <v>Bijhouding</v>
      </c>
      <c r="D205" s="13" t="s">
        <v>282</v>
      </c>
      <c r="E205" s="13"/>
      <c r="F205" s="228" t="s">
        <v>482</v>
      </c>
      <c r="G205" s="13"/>
      <c r="H205" s="30" t="s">
        <v>497</v>
      </c>
      <c r="I205" s="230"/>
      <c r="J205" s="52"/>
      <c r="K205" s="172" t="s">
        <v>648</v>
      </c>
      <c r="L205" s="147" t="s">
        <v>648</v>
      </c>
      <c r="M205" s="147" t="s">
        <v>648</v>
      </c>
      <c r="N205" s="148"/>
      <c r="O205" s="148"/>
      <c r="P205" s="148"/>
      <c r="Q205" s="148"/>
      <c r="R205" s="140"/>
      <c r="S205" s="140"/>
      <c r="T205" s="140"/>
      <c r="U205" s="140"/>
      <c r="X205" s="140"/>
    </row>
    <row r="206" spans="1:24" x14ac:dyDescent="0.3">
      <c r="A206" s="4">
        <v>182</v>
      </c>
      <c r="B206" s="13" t="s">
        <v>108</v>
      </c>
      <c r="C206" s="13" t="str">
        <f t="shared" si="32"/>
        <v>Bijhouding</v>
      </c>
      <c r="D206" s="29" t="s">
        <v>282</v>
      </c>
      <c r="E206" s="29" t="s">
        <v>284</v>
      </c>
      <c r="F206" s="70" t="s">
        <v>418</v>
      </c>
      <c r="G206" s="29" t="s">
        <v>120</v>
      </c>
      <c r="H206" s="75" t="s">
        <v>77</v>
      </c>
      <c r="I206" s="36" t="s">
        <v>142</v>
      </c>
      <c r="J206" s="75" t="s">
        <v>180</v>
      </c>
      <c r="K206" s="165">
        <v>0.40699999999999997</v>
      </c>
      <c r="L206" s="146" t="str">
        <f t="shared" ref="L206:L217" si="38">IF(I206="G","1","0")</f>
        <v>1</v>
      </c>
      <c r="M206" s="146" t="str">
        <f t="shared" ref="M206:M217" si="39">IF(J206="G","1","0")</f>
        <v>0</v>
      </c>
      <c r="N206" s="206">
        <f t="shared" ref="N206:O221" si="40">$K206*L206</f>
        <v>0.40699999999999997</v>
      </c>
      <c r="O206" s="206">
        <f t="shared" si="40"/>
        <v>0</v>
      </c>
      <c r="P206" s="206"/>
      <c r="Q206" s="148"/>
      <c r="R206" s="140"/>
      <c r="S206" s="140"/>
      <c r="T206" s="140"/>
      <c r="U206" s="140"/>
      <c r="X206" s="140"/>
    </row>
    <row r="207" spans="1:24" x14ac:dyDescent="0.3">
      <c r="A207" s="4">
        <v>268</v>
      </c>
      <c r="B207" s="13" t="s">
        <v>108</v>
      </c>
      <c r="C207" s="13" t="str">
        <f>VLOOKUP(B207,BOPStap,3,FALSE)</f>
        <v>Bijhouding</v>
      </c>
      <c r="D207" s="29" t="s">
        <v>282</v>
      </c>
      <c r="E207" s="29" t="s">
        <v>284</v>
      </c>
      <c r="F207" s="70" t="s">
        <v>609</v>
      </c>
      <c r="G207" s="29" t="s">
        <v>119</v>
      </c>
      <c r="H207" s="75" t="s">
        <v>603</v>
      </c>
      <c r="I207" s="36" t="s">
        <v>142</v>
      </c>
      <c r="J207" s="75" t="s">
        <v>180</v>
      </c>
      <c r="K207" s="165">
        <v>0.40699999999999997</v>
      </c>
      <c r="L207" s="146" t="str">
        <f t="shared" si="38"/>
        <v>1</v>
      </c>
      <c r="M207" s="146" t="str">
        <f t="shared" si="39"/>
        <v>0</v>
      </c>
      <c r="N207" s="206">
        <f t="shared" si="40"/>
        <v>0.40699999999999997</v>
      </c>
      <c r="O207" s="206">
        <f t="shared" si="40"/>
        <v>0</v>
      </c>
      <c r="P207" s="206"/>
      <c r="Q207" s="148"/>
      <c r="R207" s="140"/>
      <c r="S207" s="140"/>
      <c r="T207" s="140"/>
      <c r="U207" s="140"/>
      <c r="X207" s="140"/>
    </row>
    <row r="208" spans="1:24" x14ac:dyDescent="0.3">
      <c r="A208" s="5">
        <v>183</v>
      </c>
      <c r="B208" s="14" t="s">
        <v>108</v>
      </c>
      <c r="C208" s="14" t="str">
        <f t="shared" si="32"/>
        <v>Bijhouding</v>
      </c>
      <c r="D208" s="35" t="s">
        <v>282</v>
      </c>
      <c r="E208" s="29" t="s">
        <v>284</v>
      </c>
      <c r="F208" s="71" t="s">
        <v>419</v>
      </c>
      <c r="G208" s="35" t="s">
        <v>120</v>
      </c>
      <c r="H208" s="50" t="s">
        <v>78</v>
      </c>
      <c r="I208" s="36" t="s">
        <v>142</v>
      </c>
      <c r="J208" s="50" t="s">
        <v>180</v>
      </c>
      <c r="K208" s="165">
        <v>0.40699999999999997</v>
      </c>
      <c r="L208" s="146" t="str">
        <f t="shared" si="38"/>
        <v>1</v>
      </c>
      <c r="M208" s="146" t="str">
        <f t="shared" si="39"/>
        <v>0</v>
      </c>
      <c r="N208" s="206">
        <f t="shared" si="40"/>
        <v>0.40699999999999997</v>
      </c>
      <c r="O208" s="206">
        <f t="shared" si="40"/>
        <v>0</v>
      </c>
      <c r="P208" s="206"/>
      <c r="Q208" s="148"/>
      <c r="R208" s="140"/>
      <c r="S208" s="140"/>
      <c r="T208" s="140"/>
      <c r="U208" s="140"/>
      <c r="X208" s="140"/>
    </row>
    <row r="209" spans="1:24" x14ac:dyDescent="0.3">
      <c r="A209" s="5">
        <v>184</v>
      </c>
      <c r="B209" s="14" t="s">
        <v>108</v>
      </c>
      <c r="C209" s="14" t="str">
        <f t="shared" si="32"/>
        <v>Bijhouding</v>
      </c>
      <c r="D209" s="35" t="s">
        <v>282</v>
      </c>
      <c r="E209" s="29" t="s">
        <v>284</v>
      </c>
      <c r="F209" s="71" t="s">
        <v>420</v>
      </c>
      <c r="G209" s="35" t="s">
        <v>119</v>
      </c>
      <c r="H209" s="50" t="s">
        <v>79</v>
      </c>
      <c r="I209" s="196" t="s">
        <v>652</v>
      </c>
      <c r="J209" s="50" t="s">
        <v>180</v>
      </c>
      <c r="K209" s="165">
        <v>0.89900000000000002</v>
      </c>
      <c r="L209" s="146" t="str">
        <f t="shared" si="38"/>
        <v>0</v>
      </c>
      <c r="M209" s="146" t="str">
        <f t="shared" si="39"/>
        <v>0</v>
      </c>
      <c r="N209" s="206">
        <f t="shared" si="40"/>
        <v>0</v>
      </c>
      <c r="O209" s="206">
        <f t="shared" si="40"/>
        <v>0</v>
      </c>
      <c r="P209" s="206"/>
      <c r="Q209" s="148"/>
      <c r="R209" s="140"/>
      <c r="S209" s="140"/>
      <c r="T209" s="140"/>
      <c r="U209" s="140"/>
      <c r="X209" s="140"/>
    </row>
    <row r="210" spans="1:24" x14ac:dyDescent="0.3">
      <c r="A210" s="5">
        <v>185</v>
      </c>
      <c r="B210" s="14" t="s">
        <v>108</v>
      </c>
      <c r="C210" s="14" t="str">
        <f t="shared" si="32"/>
        <v>Bijhouding</v>
      </c>
      <c r="D210" s="35" t="s">
        <v>282</v>
      </c>
      <c r="E210" s="29" t="s">
        <v>284</v>
      </c>
      <c r="F210" s="71" t="s">
        <v>421</v>
      </c>
      <c r="G210" s="35" t="s">
        <v>120</v>
      </c>
      <c r="H210" s="50" t="s">
        <v>80</v>
      </c>
      <c r="I210" s="36" t="s">
        <v>142</v>
      </c>
      <c r="J210" s="50" t="s">
        <v>180</v>
      </c>
      <c r="K210" s="165">
        <v>0.40699999999999997</v>
      </c>
      <c r="L210" s="146" t="str">
        <f t="shared" si="38"/>
        <v>1</v>
      </c>
      <c r="M210" s="146" t="str">
        <f t="shared" si="39"/>
        <v>0</v>
      </c>
      <c r="N210" s="206">
        <f t="shared" si="40"/>
        <v>0.40699999999999997</v>
      </c>
      <c r="O210" s="206">
        <f t="shared" si="40"/>
        <v>0</v>
      </c>
      <c r="P210" s="206"/>
      <c r="Q210" s="148"/>
      <c r="R210" s="140"/>
      <c r="S210" s="140"/>
      <c r="T210" s="140"/>
      <c r="U210" s="140"/>
      <c r="X210" s="140"/>
    </row>
    <row r="211" spans="1:24" x14ac:dyDescent="0.3">
      <c r="A211" s="5">
        <v>186</v>
      </c>
      <c r="B211" s="14" t="s">
        <v>108</v>
      </c>
      <c r="C211" s="14" t="str">
        <f t="shared" si="32"/>
        <v>Bijhouding</v>
      </c>
      <c r="D211" s="35" t="s">
        <v>282</v>
      </c>
      <c r="E211" s="29" t="s">
        <v>284</v>
      </c>
      <c r="F211" s="71" t="s">
        <v>422</v>
      </c>
      <c r="G211" s="35" t="s">
        <v>119</v>
      </c>
      <c r="H211" s="50" t="s">
        <v>81</v>
      </c>
      <c r="I211" s="36" t="s">
        <v>142</v>
      </c>
      <c r="J211" s="50" t="s">
        <v>180</v>
      </c>
      <c r="K211" s="165">
        <v>0.89900000000000002</v>
      </c>
      <c r="L211" s="146" t="str">
        <f t="shared" si="38"/>
        <v>1</v>
      </c>
      <c r="M211" s="146" t="str">
        <f t="shared" si="39"/>
        <v>0</v>
      </c>
      <c r="N211" s="206">
        <f t="shared" si="40"/>
        <v>0.89900000000000002</v>
      </c>
      <c r="O211" s="206">
        <f t="shared" si="40"/>
        <v>0</v>
      </c>
      <c r="P211" s="206"/>
      <c r="Q211" s="148"/>
      <c r="R211" s="140"/>
      <c r="S211" s="140"/>
      <c r="T211" s="140"/>
      <c r="U211" s="140"/>
      <c r="X211" s="140"/>
    </row>
    <row r="212" spans="1:24" x14ac:dyDescent="0.3">
      <c r="A212" s="5">
        <v>190</v>
      </c>
      <c r="B212" s="14" t="s">
        <v>108</v>
      </c>
      <c r="C212" s="14" t="str">
        <f>VLOOKUP(B212,BOPStap,3,FALSE)</f>
        <v>Bijhouding</v>
      </c>
      <c r="D212" s="178" t="s">
        <v>233</v>
      </c>
      <c r="E212" s="35" t="s">
        <v>569</v>
      </c>
      <c r="F212" s="72" t="s">
        <v>426</v>
      </c>
      <c r="G212" s="49" t="s">
        <v>119</v>
      </c>
      <c r="H212" s="50" t="s">
        <v>513</v>
      </c>
      <c r="I212" s="36" t="s">
        <v>142</v>
      </c>
      <c r="J212" s="50" t="s">
        <v>180</v>
      </c>
      <c r="K212" s="165">
        <v>1.2130000000000001</v>
      </c>
      <c r="L212" s="146" t="str">
        <f t="shared" si="38"/>
        <v>1</v>
      </c>
      <c r="M212" s="146" t="str">
        <f t="shared" si="39"/>
        <v>0</v>
      </c>
      <c r="N212" s="206">
        <f t="shared" si="40"/>
        <v>1.2130000000000001</v>
      </c>
      <c r="O212" s="206">
        <f t="shared" si="40"/>
        <v>0</v>
      </c>
      <c r="P212" s="206"/>
      <c r="Q212" s="148"/>
      <c r="R212" s="140"/>
      <c r="S212" s="140"/>
      <c r="T212" s="140"/>
      <c r="U212" s="140"/>
      <c r="X212" s="140"/>
    </row>
    <row r="213" spans="1:24" x14ac:dyDescent="0.3">
      <c r="A213" s="5">
        <v>189</v>
      </c>
      <c r="B213" s="14" t="s">
        <v>108</v>
      </c>
      <c r="C213" s="14" t="str">
        <f>VLOOKUP(B213,BOPStap,3,FALSE)</f>
        <v>Bijhouding</v>
      </c>
      <c r="D213" s="178" t="s">
        <v>233</v>
      </c>
      <c r="E213" s="35" t="s">
        <v>569</v>
      </c>
      <c r="F213" s="71" t="s">
        <v>425</v>
      </c>
      <c r="G213" s="35" t="s">
        <v>119</v>
      </c>
      <c r="H213" s="50" t="s">
        <v>76</v>
      </c>
      <c r="I213" s="36" t="s">
        <v>142</v>
      </c>
      <c r="J213" s="50" t="s">
        <v>180</v>
      </c>
      <c r="K213" s="165">
        <v>1.411</v>
      </c>
      <c r="L213" s="146" t="str">
        <f t="shared" si="38"/>
        <v>1</v>
      </c>
      <c r="M213" s="146" t="str">
        <f t="shared" si="39"/>
        <v>0</v>
      </c>
      <c r="N213" s="206">
        <f t="shared" si="40"/>
        <v>1.411</v>
      </c>
      <c r="O213" s="206">
        <f t="shared" si="40"/>
        <v>0</v>
      </c>
      <c r="P213" s="206"/>
      <c r="Q213" s="148"/>
      <c r="R213" s="140"/>
      <c r="S213" s="140"/>
      <c r="T213" s="140"/>
      <c r="U213" s="140"/>
      <c r="X213" s="140"/>
    </row>
    <row r="214" spans="1:24" x14ac:dyDescent="0.3">
      <c r="A214" s="5">
        <v>191</v>
      </c>
      <c r="B214" s="14" t="s">
        <v>108</v>
      </c>
      <c r="C214" s="14" t="str">
        <f>VLOOKUP(B214,BOPStap,3,FALSE)</f>
        <v>Bijhouding</v>
      </c>
      <c r="D214" s="178" t="s">
        <v>230</v>
      </c>
      <c r="E214" s="35" t="s">
        <v>284</v>
      </c>
      <c r="F214" s="72" t="s">
        <v>427</v>
      </c>
      <c r="G214" s="49" t="s">
        <v>119</v>
      </c>
      <c r="H214" s="50" t="s">
        <v>527</v>
      </c>
      <c r="I214" s="36" t="s">
        <v>142</v>
      </c>
      <c r="J214" s="50" t="s">
        <v>180</v>
      </c>
      <c r="K214" s="172">
        <v>1.2130000000000001</v>
      </c>
      <c r="L214" s="146" t="str">
        <f t="shared" si="38"/>
        <v>1</v>
      </c>
      <c r="M214" s="146" t="str">
        <f t="shared" si="39"/>
        <v>0</v>
      </c>
      <c r="N214" s="206">
        <f t="shared" si="40"/>
        <v>1.2130000000000001</v>
      </c>
      <c r="O214" s="206">
        <f t="shared" si="40"/>
        <v>0</v>
      </c>
      <c r="P214" s="206"/>
      <c r="Q214" s="148"/>
      <c r="R214" s="140"/>
      <c r="S214" s="140"/>
      <c r="T214" s="140"/>
      <c r="U214" s="140"/>
      <c r="X214" s="140"/>
    </row>
    <row r="215" spans="1:24" x14ac:dyDescent="0.3">
      <c r="A215" s="5">
        <v>290</v>
      </c>
      <c r="B215" s="14" t="s">
        <v>108</v>
      </c>
      <c r="C215" s="14" t="str">
        <f>VLOOKUP(B215,BOPStap,3,FALSE)</f>
        <v>Bijhouding</v>
      </c>
      <c r="D215" s="178" t="s">
        <v>230</v>
      </c>
      <c r="E215" s="29" t="s">
        <v>284</v>
      </c>
      <c r="F215" s="71" t="s">
        <v>664</v>
      </c>
      <c r="G215" s="35" t="s">
        <v>119</v>
      </c>
      <c r="H215" s="50" t="s">
        <v>655</v>
      </c>
      <c r="I215" s="36" t="s">
        <v>142</v>
      </c>
      <c r="J215" s="50" t="s">
        <v>180</v>
      </c>
      <c r="K215" s="236">
        <v>1.2</v>
      </c>
      <c r="L215" s="146" t="str">
        <f t="shared" si="38"/>
        <v>1</v>
      </c>
      <c r="M215" s="146" t="str">
        <f t="shared" si="39"/>
        <v>0</v>
      </c>
      <c r="N215" s="206">
        <f t="shared" si="40"/>
        <v>1.2</v>
      </c>
      <c r="O215" s="206">
        <f t="shared" si="40"/>
        <v>0</v>
      </c>
      <c r="P215" s="206"/>
      <c r="Q215" s="148"/>
      <c r="R215" s="140"/>
      <c r="S215" s="140"/>
      <c r="T215" s="140"/>
      <c r="U215" s="140"/>
      <c r="X215" s="140"/>
    </row>
    <row r="216" spans="1:24" x14ac:dyDescent="0.3">
      <c r="A216" s="5">
        <v>188</v>
      </c>
      <c r="B216" s="14" t="s">
        <v>108</v>
      </c>
      <c r="C216" s="14" t="str">
        <f>VLOOKUP(B216,BOPStap,3,FALSE)</f>
        <v>Bijhouding</v>
      </c>
      <c r="D216" s="178" t="s">
        <v>230</v>
      </c>
      <c r="E216" s="29" t="s">
        <v>284</v>
      </c>
      <c r="F216" s="71" t="s">
        <v>424</v>
      </c>
      <c r="G216" s="35" t="s">
        <v>119</v>
      </c>
      <c r="H216" s="50" t="s">
        <v>512</v>
      </c>
      <c r="I216" s="36" t="s">
        <v>142</v>
      </c>
      <c r="J216" s="50" t="s">
        <v>180</v>
      </c>
      <c r="K216" s="165">
        <v>0.19</v>
      </c>
      <c r="L216" s="146" t="str">
        <f t="shared" si="38"/>
        <v>1</v>
      </c>
      <c r="M216" s="146" t="str">
        <f t="shared" si="39"/>
        <v>0</v>
      </c>
      <c r="N216" s="206">
        <f t="shared" si="40"/>
        <v>0.19</v>
      </c>
      <c r="O216" s="206">
        <f t="shared" si="40"/>
        <v>0</v>
      </c>
      <c r="P216" s="206"/>
      <c r="Q216" s="148"/>
      <c r="R216" s="140"/>
      <c r="S216" s="140"/>
      <c r="T216" s="140"/>
      <c r="U216" s="140"/>
      <c r="X216" s="140"/>
    </row>
    <row r="217" spans="1:24" ht="16.2" thickBot="1" x14ac:dyDescent="0.35">
      <c r="A217" s="137">
        <v>187</v>
      </c>
      <c r="B217" s="28" t="s">
        <v>108</v>
      </c>
      <c r="C217" s="28" t="str">
        <f t="shared" si="32"/>
        <v>Bijhouding</v>
      </c>
      <c r="D217" s="237" t="s">
        <v>230</v>
      </c>
      <c r="E217" s="138" t="s">
        <v>284</v>
      </c>
      <c r="F217" s="238" t="s">
        <v>423</v>
      </c>
      <c r="G217" s="138" t="s">
        <v>119</v>
      </c>
      <c r="H217" s="239" t="s">
        <v>511</v>
      </c>
      <c r="I217" s="39" t="s">
        <v>142</v>
      </c>
      <c r="J217" s="239" t="s">
        <v>180</v>
      </c>
      <c r="K217" s="211">
        <v>0.19</v>
      </c>
      <c r="L217" s="216" t="str">
        <f t="shared" si="38"/>
        <v>1</v>
      </c>
      <c r="M217" s="216" t="str">
        <f t="shared" si="39"/>
        <v>0</v>
      </c>
      <c r="N217" s="206">
        <f t="shared" si="40"/>
        <v>0.19</v>
      </c>
      <c r="O217" s="206">
        <f t="shared" si="40"/>
        <v>0</v>
      </c>
      <c r="P217" s="206"/>
      <c r="Q217" s="227"/>
      <c r="R217" s="137"/>
      <c r="S217" s="137"/>
      <c r="T217" s="137"/>
      <c r="U217" s="137"/>
      <c r="V217" s="210"/>
      <c r="W217" s="210"/>
      <c r="X217" s="137"/>
    </row>
    <row r="218" spans="1:24" ht="18" x14ac:dyDescent="0.3">
      <c r="A218" s="4">
        <v>192</v>
      </c>
      <c r="B218" s="13" t="s">
        <v>108</v>
      </c>
      <c r="C218" s="13" t="str">
        <f t="shared" si="32"/>
        <v>Bijhouding</v>
      </c>
      <c r="D218" s="13" t="s">
        <v>283</v>
      </c>
      <c r="E218" s="13"/>
      <c r="F218" s="228" t="s">
        <v>483</v>
      </c>
      <c r="G218" s="13"/>
      <c r="H218" s="30" t="s">
        <v>498</v>
      </c>
      <c r="I218" s="230"/>
      <c r="J218" s="52"/>
      <c r="K218" s="172" t="s">
        <v>648</v>
      </c>
      <c r="L218" s="147" t="s">
        <v>648</v>
      </c>
      <c r="M218" s="147" t="s">
        <v>648</v>
      </c>
      <c r="N218" s="148"/>
      <c r="O218" s="148"/>
      <c r="P218" s="148"/>
      <c r="Q218" s="148"/>
      <c r="R218" s="140"/>
      <c r="S218" s="140"/>
      <c r="T218" s="140"/>
      <c r="U218" s="140"/>
      <c r="X218" s="140"/>
    </row>
    <row r="219" spans="1:24" x14ac:dyDescent="0.3">
      <c r="A219" s="4">
        <v>291</v>
      </c>
      <c r="B219" s="13" t="s">
        <v>108</v>
      </c>
      <c r="C219" s="13" t="str">
        <f t="shared" si="32"/>
        <v>Bijhouding</v>
      </c>
      <c r="D219" s="29" t="s">
        <v>283</v>
      </c>
      <c r="E219" s="29" t="s">
        <v>284</v>
      </c>
      <c r="F219" s="83" t="s">
        <v>428</v>
      </c>
      <c r="G219" s="52" t="s">
        <v>120</v>
      </c>
      <c r="H219" s="75" t="s">
        <v>82</v>
      </c>
      <c r="I219" s="36" t="s">
        <v>142</v>
      </c>
      <c r="J219" s="75" t="s">
        <v>180</v>
      </c>
      <c r="K219" s="165">
        <v>0.89900000000000002</v>
      </c>
      <c r="L219" s="146" t="str">
        <f t="shared" ref="L219:L234" si="41">IF(I219="G","1","0")</f>
        <v>1</v>
      </c>
      <c r="M219" s="146" t="str">
        <f t="shared" ref="M219:M234" si="42">IF(J219="G","1","0")</f>
        <v>0</v>
      </c>
      <c r="N219" s="206">
        <f t="shared" si="40"/>
        <v>0.89900000000000002</v>
      </c>
      <c r="O219" s="206">
        <f t="shared" si="40"/>
        <v>0</v>
      </c>
      <c r="P219" s="206"/>
      <c r="Q219" s="148"/>
      <c r="R219" s="140"/>
      <c r="S219" s="140"/>
      <c r="T219" s="140"/>
      <c r="U219" s="140"/>
      <c r="X219" s="140"/>
    </row>
    <row r="220" spans="1:24" x14ac:dyDescent="0.3">
      <c r="A220" s="4">
        <v>292</v>
      </c>
      <c r="B220" s="13" t="s">
        <v>108</v>
      </c>
      <c r="C220" s="13" t="str">
        <f t="shared" si="32"/>
        <v>Bijhouding</v>
      </c>
      <c r="D220" s="29" t="s">
        <v>283</v>
      </c>
      <c r="E220" s="29" t="s">
        <v>284</v>
      </c>
      <c r="F220" s="83" t="s">
        <v>665</v>
      </c>
      <c r="G220" s="52" t="s">
        <v>120</v>
      </c>
      <c r="H220" s="75" t="s">
        <v>656</v>
      </c>
      <c r="I220" s="36" t="s">
        <v>142</v>
      </c>
      <c r="J220" s="75" t="s">
        <v>180</v>
      </c>
      <c r="K220" s="236">
        <v>0.32</v>
      </c>
      <c r="L220" s="146" t="str">
        <f t="shared" si="41"/>
        <v>1</v>
      </c>
      <c r="M220" s="146" t="str">
        <f t="shared" si="42"/>
        <v>0</v>
      </c>
      <c r="N220" s="206">
        <f t="shared" si="40"/>
        <v>0.32</v>
      </c>
      <c r="O220" s="206">
        <f t="shared" si="40"/>
        <v>0</v>
      </c>
      <c r="P220" s="206"/>
      <c r="Q220" s="148"/>
      <c r="R220" s="140"/>
      <c r="S220" s="140"/>
      <c r="T220" s="140"/>
      <c r="U220" s="140"/>
      <c r="X220" s="140"/>
    </row>
    <row r="221" spans="1:24" x14ac:dyDescent="0.3">
      <c r="A221" s="4">
        <v>193</v>
      </c>
      <c r="B221" s="13" t="s">
        <v>108</v>
      </c>
      <c r="C221" s="13" t="str">
        <f t="shared" ref="C221" si="43">VLOOKUP(B221,BOPStap,3,FALSE)</f>
        <v>Bijhouding</v>
      </c>
      <c r="D221" s="29" t="s">
        <v>283</v>
      </c>
      <c r="E221" s="29" t="s">
        <v>284</v>
      </c>
      <c r="F221" s="83" t="s">
        <v>666</v>
      </c>
      <c r="G221" s="52" t="s">
        <v>119</v>
      </c>
      <c r="H221" s="75" t="s">
        <v>657</v>
      </c>
      <c r="I221" s="36" t="s">
        <v>142</v>
      </c>
      <c r="J221" s="75" t="s">
        <v>180</v>
      </c>
      <c r="K221" s="236">
        <v>0.2</v>
      </c>
      <c r="L221" s="146" t="str">
        <f t="shared" si="41"/>
        <v>1</v>
      </c>
      <c r="M221" s="146" t="str">
        <f t="shared" si="42"/>
        <v>0</v>
      </c>
      <c r="N221" s="206">
        <f t="shared" si="40"/>
        <v>0.2</v>
      </c>
      <c r="O221" s="206">
        <f t="shared" si="40"/>
        <v>0</v>
      </c>
      <c r="P221" s="206"/>
      <c r="Q221" s="148"/>
      <c r="R221" s="140"/>
      <c r="S221" s="140"/>
      <c r="T221" s="140"/>
      <c r="U221" s="140"/>
      <c r="X221" s="140"/>
    </row>
    <row r="222" spans="1:24" x14ac:dyDescent="0.3">
      <c r="A222" s="5">
        <v>194</v>
      </c>
      <c r="B222" s="14" t="s">
        <v>108</v>
      </c>
      <c r="C222" s="14" t="str">
        <f>VLOOKUP(B222,BOPStap,3,FALSE)</f>
        <v>Bijhouding</v>
      </c>
      <c r="D222" s="35" t="s">
        <v>283</v>
      </c>
      <c r="E222" s="14" t="s">
        <v>565</v>
      </c>
      <c r="F222" s="49" t="s">
        <v>19</v>
      </c>
      <c r="G222" s="59"/>
      <c r="H222" s="59" t="s">
        <v>340</v>
      </c>
      <c r="I222" s="132"/>
      <c r="J222" s="42"/>
      <c r="K222" s="166">
        <v>7.0000000000000007E-2</v>
      </c>
      <c r="L222" s="146" t="str">
        <f t="shared" si="41"/>
        <v>0</v>
      </c>
      <c r="M222" s="146" t="str">
        <f t="shared" si="42"/>
        <v>0</v>
      </c>
      <c r="N222" s="168"/>
      <c r="Q222" s="207">
        <f>$K222*M222</f>
        <v>0</v>
      </c>
      <c r="R222" s="140"/>
      <c r="S222" s="140"/>
      <c r="T222" s="140"/>
      <c r="U222" s="140"/>
      <c r="X222" s="140"/>
    </row>
    <row r="223" spans="1:24" x14ac:dyDescent="0.3">
      <c r="A223" s="5">
        <v>195</v>
      </c>
      <c r="B223" s="14" t="s">
        <v>108</v>
      </c>
      <c r="C223" s="14" t="str">
        <f>VLOOKUP(B223,BOPStap,3,FALSE)</f>
        <v>Bijhouding</v>
      </c>
      <c r="D223" s="35" t="s">
        <v>283</v>
      </c>
      <c r="E223" s="14" t="s">
        <v>565</v>
      </c>
      <c r="F223" s="35" t="s">
        <v>20</v>
      </c>
      <c r="G223" s="14"/>
      <c r="H223" s="14" t="s">
        <v>341</v>
      </c>
      <c r="I223" s="132"/>
      <c r="J223" s="42"/>
      <c r="K223" s="166">
        <v>0.03</v>
      </c>
      <c r="L223" s="146" t="str">
        <f t="shared" si="41"/>
        <v>0</v>
      </c>
      <c r="M223" s="146" t="str">
        <f t="shared" si="42"/>
        <v>0</v>
      </c>
      <c r="N223" s="168"/>
      <c r="Q223" s="207">
        <f>$K223*M223</f>
        <v>0</v>
      </c>
      <c r="R223" s="140"/>
      <c r="S223" s="140"/>
      <c r="T223" s="140"/>
      <c r="U223" s="140"/>
      <c r="X223" s="140"/>
    </row>
    <row r="224" spans="1:24" x14ac:dyDescent="0.3">
      <c r="A224" s="4">
        <v>252</v>
      </c>
      <c r="B224" s="13" t="s">
        <v>108</v>
      </c>
      <c r="C224" s="13" t="str">
        <f>VLOOKUP(B224,BOPStap,3,FALSE)</f>
        <v>Bijhouding</v>
      </c>
      <c r="D224" s="29" t="s">
        <v>283</v>
      </c>
      <c r="E224" s="29" t="s">
        <v>284</v>
      </c>
      <c r="F224" s="70" t="s">
        <v>555</v>
      </c>
      <c r="G224" s="29" t="s">
        <v>120</v>
      </c>
      <c r="H224" s="74" t="s">
        <v>525</v>
      </c>
      <c r="I224" s="36" t="s">
        <v>142</v>
      </c>
      <c r="J224" s="75" t="s">
        <v>180</v>
      </c>
      <c r="K224" s="165">
        <v>0.40699999999999997</v>
      </c>
      <c r="L224" s="146" t="str">
        <f t="shared" si="41"/>
        <v>1</v>
      </c>
      <c r="M224" s="146" t="str">
        <f t="shared" si="42"/>
        <v>0</v>
      </c>
      <c r="N224" s="206">
        <f t="shared" ref="N224:O253" si="44">$K224*L224</f>
        <v>0.40699999999999997</v>
      </c>
      <c r="O224" s="206">
        <f t="shared" si="44"/>
        <v>0</v>
      </c>
      <c r="P224" s="206"/>
      <c r="Q224" s="148"/>
      <c r="R224" s="140"/>
      <c r="S224" s="140"/>
      <c r="T224" s="140"/>
      <c r="U224" s="140"/>
      <c r="X224" s="140"/>
    </row>
    <row r="225" spans="1:24" x14ac:dyDescent="0.3">
      <c r="A225" s="4">
        <v>253</v>
      </c>
      <c r="B225" s="13" t="s">
        <v>108</v>
      </c>
      <c r="C225" s="13" t="str">
        <f>VLOOKUP(B225,BOPStap,3,FALSE)</f>
        <v>Bijhouding</v>
      </c>
      <c r="D225" s="29" t="s">
        <v>283</v>
      </c>
      <c r="E225" s="29" t="s">
        <v>284</v>
      </c>
      <c r="F225" s="70" t="s">
        <v>556</v>
      </c>
      <c r="G225" s="29" t="s">
        <v>119</v>
      </c>
      <c r="H225" s="74" t="s">
        <v>554</v>
      </c>
      <c r="I225" s="36" t="s">
        <v>142</v>
      </c>
      <c r="J225" s="75" t="s">
        <v>180</v>
      </c>
      <c r="K225" s="165">
        <v>0.40699999999999997</v>
      </c>
      <c r="L225" s="146" t="str">
        <f t="shared" si="41"/>
        <v>1</v>
      </c>
      <c r="M225" s="146" t="str">
        <f t="shared" si="42"/>
        <v>0</v>
      </c>
      <c r="N225" s="206">
        <f t="shared" si="44"/>
        <v>0.40699999999999997</v>
      </c>
      <c r="O225" s="206">
        <f t="shared" si="44"/>
        <v>0</v>
      </c>
      <c r="P225" s="206"/>
      <c r="Q225" s="148"/>
      <c r="R225" s="140"/>
      <c r="S225" s="140"/>
      <c r="T225" s="140"/>
      <c r="U225" s="140"/>
      <c r="X225" s="140"/>
    </row>
    <row r="226" spans="1:24" x14ac:dyDescent="0.3">
      <c r="A226" s="5">
        <v>196</v>
      </c>
      <c r="B226" s="14" t="s">
        <v>108</v>
      </c>
      <c r="C226" s="14" t="str">
        <f t="shared" si="32"/>
        <v>Bijhouding</v>
      </c>
      <c r="D226" s="35" t="s">
        <v>283</v>
      </c>
      <c r="E226" s="29" t="s">
        <v>284</v>
      </c>
      <c r="F226" s="71" t="s">
        <v>429</v>
      </c>
      <c r="G226" s="35" t="s">
        <v>119</v>
      </c>
      <c r="H226" s="78" t="s">
        <v>598</v>
      </c>
      <c r="I226" s="36" t="s">
        <v>142</v>
      </c>
      <c r="J226" s="50" t="s">
        <v>180</v>
      </c>
      <c r="K226" s="165">
        <v>0.40699999999999997</v>
      </c>
      <c r="L226" s="146" t="str">
        <f t="shared" si="41"/>
        <v>1</v>
      </c>
      <c r="M226" s="146" t="str">
        <f t="shared" si="42"/>
        <v>0</v>
      </c>
      <c r="N226" s="206">
        <f t="shared" si="44"/>
        <v>0.40699999999999997</v>
      </c>
      <c r="O226" s="206">
        <f t="shared" si="44"/>
        <v>0</v>
      </c>
      <c r="P226" s="206"/>
      <c r="Q226" s="148"/>
      <c r="R226" s="140"/>
      <c r="S226" s="140"/>
      <c r="T226" s="140"/>
      <c r="U226" s="140"/>
      <c r="X226" s="140"/>
    </row>
    <row r="227" spans="1:24" x14ac:dyDescent="0.3">
      <c r="A227" s="5">
        <v>258</v>
      </c>
      <c r="B227" s="14" t="s">
        <v>108</v>
      </c>
      <c r="C227" s="14" t="str">
        <f t="shared" ref="C227:C232" si="45">VLOOKUP(B227,BOPStap,3,FALSE)</f>
        <v>Bijhouding</v>
      </c>
      <c r="D227" s="35" t="s">
        <v>283</v>
      </c>
      <c r="E227" s="29" t="s">
        <v>284</v>
      </c>
      <c r="F227" s="71" t="s">
        <v>576</v>
      </c>
      <c r="G227" s="35" t="s">
        <v>119</v>
      </c>
      <c r="H227" s="78" t="s">
        <v>575</v>
      </c>
      <c r="I227" s="36" t="s">
        <v>142</v>
      </c>
      <c r="J227" s="50" t="s">
        <v>180</v>
      </c>
      <c r="K227" s="165">
        <v>0.40699999999999997</v>
      </c>
      <c r="L227" s="146" t="str">
        <f t="shared" si="41"/>
        <v>1</v>
      </c>
      <c r="M227" s="146" t="str">
        <f t="shared" si="42"/>
        <v>0</v>
      </c>
      <c r="N227" s="206">
        <f t="shared" si="44"/>
        <v>0.40699999999999997</v>
      </c>
      <c r="O227" s="206">
        <f t="shared" si="44"/>
        <v>0</v>
      </c>
      <c r="P227" s="206"/>
      <c r="Q227" s="148"/>
      <c r="R227" s="140"/>
      <c r="S227" s="140"/>
      <c r="T227" s="140"/>
      <c r="U227" s="140"/>
      <c r="X227" s="140"/>
    </row>
    <row r="228" spans="1:24" x14ac:dyDescent="0.3">
      <c r="A228" s="5">
        <v>257</v>
      </c>
      <c r="B228" s="14" t="s">
        <v>108</v>
      </c>
      <c r="C228" s="14" t="str">
        <f t="shared" si="45"/>
        <v>Bijhouding</v>
      </c>
      <c r="D228" s="35" t="s">
        <v>283</v>
      </c>
      <c r="E228" s="29" t="s">
        <v>284</v>
      </c>
      <c r="F228" s="71" t="s">
        <v>577</v>
      </c>
      <c r="G228" s="35" t="s">
        <v>120</v>
      </c>
      <c r="H228" s="78" t="s">
        <v>573</v>
      </c>
      <c r="I228" s="36" t="s">
        <v>142</v>
      </c>
      <c r="J228" s="50" t="s">
        <v>180</v>
      </c>
      <c r="K228" s="165">
        <v>1.2130000000000001</v>
      </c>
      <c r="L228" s="146" t="str">
        <f t="shared" si="41"/>
        <v>1</v>
      </c>
      <c r="M228" s="146" t="str">
        <f t="shared" si="42"/>
        <v>0</v>
      </c>
      <c r="N228" s="206">
        <f t="shared" si="44"/>
        <v>1.2130000000000001</v>
      </c>
      <c r="O228" s="206">
        <f t="shared" si="44"/>
        <v>0</v>
      </c>
      <c r="P228" s="206"/>
      <c r="Q228" s="148"/>
      <c r="R228" s="140"/>
      <c r="S228" s="140"/>
      <c r="T228" s="140"/>
      <c r="U228" s="140"/>
      <c r="X228" s="140"/>
    </row>
    <row r="229" spans="1:24" x14ac:dyDescent="0.3">
      <c r="A229" s="5">
        <v>293</v>
      </c>
      <c r="B229" s="14" t="s">
        <v>108</v>
      </c>
      <c r="C229" s="14" t="str">
        <f t="shared" si="45"/>
        <v>Bijhouding</v>
      </c>
      <c r="D229" s="35" t="s">
        <v>283</v>
      </c>
      <c r="E229" s="29" t="s">
        <v>284</v>
      </c>
      <c r="F229" s="71" t="s">
        <v>667</v>
      </c>
      <c r="G229" s="35" t="s">
        <v>119</v>
      </c>
      <c r="H229" s="78" t="s">
        <v>658</v>
      </c>
      <c r="I229" s="36" t="s">
        <v>142</v>
      </c>
      <c r="J229" s="50" t="s">
        <v>180</v>
      </c>
      <c r="K229" s="236">
        <v>0.3</v>
      </c>
      <c r="L229" s="146" t="str">
        <f t="shared" si="41"/>
        <v>1</v>
      </c>
      <c r="M229" s="146" t="str">
        <f t="shared" si="42"/>
        <v>0</v>
      </c>
      <c r="N229" s="206">
        <f t="shared" si="44"/>
        <v>0.3</v>
      </c>
      <c r="O229" s="206">
        <f t="shared" si="44"/>
        <v>0</v>
      </c>
      <c r="P229" s="206"/>
      <c r="Q229" s="148"/>
      <c r="R229" s="140"/>
      <c r="S229" s="140"/>
      <c r="T229" s="140"/>
      <c r="U229" s="140"/>
      <c r="X229" s="140"/>
    </row>
    <row r="230" spans="1:24" x14ac:dyDescent="0.3">
      <c r="A230" s="5">
        <v>294</v>
      </c>
      <c r="B230" s="14" t="s">
        <v>108</v>
      </c>
      <c r="C230" s="14" t="str">
        <f t="shared" si="45"/>
        <v>Bijhouding</v>
      </c>
      <c r="D230" s="35" t="s">
        <v>283</v>
      </c>
      <c r="E230" s="29" t="s">
        <v>284</v>
      </c>
      <c r="F230" s="71" t="s">
        <v>668</v>
      </c>
      <c r="G230" s="35" t="s">
        <v>119</v>
      </c>
      <c r="H230" s="78" t="s">
        <v>659</v>
      </c>
      <c r="I230" s="36" t="s">
        <v>142</v>
      </c>
      <c r="J230" s="50" t="s">
        <v>180</v>
      </c>
      <c r="K230" s="236">
        <v>0.3</v>
      </c>
      <c r="L230" s="146" t="str">
        <f t="shared" si="41"/>
        <v>1</v>
      </c>
      <c r="M230" s="146" t="str">
        <f t="shared" si="42"/>
        <v>0</v>
      </c>
      <c r="N230" s="206">
        <f t="shared" si="44"/>
        <v>0.3</v>
      </c>
      <c r="O230" s="206">
        <f t="shared" si="44"/>
        <v>0</v>
      </c>
      <c r="P230" s="206"/>
      <c r="Q230" s="148"/>
      <c r="R230" s="140"/>
      <c r="S230" s="140"/>
      <c r="T230" s="140"/>
      <c r="U230" s="140"/>
      <c r="X230" s="140"/>
    </row>
    <row r="231" spans="1:24" x14ac:dyDescent="0.3">
      <c r="A231" s="5">
        <v>255</v>
      </c>
      <c r="B231" s="14" t="s">
        <v>108</v>
      </c>
      <c r="C231" s="14" t="str">
        <f t="shared" si="45"/>
        <v>Bijhouding</v>
      </c>
      <c r="D231" s="35" t="s">
        <v>283</v>
      </c>
      <c r="E231" s="29" t="s">
        <v>284</v>
      </c>
      <c r="F231" s="71" t="s">
        <v>558</v>
      </c>
      <c r="G231" s="35" t="s">
        <v>119</v>
      </c>
      <c r="H231" s="50" t="s">
        <v>557</v>
      </c>
      <c r="I231" s="36" t="s">
        <v>142</v>
      </c>
      <c r="J231" s="50" t="s">
        <v>180</v>
      </c>
      <c r="K231" s="165">
        <v>0.19</v>
      </c>
      <c r="L231" s="146" t="str">
        <f t="shared" si="41"/>
        <v>1</v>
      </c>
      <c r="M231" s="146" t="str">
        <f t="shared" si="42"/>
        <v>0</v>
      </c>
      <c r="N231" s="206">
        <f t="shared" si="44"/>
        <v>0.19</v>
      </c>
      <c r="O231" s="206">
        <f t="shared" si="44"/>
        <v>0</v>
      </c>
      <c r="P231" s="206"/>
      <c r="Q231" s="148"/>
      <c r="R231" s="140"/>
      <c r="S231" s="140"/>
      <c r="T231" s="140"/>
      <c r="U231" s="140"/>
      <c r="X231" s="140"/>
    </row>
    <row r="232" spans="1:24" x14ac:dyDescent="0.3">
      <c r="A232" s="5">
        <v>295</v>
      </c>
      <c r="B232" s="14" t="s">
        <v>108</v>
      </c>
      <c r="C232" s="14" t="str">
        <f t="shared" si="45"/>
        <v>Bijhouding</v>
      </c>
      <c r="D232" s="35" t="s">
        <v>283</v>
      </c>
      <c r="E232" s="29" t="s">
        <v>284</v>
      </c>
      <c r="F232" s="71" t="s">
        <v>669</v>
      </c>
      <c r="G232" s="35" t="s">
        <v>119</v>
      </c>
      <c r="H232" s="50" t="s">
        <v>660</v>
      </c>
      <c r="I232" s="36" t="s">
        <v>142</v>
      </c>
      <c r="J232" s="50" t="s">
        <v>180</v>
      </c>
      <c r="K232" s="236">
        <v>0.2</v>
      </c>
      <c r="L232" s="146" t="str">
        <f t="shared" si="41"/>
        <v>1</v>
      </c>
      <c r="M232" s="146" t="str">
        <f t="shared" si="42"/>
        <v>0</v>
      </c>
      <c r="N232" s="206">
        <f t="shared" si="44"/>
        <v>0.2</v>
      </c>
      <c r="O232" s="206">
        <f t="shared" si="44"/>
        <v>0</v>
      </c>
      <c r="P232" s="206"/>
      <c r="Q232" s="148"/>
      <c r="R232" s="140"/>
      <c r="S232" s="140"/>
      <c r="T232" s="140"/>
      <c r="U232" s="140"/>
      <c r="X232" s="140"/>
    </row>
    <row r="233" spans="1:24" x14ac:dyDescent="0.3">
      <c r="A233" s="5">
        <v>203</v>
      </c>
      <c r="B233" s="14" t="s">
        <v>108</v>
      </c>
      <c r="C233" s="14" t="str">
        <f t="shared" si="32"/>
        <v>Bijhouding</v>
      </c>
      <c r="D233" s="35" t="s">
        <v>283</v>
      </c>
      <c r="E233" s="29" t="s">
        <v>284</v>
      </c>
      <c r="F233" s="72" t="s">
        <v>559</v>
      </c>
      <c r="G233" s="49" t="s">
        <v>119</v>
      </c>
      <c r="H233" s="49" t="s">
        <v>514</v>
      </c>
      <c r="I233" s="196"/>
      <c r="J233" s="50" t="s">
        <v>180</v>
      </c>
      <c r="K233" s="165">
        <v>0.40699999999999997</v>
      </c>
      <c r="L233" s="146" t="str">
        <f t="shared" si="41"/>
        <v>0</v>
      </c>
      <c r="M233" s="146" t="str">
        <f t="shared" si="42"/>
        <v>0</v>
      </c>
      <c r="N233" s="206">
        <f t="shared" si="44"/>
        <v>0</v>
      </c>
      <c r="O233" s="206">
        <f t="shared" si="44"/>
        <v>0</v>
      </c>
      <c r="P233" s="206"/>
      <c r="Q233" s="148"/>
      <c r="R233" s="140"/>
      <c r="S233" s="140"/>
      <c r="T233" s="140"/>
      <c r="U233" s="140"/>
      <c r="X233" s="140"/>
    </row>
    <row r="234" spans="1:24" ht="16.2" thickBot="1" x14ac:dyDescent="0.35">
      <c r="A234" s="6">
        <v>204</v>
      </c>
      <c r="B234" s="15" t="s">
        <v>108</v>
      </c>
      <c r="C234" s="15" t="str">
        <f t="shared" si="32"/>
        <v>Bijhouding</v>
      </c>
      <c r="D234" s="38" t="s">
        <v>283</v>
      </c>
      <c r="E234" s="138" t="s">
        <v>284</v>
      </c>
      <c r="F234" s="84" t="s">
        <v>560</v>
      </c>
      <c r="G234" s="51" t="s">
        <v>119</v>
      </c>
      <c r="H234" s="51" t="s">
        <v>515</v>
      </c>
      <c r="I234" s="204"/>
      <c r="J234" s="85" t="s">
        <v>180</v>
      </c>
      <c r="K234" s="211">
        <v>0.40699999999999997</v>
      </c>
      <c r="L234" s="216" t="str">
        <f t="shared" si="41"/>
        <v>0</v>
      </c>
      <c r="M234" s="216" t="str">
        <f t="shared" si="42"/>
        <v>0</v>
      </c>
      <c r="N234" s="206">
        <f t="shared" si="44"/>
        <v>0</v>
      </c>
      <c r="O234" s="206">
        <f t="shared" si="44"/>
        <v>0</v>
      </c>
      <c r="P234" s="206"/>
      <c r="Q234" s="227"/>
      <c r="R234" s="137"/>
      <c r="S234" s="137"/>
      <c r="T234" s="137"/>
      <c r="U234" s="137"/>
      <c r="V234" s="210"/>
      <c r="W234" s="210"/>
      <c r="X234" s="137"/>
    </row>
    <row r="235" spans="1:24" ht="18" x14ac:dyDescent="0.3">
      <c r="A235" s="4">
        <v>205</v>
      </c>
      <c r="B235" s="13" t="s">
        <v>108</v>
      </c>
      <c r="C235" s="13" t="str">
        <f>VLOOKUP(B235,BOPStap,3,FALSE)</f>
        <v>Bijhouding</v>
      </c>
      <c r="D235" s="13" t="s">
        <v>229</v>
      </c>
      <c r="E235" s="13"/>
      <c r="F235" s="228" t="s">
        <v>484</v>
      </c>
      <c r="G235" s="13"/>
      <c r="H235" s="30" t="s">
        <v>499</v>
      </c>
      <c r="I235" s="230"/>
      <c r="J235" s="52"/>
      <c r="K235" s="172" t="s">
        <v>648</v>
      </c>
      <c r="L235" s="147" t="s">
        <v>648</v>
      </c>
      <c r="M235" s="147" t="s">
        <v>648</v>
      </c>
      <c r="N235" s="148"/>
      <c r="O235" s="148"/>
      <c r="P235" s="148"/>
      <c r="Q235" s="148"/>
      <c r="R235" s="140"/>
      <c r="S235" s="140"/>
      <c r="T235" s="140"/>
      <c r="U235" s="140"/>
      <c r="X235" s="140"/>
    </row>
    <row r="236" spans="1:24" x14ac:dyDescent="0.3">
      <c r="A236" s="5">
        <v>206</v>
      </c>
      <c r="B236" s="14" t="s">
        <v>108</v>
      </c>
      <c r="C236" s="14" t="str">
        <f t="shared" si="32"/>
        <v>Bijhouding</v>
      </c>
      <c r="D236" s="35" t="s">
        <v>229</v>
      </c>
      <c r="E236" s="29" t="s">
        <v>284</v>
      </c>
      <c r="F236" s="71" t="s">
        <v>440</v>
      </c>
      <c r="G236" s="35" t="s">
        <v>120</v>
      </c>
      <c r="H236" s="50" t="s">
        <v>84</v>
      </c>
      <c r="I236" s="36" t="s">
        <v>142</v>
      </c>
      <c r="J236" s="50" t="s">
        <v>180</v>
      </c>
      <c r="K236" s="165">
        <v>0.89900000000000002</v>
      </c>
      <c r="L236" s="146" t="str">
        <f t="shared" ref="L236:M243" si="46">IF(I236="G","1","0")</f>
        <v>1</v>
      </c>
      <c r="M236" s="146" t="str">
        <f t="shared" si="46"/>
        <v>0</v>
      </c>
      <c r="N236" s="206">
        <f t="shared" si="44"/>
        <v>0.89900000000000002</v>
      </c>
      <c r="O236" s="206">
        <f t="shared" si="44"/>
        <v>0</v>
      </c>
      <c r="P236" s="206"/>
      <c r="Q236" s="148"/>
      <c r="R236" s="140"/>
      <c r="S236" s="140"/>
      <c r="T236" s="140"/>
      <c r="U236" s="140"/>
      <c r="X236" s="140"/>
    </row>
    <row r="237" spans="1:24" x14ac:dyDescent="0.3">
      <c r="A237" s="5">
        <v>207</v>
      </c>
      <c r="B237" s="14" t="s">
        <v>108</v>
      </c>
      <c r="C237" s="14" t="str">
        <f t="shared" si="32"/>
        <v>Bijhouding</v>
      </c>
      <c r="D237" s="35" t="s">
        <v>229</v>
      </c>
      <c r="E237" s="29" t="s">
        <v>284</v>
      </c>
      <c r="F237" s="71" t="s">
        <v>441</v>
      </c>
      <c r="G237" s="35" t="s">
        <v>120</v>
      </c>
      <c r="H237" s="50" t="s">
        <v>85</v>
      </c>
      <c r="I237" s="36" t="s">
        <v>142</v>
      </c>
      <c r="J237" s="50" t="s">
        <v>180</v>
      </c>
      <c r="K237" s="165">
        <v>0.40699999999999997</v>
      </c>
      <c r="L237" s="146" t="str">
        <f t="shared" si="46"/>
        <v>1</v>
      </c>
      <c r="M237" s="146" t="str">
        <f t="shared" si="46"/>
        <v>0</v>
      </c>
      <c r="N237" s="206">
        <f t="shared" si="44"/>
        <v>0.40699999999999997</v>
      </c>
      <c r="O237" s="206">
        <f t="shared" si="44"/>
        <v>0</v>
      </c>
      <c r="P237" s="206"/>
      <c r="Q237" s="148"/>
      <c r="R237" s="140"/>
      <c r="S237" s="140"/>
      <c r="T237" s="140"/>
      <c r="U237" s="140"/>
      <c r="X237" s="140"/>
    </row>
    <row r="238" spans="1:24" x14ac:dyDescent="0.3">
      <c r="A238" s="5">
        <v>208</v>
      </c>
      <c r="B238" s="14" t="s">
        <v>108</v>
      </c>
      <c r="C238" s="14" t="str">
        <f t="shared" si="32"/>
        <v>Bijhouding</v>
      </c>
      <c r="D238" s="35" t="s">
        <v>229</v>
      </c>
      <c r="E238" s="29" t="s">
        <v>284</v>
      </c>
      <c r="F238" s="71" t="s">
        <v>442</v>
      </c>
      <c r="G238" s="35" t="s">
        <v>120</v>
      </c>
      <c r="H238" s="50" t="s">
        <v>86</v>
      </c>
      <c r="I238" s="36" t="s">
        <v>142</v>
      </c>
      <c r="J238" s="50" t="s">
        <v>180</v>
      </c>
      <c r="K238" s="165">
        <v>0.89900000000000002</v>
      </c>
      <c r="L238" s="146" t="str">
        <f t="shared" si="46"/>
        <v>1</v>
      </c>
      <c r="M238" s="146" t="str">
        <f t="shared" si="46"/>
        <v>0</v>
      </c>
      <c r="N238" s="206">
        <f t="shared" si="44"/>
        <v>0.89900000000000002</v>
      </c>
      <c r="O238" s="206">
        <f t="shared" si="44"/>
        <v>0</v>
      </c>
      <c r="P238" s="206"/>
      <c r="Q238" s="148"/>
      <c r="R238" s="140"/>
      <c r="S238" s="140"/>
      <c r="T238" s="140"/>
      <c r="U238" s="140"/>
      <c r="X238" s="140"/>
    </row>
    <row r="239" spans="1:24" x14ac:dyDescent="0.3">
      <c r="A239" s="5">
        <v>209</v>
      </c>
      <c r="B239" s="14" t="s">
        <v>108</v>
      </c>
      <c r="C239" s="14" t="str">
        <f t="shared" si="32"/>
        <v>Bijhouding</v>
      </c>
      <c r="D239" s="35" t="s">
        <v>229</v>
      </c>
      <c r="E239" s="29" t="s">
        <v>284</v>
      </c>
      <c r="F239" s="71" t="s">
        <v>443</v>
      </c>
      <c r="G239" s="35" t="s">
        <v>120</v>
      </c>
      <c r="H239" s="50" t="s">
        <v>672</v>
      </c>
      <c r="I239" s="36" t="s">
        <v>142</v>
      </c>
      <c r="J239" s="50" t="s">
        <v>180</v>
      </c>
      <c r="K239" s="165">
        <v>0.40699999999999997</v>
      </c>
      <c r="L239" s="146" t="str">
        <f t="shared" si="46"/>
        <v>1</v>
      </c>
      <c r="M239" s="146" t="str">
        <f t="shared" si="46"/>
        <v>0</v>
      </c>
      <c r="N239" s="206">
        <f t="shared" si="44"/>
        <v>0.40699999999999997</v>
      </c>
      <c r="O239" s="206">
        <f t="shared" si="44"/>
        <v>0</v>
      </c>
      <c r="P239" s="206"/>
      <c r="Q239" s="148"/>
      <c r="R239" s="140"/>
      <c r="S239" s="140"/>
      <c r="T239" s="140"/>
      <c r="U239" s="140"/>
      <c r="X239" s="140"/>
    </row>
    <row r="240" spans="1:24" x14ac:dyDescent="0.3">
      <c r="A240" s="5">
        <v>296</v>
      </c>
      <c r="B240" s="14" t="s">
        <v>108</v>
      </c>
      <c r="C240" s="14" t="str">
        <f t="shared" ref="C240" si="47">VLOOKUP(B240,BOPStap,3,FALSE)</f>
        <v>Bijhouding</v>
      </c>
      <c r="D240" s="35" t="s">
        <v>229</v>
      </c>
      <c r="E240" s="29" t="s">
        <v>284</v>
      </c>
      <c r="F240" s="71" t="s">
        <v>674</v>
      </c>
      <c r="G240" s="35" t="s">
        <v>120</v>
      </c>
      <c r="H240" s="50" t="s">
        <v>673</v>
      </c>
      <c r="I240" s="36" t="s">
        <v>142</v>
      </c>
      <c r="J240" s="50" t="s">
        <v>180</v>
      </c>
      <c r="K240" s="165">
        <v>0.40699999999999997</v>
      </c>
      <c r="L240" s="146" t="str">
        <f t="shared" si="46"/>
        <v>1</v>
      </c>
      <c r="M240" s="146" t="str">
        <f t="shared" si="46"/>
        <v>0</v>
      </c>
      <c r="N240" s="206">
        <f t="shared" si="44"/>
        <v>0.40699999999999997</v>
      </c>
      <c r="O240" s="206">
        <f t="shared" si="44"/>
        <v>0</v>
      </c>
      <c r="P240" s="206"/>
      <c r="Q240" s="148"/>
      <c r="R240" s="140"/>
      <c r="S240" s="140"/>
      <c r="T240" s="140"/>
      <c r="U240" s="140"/>
      <c r="X240" s="140"/>
    </row>
    <row r="241" spans="1:24" x14ac:dyDescent="0.3">
      <c r="A241" s="5">
        <v>211</v>
      </c>
      <c r="B241" s="14" t="s">
        <v>108</v>
      </c>
      <c r="C241" s="14" t="str">
        <f t="shared" si="32"/>
        <v>Bijhouding</v>
      </c>
      <c r="D241" s="35" t="s">
        <v>229</v>
      </c>
      <c r="E241" s="29" t="s">
        <v>284</v>
      </c>
      <c r="F241" s="71" t="s">
        <v>445</v>
      </c>
      <c r="G241" s="35" t="s">
        <v>119</v>
      </c>
      <c r="H241" s="50" t="s">
        <v>88</v>
      </c>
      <c r="I241" s="196" t="s">
        <v>652</v>
      </c>
      <c r="J241" s="50" t="s">
        <v>180</v>
      </c>
      <c r="K241" s="165">
        <v>1.2130000000000001</v>
      </c>
      <c r="L241" s="146" t="str">
        <f t="shared" si="46"/>
        <v>0</v>
      </c>
      <c r="M241" s="146" t="str">
        <f t="shared" si="46"/>
        <v>0</v>
      </c>
      <c r="N241" s="206">
        <f t="shared" si="44"/>
        <v>0</v>
      </c>
      <c r="O241" s="206">
        <f t="shared" si="44"/>
        <v>0</v>
      </c>
      <c r="P241" s="206"/>
      <c r="Q241" s="148"/>
      <c r="R241" s="140"/>
      <c r="S241" s="140"/>
      <c r="T241" s="140"/>
      <c r="U241" s="140"/>
      <c r="X241" s="140"/>
    </row>
    <row r="242" spans="1:24" x14ac:dyDescent="0.3">
      <c r="A242" s="5">
        <v>210</v>
      </c>
      <c r="B242" s="14" t="s">
        <v>108</v>
      </c>
      <c r="C242" s="14" t="str">
        <f>VLOOKUP(B242,BOPStap,3,FALSE)</f>
        <v>Bijhouding</v>
      </c>
      <c r="D242" s="35" t="s">
        <v>229</v>
      </c>
      <c r="E242" s="29" t="s">
        <v>284</v>
      </c>
      <c r="F242" s="71" t="s">
        <v>444</v>
      </c>
      <c r="G242" s="35" t="s">
        <v>120</v>
      </c>
      <c r="H242" s="50" t="s">
        <v>87</v>
      </c>
      <c r="I242" s="36" t="s">
        <v>142</v>
      </c>
      <c r="J242" s="50" t="s">
        <v>180</v>
      </c>
      <c r="K242" s="165">
        <v>0.40699999999999997</v>
      </c>
      <c r="L242" s="146" t="str">
        <f t="shared" si="46"/>
        <v>1</v>
      </c>
      <c r="M242" s="146" t="str">
        <f t="shared" si="46"/>
        <v>0</v>
      </c>
      <c r="N242" s="206">
        <f t="shared" si="44"/>
        <v>0.40699999999999997</v>
      </c>
      <c r="O242" s="206">
        <f t="shared" si="44"/>
        <v>0</v>
      </c>
      <c r="P242" s="206"/>
      <c r="Q242" s="148"/>
      <c r="R242" s="140"/>
      <c r="S242" s="140"/>
      <c r="T242" s="140"/>
      <c r="U242" s="140"/>
      <c r="X242" s="140"/>
    </row>
    <row r="243" spans="1:24" ht="16.2" thickBot="1" x14ac:dyDescent="0.35">
      <c r="A243" s="6">
        <v>271</v>
      </c>
      <c r="B243" s="15" t="s">
        <v>108</v>
      </c>
      <c r="C243" s="15" t="str">
        <f t="shared" ref="C243:C265" si="48">VLOOKUP(B243,BOPStap,3,FALSE)</f>
        <v>Bijhouding</v>
      </c>
      <c r="D243" s="38" t="s">
        <v>229</v>
      </c>
      <c r="E243" s="138" t="s">
        <v>284</v>
      </c>
      <c r="F243" s="86" t="s">
        <v>606</v>
      </c>
      <c r="G243" s="38" t="s">
        <v>119</v>
      </c>
      <c r="H243" s="175" t="s">
        <v>607</v>
      </c>
      <c r="I243" s="36" t="s">
        <v>142</v>
      </c>
      <c r="J243" s="85" t="s">
        <v>180</v>
      </c>
      <c r="K243" s="211">
        <v>0.89900000000000002</v>
      </c>
      <c r="L243" s="216" t="str">
        <f t="shared" si="46"/>
        <v>1</v>
      </c>
      <c r="M243" s="216" t="str">
        <f t="shared" si="46"/>
        <v>0</v>
      </c>
      <c r="N243" s="206">
        <f t="shared" si="44"/>
        <v>0.89900000000000002</v>
      </c>
      <c r="O243" s="206">
        <f t="shared" si="44"/>
        <v>0</v>
      </c>
      <c r="P243" s="206"/>
      <c r="Q243" s="227"/>
      <c r="R243" s="137"/>
      <c r="S243" s="137"/>
      <c r="T243" s="137"/>
      <c r="U243" s="137"/>
      <c r="V243" s="210"/>
      <c r="W243" s="210"/>
      <c r="X243" s="137"/>
    </row>
    <row r="244" spans="1:24" ht="18" x14ac:dyDescent="0.3">
      <c r="A244" s="4">
        <v>212</v>
      </c>
      <c r="B244" s="13" t="s">
        <v>108</v>
      </c>
      <c r="C244" s="13" t="str">
        <f t="shared" si="48"/>
        <v>Bijhouding</v>
      </c>
      <c r="D244" s="13" t="s">
        <v>228</v>
      </c>
      <c r="E244" s="13"/>
      <c r="F244" s="228" t="s">
        <v>564</v>
      </c>
      <c r="G244" s="13"/>
      <c r="H244" s="30" t="s">
        <v>500</v>
      </c>
      <c r="I244" s="230"/>
      <c r="J244" s="52"/>
      <c r="K244" s="172" t="s">
        <v>648</v>
      </c>
      <c r="L244" s="147" t="s">
        <v>648</v>
      </c>
      <c r="M244" s="147" t="s">
        <v>648</v>
      </c>
      <c r="N244" s="148"/>
      <c r="O244" s="148"/>
      <c r="P244" s="148"/>
      <c r="Q244" s="148"/>
      <c r="R244" s="140"/>
      <c r="S244" s="140"/>
      <c r="T244" s="140"/>
      <c r="U244" s="140"/>
      <c r="X244" s="140"/>
    </row>
    <row r="245" spans="1:24" x14ac:dyDescent="0.3">
      <c r="A245" s="4">
        <v>213</v>
      </c>
      <c r="B245" s="13" t="s">
        <v>108</v>
      </c>
      <c r="C245" s="13" t="str">
        <f t="shared" si="48"/>
        <v>Bijhouding</v>
      </c>
      <c r="D245" s="29" t="s">
        <v>228</v>
      </c>
      <c r="E245" s="29" t="s">
        <v>284</v>
      </c>
      <c r="F245" s="70" t="s">
        <v>446</v>
      </c>
      <c r="G245" s="29" t="s">
        <v>120</v>
      </c>
      <c r="H245" s="75" t="s">
        <v>89</v>
      </c>
      <c r="I245" s="196" t="s">
        <v>652</v>
      </c>
      <c r="J245" s="75" t="s">
        <v>180</v>
      </c>
      <c r="K245" s="165">
        <v>0.89900000000000002</v>
      </c>
      <c r="L245" s="146" t="str">
        <f t="shared" ref="L245:M248" si="49">IF(I245="G","1","0")</f>
        <v>0</v>
      </c>
      <c r="M245" s="146" t="str">
        <f t="shared" si="49"/>
        <v>0</v>
      </c>
      <c r="N245" s="206">
        <f t="shared" si="44"/>
        <v>0</v>
      </c>
      <c r="O245" s="206">
        <f t="shared" si="44"/>
        <v>0</v>
      </c>
      <c r="P245" s="206"/>
      <c r="Q245" s="148"/>
      <c r="R245" s="140"/>
      <c r="S245" s="140"/>
      <c r="T245" s="140"/>
      <c r="U245" s="140"/>
      <c r="X245" s="140"/>
    </row>
    <row r="246" spans="1:24" x14ac:dyDescent="0.3">
      <c r="A246" s="5">
        <v>214</v>
      </c>
      <c r="B246" s="14" t="s">
        <v>108</v>
      </c>
      <c r="C246" s="14" t="str">
        <f t="shared" si="48"/>
        <v>Bijhouding</v>
      </c>
      <c r="D246" s="35" t="s">
        <v>228</v>
      </c>
      <c r="E246" s="29" t="s">
        <v>284</v>
      </c>
      <c r="F246" s="71" t="s">
        <v>447</v>
      </c>
      <c r="G246" s="35" t="s">
        <v>120</v>
      </c>
      <c r="H246" s="50" t="s">
        <v>90</v>
      </c>
      <c r="I246" s="196" t="s">
        <v>652</v>
      </c>
      <c r="J246" s="50" t="s">
        <v>180</v>
      </c>
      <c r="K246" s="165">
        <v>0.40699999999999997</v>
      </c>
      <c r="L246" s="146" t="str">
        <f t="shared" si="49"/>
        <v>0</v>
      </c>
      <c r="M246" s="146" t="str">
        <f t="shared" si="49"/>
        <v>0</v>
      </c>
      <c r="N246" s="206">
        <f t="shared" si="44"/>
        <v>0</v>
      </c>
      <c r="O246" s="206">
        <f t="shared" si="44"/>
        <v>0</v>
      </c>
      <c r="P246" s="206"/>
      <c r="Q246" s="148"/>
      <c r="R246" s="140"/>
      <c r="S246" s="140"/>
      <c r="T246" s="140"/>
      <c r="U246" s="140"/>
      <c r="X246" s="140"/>
    </row>
    <row r="247" spans="1:24" x14ac:dyDescent="0.3">
      <c r="A247" s="5">
        <v>215</v>
      </c>
      <c r="B247" s="14" t="s">
        <v>108</v>
      </c>
      <c r="C247" s="14" t="str">
        <f t="shared" si="48"/>
        <v>Bijhouding</v>
      </c>
      <c r="D247" s="35" t="s">
        <v>228</v>
      </c>
      <c r="E247" s="29" t="s">
        <v>284</v>
      </c>
      <c r="F247" s="71" t="s">
        <v>448</v>
      </c>
      <c r="G247" s="35" t="s">
        <v>120</v>
      </c>
      <c r="H247" s="50" t="s">
        <v>91</v>
      </c>
      <c r="I247" s="196" t="s">
        <v>652</v>
      </c>
      <c r="J247" s="50" t="s">
        <v>180</v>
      </c>
      <c r="K247" s="165">
        <v>0.40699999999999997</v>
      </c>
      <c r="L247" s="146" t="str">
        <f t="shared" si="49"/>
        <v>0</v>
      </c>
      <c r="M247" s="146" t="str">
        <f t="shared" si="49"/>
        <v>0</v>
      </c>
      <c r="N247" s="206">
        <f t="shared" si="44"/>
        <v>0</v>
      </c>
      <c r="O247" s="206">
        <f t="shared" si="44"/>
        <v>0</v>
      </c>
      <c r="P247" s="206"/>
      <c r="Q247" s="148"/>
      <c r="R247" s="140"/>
      <c r="S247" s="140"/>
      <c r="T247" s="140"/>
      <c r="U247" s="140"/>
      <c r="X247" s="140"/>
    </row>
    <row r="248" spans="1:24" ht="16.2" thickBot="1" x14ac:dyDescent="0.35">
      <c r="A248" s="6">
        <v>216</v>
      </c>
      <c r="B248" s="15" t="s">
        <v>108</v>
      </c>
      <c r="C248" s="15" t="str">
        <f t="shared" si="48"/>
        <v>Bijhouding</v>
      </c>
      <c r="D248" s="38" t="s">
        <v>228</v>
      </c>
      <c r="E248" s="138" t="s">
        <v>284</v>
      </c>
      <c r="F248" s="86" t="s">
        <v>449</v>
      </c>
      <c r="G248" s="38" t="s">
        <v>119</v>
      </c>
      <c r="H248" s="85" t="s">
        <v>92</v>
      </c>
      <c r="I248" s="204" t="s">
        <v>652</v>
      </c>
      <c r="J248" s="85" t="s">
        <v>180</v>
      </c>
      <c r="K248" s="211">
        <v>0.89900000000000002</v>
      </c>
      <c r="L248" s="216" t="str">
        <f t="shared" si="49"/>
        <v>0</v>
      </c>
      <c r="M248" s="216" t="str">
        <f t="shared" si="49"/>
        <v>0</v>
      </c>
      <c r="N248" s="206">
        <f t="shared" si="44"/>
        <v>0</v>
      </c>
      <c r="O248" s="206">
        <f t="shared" si="44"/>
        <v>0</v>
      </c>
      <c r="P248" s="206"/>
      <c r="Q248" s="227"/>
      <c r="R248" s="137"/>
      <c r="S248" s="137"/>
      <c r="T248" s="137"/>
      <c r="U248" s="137"/>
      <c r="V248" s="210"/>
      <c r="W248" s="210"/>
      <c r="X248" s="137"/>
    </row>
    <row r="249" spans="1:24" ht="18" x14ac:dyDescent="0.3">
      <c r="A249" s="4">
        <v>217</v>
      </c>
      <c r="B249" s="13" t="s">
        <v>108</v>
      </c>
      <c r="C249" s="13" t="str">
        <f>VLOOKUP(B249,BOPStap,3,FALSE)</f>
        <v>Bijhouding</v>
      </c>
      <c r="D249" s="13" t="s">
        <v>227</v>
      </c>
      <c r="E249" s="13"/>
      <c r="F249" s="228" t="s">
        <v>485</v>
      </c>
      <c r="G249" s="13"/>
      <c r="H249" s="30" t="s">
        <v>501</v>
      </c>
      <c r="I249" s="230"/>
      <c r="J249" s="52"/>
      <c r="K249" s="172" t="s">
        <v>648</v>
      </c>
      <c r="L249" s="147" t="s">
        <v>648</v>
      </c>
      <c r="M249" s="147" t="s">
        <v>648</v>
      </c>
      <c r="N249" s="148"/>
      <c r="O249" s="148"/>
      <c r="P249" s="148"/>
      <c r="Q249" s="148"/>
      <c r="R249" s="140"/>
      <c r="S249" s="140"/>
      <c r="T249" s="140"/>
      <c r="U249" s="140"/>
      <c r="X249" s="140"/>
    </row>
    <row r="250" spans="1:24" x14ac:dyDescent="0.3">
      <c r="A250" s="4">
        <v>218</v>
      </c>
      <c r="B250" s="13" t="s">
        <v>108</v>
      </c>
      <c r="C250" s="13" t="str">
        <f t="shared" si="48"/>
        <v>Bijhouding</v>
      </c>
      <c r="D250" s="29" t="s">
        <v>227</v>
      </c>
      <c r="E250" s="29" t="s">
        <v>284</v>
      </c>
      <c r="F250" s="70" t="s">
        <v>450</v>
      </c>
      <c r="G250" s="29" t="s">
        <v>120</v>
      </c>
      <c r="H250" s="75" t="s">
        <v>93</v>
      </c>
      <c r="I250" s="36" t="s">
        <v>142</v>
      </c>
      <c r="J250" s="75" t="s">
        <v>180</v>
      </c>
      <c r="K250" s="165">
        <v>0.89900000000000002</v>
      </c>
      <c r="L250" s="146" t="str">
        <f t="shared" ref="L250:M255" si="50">IF(I250="G","1","0")</f>
        <v>1</v>
      </c>
      <c r="M250" s="146" t="str">
        <f t="shared" si="50"/>
        <v>0</v>
      </c>
      <c r="N250" s="206">
        <f t="shared" si="44"/>
        <v>0.89900000000000002</v>
      </c>
      <c r="O250" s="206">
        <f t="shared" si="44"/>
        <v>0</v>
      </c>
      <c r="P250" s="206"/>
      <c r="Q250" s="148"/>
      <c r="R250" s="140"/>
      <c r="S250" s="140"/>
      <c r="T250" s="140"/>
      <c r="U250" s="140"/>
      <c r="X250" s="140"/>
    </row>
    <row r="251" spans="1:24" x14ac:dyDescent="0.3">
      <c r="A251" s="5">
        <v>219</v>
      </c>
      <c r="B251" s="14" t="s">
        <v>108</v>
      </c>
      <c r="C251" s="14" t="str">
        <f t="shared" si="48"/>
        <v>Bijhouding</v>
      </c>
      <c r="D251" s="35" t="s">
        <v>227</v>
      </c>
      <c r="E251" s="29" t="s">
        <v>284</v>
      </c>
      <c r="F251" s="71" t="s">
        <v>451</v>
      </c>
      <c r="G251" s="35" t="s">
        <v>120</v>
      </c>
      <c r="H251" s="50" t="s">
        <v>94</v>
      </c>
      <c r="I251" s="36" t="s">
        <v>142</v>
      </c>
      <c r="J251" s="50" t="s">
        <v>180</v>
      </c>
      <c r="K251" s="165">
        <v>0.40699999999999997</v>
      </c>
      <c r="L251" s="146" t="str">
        <f t="shared" si="50"/>
        <v>1</v>
      </c>
      <c r="M251" s="146" t="str">
        <f t="shared" si="50"/>
        <v>0</v>
      </c>
      <c r="N251" s="206">
        <f t="shared" si="44"/>
        <v>0.40699999999999997</v>
      </c>
      <c r="O251" s="206">
        <f t="shared" si="44"/>
        <v>0</v>
      </c>
      <c r="P251" s="206"/>
      <c r="Q251" s="148"/>
      <c r="R251" s="140"/>
      <c r="S251" s="140"/>
      <c r="T251" s="140"/>
      <c r="U251" s="140"/>
      <c r="X251" s="140"/>
    </row>
    <row r="252" spans="1:24" x14ac:dyDescent="0.3">
      <c r="A252" s="5">
        <v>221</v>
      </c>
      <c r="B252" s="14" t="s">
        <v>108</v>
      </c>
      <c r="C252" s="14" t="str">
        <f t="shared" si="48"/>
        <v>Bijhouding</v>
      </c>
      <c r="D252" s="35" t="s">
        <v>227</v>
      </c>
      <c r="E252" s="29" t="s">
        <v>284</v>
      </c>
      <c r="F252" s="72" t="s">
        <v>452</v>
      </c>
      <c r="G252" s="49" t="s">
        <v>119</v>
      </c>
      <c r="H252" s="50" t="s">
        <v>95</v>
      </c>
      <c r="I252" s="36" t="s">
        <v>142</v>
      </c>
      <c r="J252" s="50" t="s">
        <v>180</v>
      </c>
      <c r="K252" s="165">
        <v>0.40699999999999997</v>
      </c>
      <c r="L252" s="146" t="str">
        <f t="shared" si="50"/>
        <v>1</v>
      </c>
      <c r="M252" s="146" t="str">
        <f t="shared" si="50"/>
        <v>0</v>
      </c>
      <c r="N252" s="206">
        <f t="shared" si="44"/>
        <v>0.40699999999999997</v>
      </c>
      <c r="O252" s="206">
        <f t="shared" si="44"/>
        <v>0</v>
      </c>
      <c r="P252" s="206"/>
      <c r="Q252" s="148"/>
      <c r="R252" s="140"/>
      <c r="S252" s="140"/>
      <c r="T252" s="140"/>
      <c r="U252" s="140"/>
      <c r="X252" s="140"/>
    </row>
    <row r="253" spans="1:24" x14ac:dyDescent="0.3">
      <c r="A253" s="5">
        <v>222</v>
      </c>
      <c r="B253" s="14" t="s">
        <v>108</v>
      </c>
      <c r="C253" s="14" t="str">
        <f t="shared" si="48"/>
        <v>Bijhouding</v>
      </c>
      <c r="D253" s="35" t="s">
        <v>227</v>
      </c>
      <c r="E253" s="29" t="s">
        <v>284</v>
      </c>
      <c r="F253" s="72" t="s">
        <v>453</v>
      </c>
      <c r="G253" s="49" t="s">
        <v>120</v>
      </c>
      <c r="H253" s="49" t="s">
        <v>75</v>
      </c>
      <c r="I253" s="196" t="s">
        <v>652</v>
      </c>
      <c r="J253" s="50" t="s">
        <v>180</v>
      </c>
      <c r="K253" s="165">
        <v>0.19</v>
      </c>
      <c r="L253" s="146" t="str">
        <f t="shared" si="50"/>
        <v>0</v>
      </c>
      <c r="M253" s="146" t="str">
        <f t="shared" si="50"/>
        <v>0</v>
      </c>
      <c r="N253" s="206">
        <f t="shared" si="44"/>
        <v>0</v>
      </c>
      <c r="O253" s="206">
        <f t="shared" si="44"/>
        <v>0</v>
      </c>
      <c r="P253" s="206"/>
      <c r="Q253" s="148"/>
      <c r="R253" s="140"/>
      <c r="S253" s="140"/>
      <c r="T253" s="140"/>
      <c r="U253" s="140"/>
      <c r="X253" s="140"/>
    </row>
    <row r="254" spans="1:24" x14ac:dyDescent="0.3">
      <c r="A254" s="5">
        <v>223</v>
      </c>
      <c r="B254" s="14" t="s">
        <v>108</v>
      </c>
      <c r="C254" s="14" t="str">
        <f>VLOOKUP(B254,BOPStap,3,FALSE)</f>
        <v>Bijhouding</v>
      </c>
      <c r="D254" s="35" t="s">
        <v>227</v>
      </c>
      <c r="E254" s="14" t="s">
        <v>565</v>
      </c>
      <c r="F254" s="49" t="s">
        <v>469</v>
      </c>
      <c r="G254" s="59"/>
      <c r="H254" s="59" t="s">
        <v>476</v>
      </c>
      <c r="I254" s="132"/>
      <c r="J254" s="42"/>
      <c r="K254" s="172">
        <v>0.01</v>
      </c>
      <c r="L254" s="146" t="str">
        <f t="shared" si="50"/>
        <v>0</v>
      </c>
      <c r="M254" s="146" t="str">
        <f t="shared" si="50"/>
        <v>0</v>
      </c>
      <c r="N254" s="168"/>
      <c r="Q254" s="207">
        <f>$K254*M254</f>
        <v>0</v>
      </c>
      <c r="R254" s="140"/>
      <c r="S254" s="140"/>
      <c r="T254" s="140"/>
      <c r="U254" s="140"/>
      <c r="X254" s="140"/>
    </row>
    <row r="255" spans="1:24" ht="16.2" thickBot="1" x14ac:dyDescent="0.35">
      <c r="A255" s="6">
        <v>224</v>
      </c>
      <c r="B255" s="15" t="s">
        <v>108</v>
      </c>
      <c r="C255" s="15" t="str">
        <f>VLOOKUP(B255,BOPStap,3,FALSE)</f>
        <v>Bijhouding</v>
      </c>
      <c r="D255" s="38" t="s">
        <v>227</v>
      </c>
      <c r="E255" s="15" t="s">
        <v>565</v>
      </c>
      <c r="F255" s="51" t="s">
        <v>470</v>
      </c>
      <c r="G255" s="82"/>
      <c r="H255" s="82" t="s">
        <v>477</v>
      </c>
      <c r="I255" s="39" t="s">
        <v>142</v>
      </c>
      <c r="J255" s="39" t="s">
        <v>142</v>
      </c>
      <c r="K255" s="211">
        <v>0.01</v>
      </c>
      <c r="L255" s="216" t="str">
        <f t="shared" si="50"/>
        <v>1</v>
      </c>
      <c r="M255" s="216" t="str">
        <f t="shared" si="50"/>
        <v>1</v>
      </c>
      <c r="N255" s="234"/>
      <c r="O255" s="234"/>
      <c r="P255" s="234"/>
      <c r="Q255" s="207">
        <f>$K255*M255</f>
        <v>0.01</v>
      </c>
      <c r="R255" s="137"/>
      <c r="S255" s="137"/>
      <c r="T255" s="137"/>
      <c r="U255" s="137"/>
      <c r="V255" s="210"/>
      <c r="W255" s="210"/>
      <c r="X255" s="137"/>
    </row>
    <row r="256" spans="1:24" ht="18" x14ac:dyDescent="0.3">
      <c r="A256" s="4">
        <v>225</v>
      </c>
      <c r="B256" s="13" t="s">
        <v>108</v>
      </c>
      <c r="C256" s="13" t="str">
        <f>VLOOKUP(B256,BOPStap,3,FALSE)</f>
        <v>Bijhouding</v>
      </c>
      <c r="D256" s="13" t="s">
        <v>144</v>
      </c>
      <c r="E256" s="13"/>
      <c r="F256" s="228" t="s">
        <v>563</v>
      </c>
      <c r="G256" s="13"/>
      <c r="H256" s="30" t="s">
        <v>502</v>
      </c>
      <c r="I256" s="230"/>
      <c r="J256" s="52"/>
      <c r="K256" s="172" t="s">
        <v>648</v>
      </c>
      <c r="L256" s="147" t="s">
        <v>648</v>
      </c>
      <c r="M256" s="147" t="s">
        <v>648</v>
      </c>
      <c r="N256" s="148"/>
      <c r="O256" s="148"/>
      <c r="P256" s="148"/>
      <c r="Q256" s="148"/>
      <c r="R256" s="140"/>
      <c r="S256" s="140"/>
      <c r="T256" s="140"/>
      <c r="U256" s="140"/>
      <c r="X256" s="140"/>
    </row>
    <row r="257" spans="1:24" x14ac:dyDescent="0.3">
      <c r="A257" s="4">
        <v>226</v>
      </c>
      <c r="B257" s="13" t="s">
        <v>108</v>
      </c>
      <c r="C257" s="13" t="str">
        <f t="shared" si="48"/>
        <v>Bijhouding</v>
      </c>
      <c r="D257" s="177" t="s">
        <v>281</v>
      </c>
      <c r="E257" s="14" t="s">
        <v>144</v>
      </c>
      <c r="F257" s="83" t="s">
        <v>454</v>
      </c>
      <c r="G257" s="52" t="s">
        <v>120</v>
      </c>
      <c r="H257" s="75" t="s">
        <v>96</v>
      </c>
      <c r="I257" s="36" t="s">
        <v>142</v>
      </c>
      <c r="J257" s="37" t="s">
        <v>142</v>
      </c>
      <c r="K257" s="165">
        <v>1.411</v>
      </c>
      <c r="L257" s="146" t="str">
        <f t="shared" ref="L257:M261" si="51">IF(I257="G","1","0")</f>
        <v>1</v>
      </c>
      <c r="M257" s="146" t="str">
        <f t="shared" si="51"/>
        <v>1</v>
      </c>
      <c r="N257" s="206">
        <f t="shared" ref="N257:O265" si="52">$K257*L257</f>
        <v>1.411</v>
      </c>
      <c r="O257" s="206">
        <f t="shared" si="52"/>
        <v>1.411</v>
      </c>
      <c r="P257" s="206"/>
      <c r="Q257" s="148"/>
      <c r="R257" s="140"/>
      <c r="S257" s="140"/>
      <c r="T257" s="140"/>
      <c r="U257" s="140"/>
      <c r="X257" s="140"/>
    </row>
    <row r="258" spans="1:24" x14ac:dyDescent="0.3">
      <c r="A258" s="5">
        <v>227</v>
      </c>
      <c r="B258" s="14" t="s">
        <v>108</v>
      </c>
      <c r="C258" s="14" t="str">
        <f t="shared" si="48"/>
        <v>Bijhouding</v>
      </c>
      <c r="D258" s="177" t="s">
        <v>507</v>
      </c>
      <c r="E258" s="14" t="s">
        <v>144</v>
      </c>
      <c r="F258" s="71" t="s">
        <v>455</v>
      </c>
      <c r="G258" s="35" t="s">
        <v>120</v>
      </c>
      <c r="H258" s="78" t="s">
        <v>612</v>
      </c>
      <c r="I258" s="36" t="s">
        <v>142</v>
      </c>
      <c r="J258" s="50" t="s">
        <v>180</v>
      </c>
      <c r="K258" s="165">
        <v>0.89900000000000002</v>
      </c>
      <c r="L258" s="146" t="str">
        <f t="shared" si="51"/>
        <v>1</v>
      </c>
      <c r="M258" s="146" t="str">
        <f t="shared" si="51"/>
        <v>0</v>
      </c>
      <c r="N258" s="206">
        <f t="shared" si="52"/>
        <v>0.89900000000000002</v>
      </c>
      <c r="O258" s="206">
        <f t="shared" si="52"/>
        <v>0</v>
      </c>
      <c r="P258" s="206"/>
      <c r="Q258" s="148"/>
      <c r="R258" s="140"/>
      <c r="S258" s="140"/>
      <c r="T258" s="140"/>
      <c r="U258" s="140"/>
      <c r="X258" s="140"/>
    </row>
    <row r="259" spans="1:24" x14ac:dyDescent="0.3">
      <c r="A259" s="5">
        <v>228</v>
      </c>
      <c r="B259" s="14" t="s">
        <v>108</v>
      </c>
      <c r="C259" s="14" t="str">
        <f t="shared" si="48"/>
        <v>Bijhouding</v>
      </c>
      <c r="D259" s="177" t="s">
        <v>281</v>
      </c>
      <c r="E259" s="14" t="s">
        <v>144</v>
      </c>
      <c r="F259" s="71" t="s">
        <v>456</v>
      </c>
      <c r="G259" s="35" t="s">
        <v>120</v>
      </c>
      <c r="H259" s="78" t="s">
        <v>97</v>
      </c>
      <c r="I259" s="36" t="s">
        <v>142</v>
      </c>
      <c r="J259" s="50" t="s">
        <v>180</v>
      </c>
      <c r="K259" s="165">
        <v>0.40699999999999997</v>
      </c>
      <c r="L259" s="146" t="str">
        <f t="shared" si="51"/>
        <v>1</v>
      </c>
      <c r="M259" s="146" t="str">
        <f t="shared" si="51"/>
        <v>0</v>
      </c>
      <c r="N259" s="206">
        <f t="shared" si="52"/>
        <v>0.40699999999999997</v>
      </c>
      <c r="O259" s="206">
        <f t="shared" si="52"/>
        <v>0</v>
      </c>
      <c r="P259" s="206"/>
      <c r="Q259" s="148"/>
      <c r="R259" s="140"/>
      <c r="S259" s="140"/>
      <c r="T259" s="140"/>
      <c r="U259" s="140"/>
      <c r="X259" s="140"/>
    </row>
    <row r="260" spans="1:24" x14ac:dyDescent="0.3">
      <c r="A260" s="127">
        <v>274</v>
      </c>
      <c r="B260" s="14" t="s">
        <v>108</v>
      </c>
      <c r="C260" s="14" t="str">
        <f t="shared" si="48"/>
        <v>Bijhouding</v>
      </c>
      <c r="D260" s="177" t="s">
        <v>281</v>
      </c>
      <c r="E260" s="14" t="s">
        <v>144</v>
      </c>
      <c r="F260" s="134" t="s">
        <v>457</v>
      </c>
      <c r="G260" s="135" t="s">
        <v>120</v>
      </c>
      <c r="H260" s="176" t="s">
        <v>98</v>
      </c>
      <c r="I260" s="36" t="s">
        <v>142</v>
      </c>
      <c r="J260" s="37" t="s">
        <v>142</v>
      </c>
      <c r="K260" s="165">
        <v>1.2130000000000001</v>
      </c>
      <c r="L260" s="146" t="str">
        <f t="shared" si="51"/>
        <v>1</v>
      </c>
      <c r="M260" s="146" t="str">
        <f t="shared" si="51"/>
        <v>1</v>
      </c>
      <c r="N260" s="206">
        <f t="shared" si="52"/>
        <v>1.2130000000000001</v>
      </c>
      <c r="O260" s="206">
        <f t="shared" si="52"/>
        <v>1.2130000000000001</v>
      </c>
      <c r="P260" s="206"/>
      <c r="Q260" s="148"/>
      <c r="R260" s="140"/>
      <c r="S260" s="140"/>
      <c r="T260" s="140"/>
      <c r="U260" s="140"/>
      <c r="X260" s="140"/>
    </row>
    <row r="261" spans="1:24" ht="16.2" thickBot="1" x14ac:dyDescent="0.35">
      <c r="A261" s="6">
        <v>229</v>
      </c>
      <c r="B261" s="15" t="s">
        <v>108</v>
      </c>
      <c r="C261" s="15" t="str">
        <f t="shared" si="48"/>
        <v>Bijhouding</v>
      </c>
      <c r="D261" s="233" t="s">
        <v>281</v>
      </c>
      <c r="E261" s="15" t="s">
        <v>144</v>
      </c>
      <c r="F261" s="86" t="s">
        <v>614</v>
      </c>
      <c r="G261" s="38" t="s">
        <v>119</v>
      </c>
      <c r="H261" s="175" t="s">
        <v>613</v>
      </c>
      <c r="I261" s="39" t="s">
        <v>142</v>
      </c>
      <c r="J261" s="85" t="s">
        <v>180</v>
      </c>
      <c r="K261" s="211">
        <v>1.2130000000000001</v>
      </c>
      <c r="L261" s="216" t="str">
        <f t="shared" si="51"/>
        <v>1</v>
      </c>
      <c r="M261" s="216" t="str">
        <f t="shared" si="51"/>
        <v>0</v>
      </c>
      <c r="N261" s="206">
        <f t="shared" si="52"/>
        <v>1.2130000000000001</v>
      </c>
      <c r="O261" s="206">
        <f t="shared" si="52"/>
        <v>0</v>
      </c>
      <c r="P261" s="206"/>
      <c r="Q261" s="227"/>
      <c r="R261" s="137"/>
      <c r="S261" s="137"/>
      <c r="T261" s="137"/>
      <c r="U261" s="137"/>
      <c r="V261" s="210"/>
      <c r="W261" s="210"/>
      <c r="X261" s="137"/>
    </row>
    <row r="262" spans="1:24" ht="18" x14ac:dyDescent="0.3">
      <c r="A262" s="4">
        <v>230</v>
      </c>
      <c r="B262" s="13" t="s">
        <v>108</v>
      </c>
      <c r="C262" s="13" t="str">
        <f t="shared" si="48"/>
        <v>Bijhouding</v>
      </c>
      <c r="D262" s="13" t="s">
        <v>226</v>
      </c>
      <c r="E262" s="13"/>
      <c r="F262" s="228" t="s">
        <v>671</v>
      </c>
      <c r="G262" s="13"/>
      <c r="H262" s="30" t="s">
        <v>503</v>
      </c>
      <c r="I262" s="230"/>
      <c r="J262" s="52"/>
      <c r="K262" s="172" t="s">
        <v>648</v>
      </c>
      <c r="L262" s="147" t="s">
        <v>648</v>
      </c>
      <c r="M262" s="147" t="s">
        <v>648</v>
      </c>
      <c r="N262" s="148"/>
      <c r="O262" s="148"/>
      <c r="P262" s="148"/>
      <c r="Q262" s="148"/>
      <c r="R262" s="140"/>
      <c r="S262" s="140"/>
      <c r="T262" s="140"/>
      <c r="U262" s="140"/>
      <c r="X262" s="140"/>
    </row>
    <row r="263" spans="1:24" x14ac:dyDescent="0.3">
      <c r="A263" s="4">
        <v>231</v>
      </c>
      <c r="B263" s="13" t="s">
        <v>108</v>
      </c>
      <c r="C263" s="13" t="str">
        <f t="shared" si="48"/>
        <v>Bijhouding</v>
      </c>
      <c r="D263" s="29" t="s">
        <v>226</v>
      </c>
      <c r="E263" s="29" t="s">
        <v>284</v>
      </c>
      <c r="F263" s="70" t="s">
        <v>458</v>
      </c>
      <c r="G263" s="29" t="s">
        <v>120</v>
      </c>
      <c r="H263" s="75" t="s">
        <v>99</v>
      </c>
      <c r="I263" s="196" t="s">
        <v>652</v>
      </c>
      <c r="J263" s="75" t="s">
        <v>180</v>
      </c>
      <c r="K263" s="165">
        <v>0.89900000000000002</v>
      </c>
      <c r="L263" s="146" t="str">
        <f t="shared" ref="L263:M265" si="53">IF(I263="G","1","0")</f>
        <v>0</v>
      </c>
      <c r="M263" s="146" t="str">
        <f t="shared" si="53"/>
        <v>0</v>
      </c>
      <c r="N263" s="206">
        <f t="shared" si="52"/>
        <v>0</v>
      </c>
      <c r="O263" s="206">
        <f t="shared" si="52"/>
        <v>0</v>
      </c>
      <c r="P263" s="206"/>
      <c r="Q263" s="148"/>
      <c r="R263" s="140"/>
      <c r="S263" s="140"/>
      <c r="T263" s="140"/>
      <c r="U263" s="140"/>
      <c r="X263" s="140"/>
    </row>
    <row r="264" spans="1:24" x14ac:dyDescent="0.3">
      <c r="A264" s="5">
        <v>232</v>
      </c>
      <c r="B264" s="14" t="s">
        <v>108</v>
      </c>
      <c r="C264" s="14" t="str">
        <f t="shared" si="48"/>
        <v>Bijhouding</v>
      </c>
      <c r="D264" s="35" t="s">
        <v>226</v>
      </c>
      <c r="E264" s="29" t="s">
        <v>284</v>
      </c>
      <c r="F264" s="71" t="s">
        <v>459</v>
      </c>
      <c r="G264" s="35" t="s">
        <v>120</v>
      </c>
      <c r="H264" s="50" t="s">
        <v>524</v>
      </c>
      <c r="I264" s="196" t="s">
        <v>652</v>
      </c>
      <c r="J264" s="50" t="s">
        <v>180</v>
      </c>
      <c r="K264" s="165">
        <v>0.89900000000000002</v>
      </c>
      <c r="L264" s="146" t="str">
        <f t="shared" si="53"/>
        <v>0</v>
      </c>
      <c r="M264" s="146" t="str">
        <f t="shared" si="53"/>
        <v>0</v>
      </c>
      <c r="N264" s="206">
        <f t="shared" si="52"/>
        <v>0</v>
      </c>
      <c r="O264" s="206">
        <f t="shared" si="52"/>
        <v>0</v>
      </c>
      <c r="P264" s="206"/>
      <c r="Q264" s="148"/>
      <c r="R264" s="140"/>
      <c r="S264" s="140"/>
      <c r="T264" s="140"/>
      <c r="U264" s="140"/>
      <c r="X264" s="140"/>
    </row>
    <row r="265" spans="1:24" ht="16.2" thickBot="1" x14ac:dyDescent="0.35">
      <c r="A265" s="6">
        <v>233</v>
      </c>
      <c r="B265" s="15" t="s">
        <v>108</v>
      </c>
      <c r="C265" s="15" t="str">
        <f t="shared" si="48"/>
        <v>Bijhouding</v>
      </c>
      <c r="D265" s="38" t="s">
        <v>226</v>
      </c>
      <c r="E265" s="38" t="s">
        <v>284</v>
      </c>
      <c r="F265" s="86" t="s">
        <v>460</v>
      </c>
      <c r="G265" s="38" t="s">
        <v>119</v>
      </c>
      <c r="H265" s="85" t="s">
        <v>100</v>
      </c>
      <c r="I265" s="204" t="s">
        <v>652</v>
      </c>
      <c r="J265" s="85" t="s">
        <v>180</v>
      </c>
      <c r="K265" s="211">
        <v>0.89900000000000002</v>
      </c>
      <c r="L265" s="216" t="str">
        <f t="shared" si="53"/>
        <v>0</v>
      </c>
      <c r="M265" s="216" t="str">
        <f t="shared" si="53"/>
        <v>0</v>
      </c>
      <c r="N265" s="206">
        <f t="shared" si="52"/>
        <v>0</v>
      </c>
      <c r="O265" s="206">
        <f t="shared" si="52"/>
        <v>0</v>
      </c>
      <c r="P265" s="206"/>
      <c r="Q265" s="227"/>
      <c r="R265" s="137"/>
      <c r="S265" s="137"/>
      <c r="T265" s="137"/>
      <c r="U265" s="137"/>
      <c r="V265" s="210"/>
      <c r="W265" s="210"/>
      <c r="X265" s="137"/>
    </row>
    <row r="270" spans="1:24" x14ac:dyDescent="0.3">
      <c r="M270" s="170"/>
      <c r="N270" s="170"/>
    </row>
    <row r="276" spans="11:17" x14ac:dyDescent="0.3">
      <c r="K276" s="174"/>
      <c r="L276" s="174"/>
      <c r="O276" s="171"/>
      <c r="P276" s="171"/>
      <c r="Q276" s="171"/>
    </row>
    <row r="277" spans="11:17" x14ac:dyDescent="0.3">
      <c r="K277" s="174"/>
      <c r="L277" s="174"/>
      <c r="O277" s="171"/>
      <c r="P277" s="171"/>
      <c r="Q277" s="171"/>
    </row>
    <row r="278" spans="11:17" x14ac:dyDescent="0.3">
      <c r="K278" s="174"/>
      <c r="L278" s="174"/>
      <c r="O278" s="171"/>
      <c r="P278" s="171"/>
      <c r="Q278" s="171"/>
    </row>
    <row r="279" spans="11:17" x14ac:dyDescent="0.3">
      <c r="K279" s="174"/>
      <c r="L279" s="174"/>
      <c r="O279" s="171"/>
      <c r="P279" s="171"/>
      <c r="Q279" s="171"/>
    </row>
    <row r="280" spans="11:17" x14ac:dyDescent="0.3">
      <c r="K280" s="174"/>
      <c r="L280" s="174"/>
      <c r="O280" s="171"/>
      <c r="P280" s="171"/>
      <c r="Q280" s="171"/>
    </row>
    <row r="281" spans="11:17" x14ac:dyDescent="0.3">
      <c r="K281" s="174"/>
      <c r="L281" s="174"/>
      <c r="O281" s="171"/>
      <c r="P281" s="171"/>
      <c r="Q281" s="171"/>
    </row>
    <row r="282" spans="11:17" x14ac:dyDescent="0.3">
      <c r="K282" s="174"/>
      <c r="L282" s="174"/>
    </row>
    <row r="283" spans="11:17" x14ac:dyDescent="0.3">
      <c r="K283" s="174"/>
      <c r="L283" s="174"/>
    </row>
    <row r="284" spans="11:17" x14ac:dyDescent="0.3">
      <c r="K284" s="174"/>
      <c r="L284" s="174"/>
    </row>
    <row r="285" spans="11:17" x14ac:dyDescent="0.3">
      <c r="K285" s="174"/>
      <c r="L285" s="174"/>
    </row>
    <row r="286" spans="11:17" x14ac:dyDescent="0.3">
      <c r="K286" s="174"/>
      <c r="L286" s="174"/>
    </row>
    <row r="287" spans="11:17" x14ac:dyDescent="0.3">
      <c r="K287" s="174"/>
      <c r="L287" s="174"/>
    </row>
  </sheetData>
  <phoneticPr fontId="15" type="noConversion"/>
  <hyperlinks>
    <hyperlink ref="AQ51" r:id="rId1" xr:uid="{00000000-0004-0000-0200-000000000000}"/>
    <hyperlink ref="AQ52" r:id="rId2" xr:uid="{00000000-0004-0000-0200-000001000000}"/>
    <hyperlink ref="AQ53" r:id="rId3" xr:uid="{00000000-0004-0000-0200-000002000000}"/>
    <hyperlink ref="AQ54" r:id="rId4" xr:uid="{00000000-0004-0000-0200-000003000000}"/>
  </hyperlinks>
  <pageMargins left="0.70000000000000007" right="0.70000000000000007" top="0.75000000000000011" bottom="0.75000000000000011" header="0.30000000000000004" footer="0.30000000000000004"/>
  <pageSetup paperSize="8"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R301"/>
  <sheetViews>
    <sheetView zoomScale="120" zoomScaleNormal="120" zoomScalePageLayoutView="120" workbookViewId="0">
      <selection activeCell="D22" sqref="D22"/>
    </sheetView>
  </sheetViews>
  <sheetFormatPr defaultColWidth="10.796875" defaultRowHeight="15.6" x14ac:dyDescent="0.3"/>
  <cols>
    <col min="1" max="1" width="8.796875" style="182" customWidth="1"/>
    <col min="2" max="2" width="33.296875" style="182" customWidth="1"/>
    <col min="3" max="4" width="14.19921875" style="182" customWidth="1"/>
    <col min="5" max="5" width="11.5" style="182" customWidth="1"/>
    <col min="6" max="6" width="10.796875" style="182"/>
    <col min="7" max="7" width="9.796875" style="182" customWidth="1"/>
    <col min="8" max="10" width="9.796875" style="244" customWidth="1"/>
    <col min="11" max="13" width="10.796875" style="244"/>
    <col min="14" max="14" width="10" style="182" hidden="1" customWidth="1"/>
    <col min="15" max="15" width="34" style="182" hidden="1" customWidth="1"/>
    <col min="16" max="16" width="11.5" style="182" hidden="1" customWidth="1"/>
    <col min="17" max="19" width="0" style="182" hidden="1" customWidth="1"/>
    <col min="20" max="16384" width="10.796875" style="182"/>
  </cols>
  <sheetData>
    <row r="1" spans="1:18" ht="21" x14ac:dyDescent="0.4">
      <c r="A1" s="181" t="s">
        <v>628</v>
      </c>
      <c r="N1" s="201" t="e">
        <f>(#REF!+#REF!+#REF!)/(#REF!+#REF!+#REF!)</f>
        <v>#REF!</v>
      </c>
    </row>
    <row r="2" spans="1:18" ht="21" x14ac:dyDescent="0.4">
      <c r="A2" s="181"/>
      <c r="G2" s="183"/>
      <c r="N2" s="184" t="s">
        <v>651</v>
      </c>
    </row>
    <row r="3" spans="1:18" s="186" customFormat="1" x14ac:dyDescent="0.3">
      <c r="A3" s="185" t="s">
        <v>629</v>
      </c>
      <c r="F3" s="186" t="s">
        <v>670</v>
      </c>
      <c r="G3" s="186" t="s">
        <v>670</v>
      </c>
      <c r="H3" s="243" t="s">
        <v>687</v>
      </c>
      <c r="I3" s="243" t="s">
        <v>687</v>
      </c>
      <c r="J3" s="242" t="s">
        <v>685</v>
      </c>
      <c r="K3" s="242" t="s">
        <v>685</v>
      </c>
      <c r="L3" s="243" t="s">
        <v>686</v>
      </c>
      <c r="M3" s="243" t="s">
        <v>686</v>
      </c>
      <c r="N3" s="186" t="s">
        <v>629</v>
      </c>
    </row>
    <row r="4" spans="1:18" s="186" customFormat="1" x14ac:dyDescent="0.3">
      <c r="A4" s="187"/>
      <c r="B4" s="188"/>
      <c r="C4" s="189" t="s">
        <v>630</v>
      </c>
      <c r="D4" s="189" t="s">
        <v>678</v>
      </c>
      <c r="E4" s="189" t="s">
        <v>677</v>
      </c>
      <c r="F4" s="189" t="s">
        <v>680</v>
      </c>
      <c r="G4" s="189" t="s">
        <v>679</v>
      </c>
      <c r="H4" s="245" t="s">
        <v>688</v>
      </c>
      <c r="I4" s="245" t="s">
        <v>698</v>
      </c>
      <c r="J4" s="242" t="s">
        <v>683</v>
      </c>
      <c r="K4" s="242" t="s">
        <v>681</v>
      </c>
      <c r="L4" s="243" t="s">
        <v>684</v>
      </c>
      <c r="M4" s="243" t="s">
        <v>682</v>
      </c>
      <c r="N4" s="190">
        <v>43100</v>
      </c>
      <c r="P4" s="186" t="s">
        <v>630</v>
      </c>
      <c r="Q4" s="186" t="s">
        <v>631</v>
      </c>
      <c r="R4" s="186" t="s">
        <v>632</v>
      </c>
    </row>
    <row r="5" spans="1:18" x14ac:dyDescent="0.3">
      <c r="A5" s="197" t="s">
        <v>115</v>
      </c>
      <c r="B5" s="197" t="s">
        <v>633</v>
      </c>
      <c r="C5" s="198">
        <v>0.03</v>
      </c>
      <c r="D5" s="198">
        <v>1</v>
      </c>
      <c r="E5" s="198">
        <v>1</v>
      </c>
      <c r="F5" s="198">
        <f>C5*D5</f>
        <v>0.03</v>
      </c>
      <c r="G5" s="198">
        <f t="shared" ref="G5:G19" si="0">C5*E5</f>
        <v>0.03</v>
      </c>
      <c r="H5" s="246"/>
      <c r="I5" s="246"/>
      <c r="J5" s="247"/>
      <c r="K5" s="247"/>
      <c r="L5" s="246"/>
      <c r="M5" s="246"/>
      <c r="N5" s="149" t="s">
        <v>115</v>
      </c>
      <c r="O5" s="149" t="s">
        <v>633</v>
      </c>
      <c r="P5" s="156">
        <v>0.03</v>
      </c>
      <c r="Q5" s="156">
        <v>1</v>
      </c>
      <c r="R5" s="156">
        <f>P5*Q5</f>
        <v>0.03</v>
      </c>
    </row>
    <row r="6" spans="1:18" x14ac:dyDescent="0.3">
      <c r="A6" s="197" t="str">
        <f>'PBS-AOBT'!R5</f>
        <v>2.1</v>
      </c>
      <c r="B6" s="197" t="str">
        <f>'PBS-AOBT'!S5</f>
        <v>Initiële vulling</v>
      </c>
      <c r="C6" s="199">
        <f>'PBS-AOBT'!T5</f>
        <v>0.13</v>
      </c>
      <c r="D6" s="199">
        <f>'PBS-AOBT'!U5</f>
        <v>1</v>
      </c>
      <c r="E6" s="199">
        <f>'PBS-AOBT'!V5</f>
        <v>1</v>
      </c>
      <c r="F6" s="198">
        <f t="shared" ref="F6:F19" si="1">C6*D6</f>
        <v>0.13</v>
      </c>
      <c r="G6" s="198">
        <f t="shared" si="0"/>
        <v>0.13</v>
      </c>
      <c r="H6" s="246"/>
      <c r="I6" s="246"/>
      <c r="J6" s="247"/>
      <c r="K6" s="247"/>
      <c r="L6" s="246"/>
      <c r="M6" s="246"/>
      <c r="N6" s="149" t="s">
        <v>114</v>
      </c>
      <c r="O6" s="149" t="s">
        <v>27</v>
      </c>
      <c r="P6" s="157">
        <v>0.13</v>
      </c>
      <c r="Q6" s="157">
        <v>1</v>
      </c>
      <c r="R6" s="157">
        <f t="shared" ref="R6:R19" si="2">P6*Q6</f>
        <v>0.13</v>
      </c>
    </row>
    <row r="7" spans="1:18" x14ac:dyDescent="0.3">
      <c r="A7" s="197" t="str">
        <f>'PBS-AOBT'!R11</f>
        <v>2.2</v>
      </c>
      <c r="B7" s="197" t="str">
        <f>'PBS-AOBT'!S11</f>
        <v>GBA Synchronisatie</v>
      </c>
      <c r="C7" s="199">
        <f>'PBS-AOBT'!T11</f>
        <v>0.09</v>
      </c>
      <c r="D7" s="199">
        <f>'PBS-AOBT'!U11</f>
        <v>1</v>
      </c>
      <c r="E7" s="199">
        <f>'PBS-AOBT'!V11</f>
        <v>1</v>
      </c>
      <c r="F7" s="198">
        <f t="shared" si="1"/>
        <v>0.09</v>
      </c>
      <c r="G7" s="198">
        <f t="shared" si="0"/>
        <v>0.09</v>
      </c>
      <c r="H7" s="246"/>
      <c r="I7" s="246"/>
      <c r="J7" s="247"/>
      <c r="K7" s="247"/>
      <c r="L7" s="246"/>
      <c r="M7" s="246"/>
      <c r="N7" s="149" t="s">
        <v>110</v>
      </c>
      <c r="O7" s="149" t="s">
        <v>488</v>
      </c>
      <c r="P7" s="157">
        <v>0.09</v>
      </c>
      <c r="Q7" s="157">
        <v>1</v>
      </c>
      <c r="R7" s="157">
        <f t="shared" si="2"/>
        <v>0.09</v>
      </c>
    </row>
    <row r="8" spans="1:18" x14ac:dyDescent="0.3">
      <c r="A8" s="197" t="str">
        <f>'PBS-AOBT'!R21</f>
        <v>3.1a</v>
      </c>
      <c r="B8" s="197" t="str">
        <f>'PBS-AOBT'!S21</f>
        <v>GBA Mutatielevering</v>
      </c>
      <c r="C8" s="199">
        <f>'PBS-AOBT'!T21</f>
        <v>0.13</v>
      </c>
      <c r="D8" s="199">
        <f>'PBS-AOBT'!U21</f>
        <v>1</v>
      </c>
      <c r="E8" s="199">
        <f>'PBS-AOBT'!V21</f>
        <v>1</v>
      </c>
      <c r="F8" s="198">
        <f t="shared" si="1"/>
        <v>0.13</v>
      </c>
      <c r="G8" s="198">
        <f t="shared" si="0"/>
        <v>0.13</v>
      </c>
      <c r="H8" s="246"/>
      <c r="I8" s="246"/>
      <c r="J8" s="247"/>
      <c r="K8" s="247"/>
      <c r="L8" s="246"/>
      <c r="M8" s="246"/>
      <c r="N8" s="149" t="s">
        <v>634</v>
      </c>
      <c r="O8" s="149" t="s">
        <v>635</v>
      </c>
      <c r="P8" s="157">
        <v>0.13</v>
      </c>
      <c r="Q8" s="157">
        <v>1</v>
      </c>
      <c r="R8" s="157">
        <f t="shared" si="2"/>
        <v>0.13</v>
      </c>
    </row>
    <row r="9" spans="1:18" x14ac:dyDescent="0.3">
      <c r="A9" s="197" t="str">
        <f>'PBS-AOBT'!R33</f>
        <v>3.2a</v>
      </c>
      <c r="B9" s="197" t="str">
        <f>'PBS-AOBT'!S33</f>
        <v>GBA Bevraging</v>
      </c>
      <c r="C9" s="199">
        <f>'PBS-AOBT'!T33</f>
        <v>0.05</v>
      </c>
      <c r="D9" s="199">
        <f>'PBS-AOBT'!U33</f>
        <v>1</v>
      </c>
      <c r="E9" s="199">
        <f>'PBS-AOBT'!V33</f>
        <v>1</v>
      </c>
      <c r="F9" s="198">
        <f t="shared" si="1"/>
        <v>0.05</v>
      </c>
      <c r="G9" s="198">
        <f t="shared" si="0"/>
        <v>0.05</v>
      </c>
      <c r="H9" s="246"/>
      <c r="I9" s="246"/>
      <c r="J9" s="247"/>
      <c r="K9" s="247"/>
      <c r="L9" s="246"/>
      <c r="M9" s="246"/>
      <c r="N9" s="149" t="s">
        <v>636</v>
      </c>
      <c r="O9" s="149" t="s">
        <v>637</v>
      </c>
      <c r="P9" s="157">
        <v>0.05</v>
      </c>
      <c r="Q9" s="157">
        <v>1</v>
      </c>
      <c r="R9" s="157">
        <f t="shared" si="2"/>
        <v>0.05</v>
      </c>
    </row>
    <row r="10" spans="1:18" x14ac:dyDescent="0.3">
      <c r="A10" s="149" t="str">
        <f>'PBS-AOBT'!R56</f>
        <v>3.3a</v>
      </c>
      <c r="B10" s="149" t="str">
        <f>'PBS-AOBT'!S56</f>
        <v>GBA Selecties</v>
      </c>
      <c r="C10" s="157">
        <f>'PBS-AOBT'!T56</f>
        <v>1.4999999999999999E-2</v>
      </c>
      <c r="D10" s="199">
        <f>'PBS-AOBT'!U56</f>
        <v>1</v>
      </c>
      <c r="E10" s="157">
        <f>'PBS-AOBT'!V56</f>
        <v>0</v>
      </c>
      <c r="F10" s="198">
        <f t="shared" si="1"/>
        <v>1.4999999999999999E-2</v>
      </c>
      <c r="G10" s="156">
        <f t="shared" si="0"/>
        <v>0</v>
      </c>
      <c r="H10" s="246"/>
      <c r="I10" s="246"/>
      <c r="J10" s="247"/>
      <c r="K10" s="247"/>
      <c r="L10" s="246"/>
      <c r="M10" s="246"/>
      <c r="N10" s="149" t="s">
        <v>638</v>
      </c>
      <c r="O10" s="149" t="s">
        <v>639</v>
      </c>
      <c r="P10" s="157">
        <v>1.4999999999999999E-2</v>
      </c>
      <c r="Q10" s="157">
        <v>1</v>
      </c>
      <c r="R10" s="157">
        <f t="shared" si="2"/>
        <v>1.4999999999999999E-2</v>
      </c>
    </row>
    <row r="11" spans="1:18" x14ac:dyDescent="0.3">
      <c r="A11" s="197" t="str">
        <f>'PBS-AOBT'!R24</f>
        <v>3.1b</v>
      </c>
      <c r="B11" s="197" t="str">
        <f>'PBS-AOBT'!S24</f>
        <v>BRP synchronisatie en attendering</v>
      </c>
      <c r="C11" s="199">
        <f>'PBS-AOBT'!T24</f>
        <v>0.15</v>
      </c>
      <c r="D11" s="199">
        <f>'PBS-AOBT'!U24</f>
        <v>1</v>
      </c>
      <c r="E11" s="199">
        <f>'PBS-AOBT'!V24</f>
        <v>1</v>
      </c>
      <c r="F11" s="198">
        <f t="shared" si="1"/>
        <v>0.15</v>
      </c>
      <c r="G11" s="198">
        <f t="shared" si="0"/>
        <v>0.15</v>
      </c>
      <c r="H11" s="246"/>
      <c r="I11" s="246"/>
      <c r="J11" s="247"/>
      <c r="K11" s="247"/>
      <c r="L11" s="246"/>
      <c r="M11" s="246"/>
      <c r="N11" s="149" t="s">
        <v>640</v>
      </c>
      <c r="O11" s="149" t="s">
        <v>649</v>
      </c>
      <c r="P11" s="157">
        <v>0.15</v>
      </c>
      <c r="Q11" s="157">
        <v>1</v>
      </c>
      <c r="R11" s="157">
        <f t="shared" si="2"/>
        <v>0.15</v>
      </c>
    </row>
    <row r="12" spans="1:18" x14ac:dyDescent="0.3">
      <c r="A12" s="197" t="str">
        <f>'PBS-AOBT'!R38</f>
        <v>3.1b</v>
      </c>
      <c r="B12" s="197" t="str">
        <f>'PBS-AOBT'!S38</f>
        <v>BRP Bevraging</v>
      </c>
      <c r="C12" s="199">
        <f>'PBS-AOBT'!T38</f>
        <v>0.03</v>
      </c>
      <c r="D12" s="199">
        <f>'PBS-AOBT'!U38</f>
        <v>1</v>
      </c>
      <c r="E12" s="199">
        <f>'PBS-AOBT'!V38</f>
        <v>1</v>
      </c>
      <c r="F12" s="198">
        <f t="shared" si="1"/>
        <v>0.03</v>
      </c>
      <c r="G12" s="198">
        <f t="shared" si="0"/>
        <v>0.03</v>
      </c>
      <c r="H12" s="246"/>
      <c r="I12" s="246"/>
      <c r="J12" s="247"/>
      <c r="K12" s="247"/>
      <c r="L12" s="246"/>
      <c r="M12" s="246"/>
      <c r="N12" s="149" t="s">
        <v>640</v>
      </c>
      <c r="O12" s="149" t="s">
        <v>641</v>
      </c>
      <c r="P12" s="157">
        <v>0.03</v>
      </c>
      <c r="Q12" s="157">
        <v>1</v>
      </c>
      <c r="R12" s="157">
        <f t="shared" si="2"/>
        <v>0.03</v>
      </c>
    </row>
    <row r="13" spans="1:18" x14ac:dyDescent="0.3">
      <c r="A13" s="149" t="str">
        <f>'PBS-AOBT'!R47</f>
        <v>3.3b</v>
      </c>
      <c r="B13" s="149" t="str">
        <f>'PBS-AOBT'!S47</f>
        <v>BRP Selecties</v>
      </c>
      <c r="C13" s="157">
        <f>'PBS-AOBT'!T47</f>
        <v>0.06</v>
      </c>
      <c r="D13" s="199">
        <f>'PBS-AOBT'!U47</f>
        <v>1</v>
      </c>
      <c r="E13" s="157">
        <f>'PBS-AOBT'!V47</f>
        <v>0.8</v>
      </c>
      <c r="F13" s="198">
        <f t="shared" si="1"/>
        <v>0.06</v>
      </c>
      <c r="G13" s="156">
        <f t="shared" si="0"/>
        <v>4.8000000000000001E-2</v>
      </c>
      <c r="H13" s="246"/>
      <c r="I13" s="246"/>
      <c r="J13" s="247"/>
      <c r="K13" s="247"/>
      <c r="L13" s="246"/>
      <c r="M13" s="246"/>
      <c r="N13" s="149" t="s">
        <v>642</v>
      </c>
      <c r="O13" s="149" t="s">
        <v>643</v>
      </c>
      <c r="P13" s="157">
        <v>0.06</v>
      </c>
      <c r="Q13" s="157">
        <v>1</v>
      </c>
      <c r="R13" s="157">
        <f t="shared" si="2"/>
        <v>0.06</v>
      </c>
    </row>
    <row r="14" spans="1:18" x14ac:dyDescent="0.3">
      <c r="A14" s="197" t="str">
        <f>'PBS-AOBT'!R58</f>
        <v>3.7</v>
      </c>
      <c r="B14" s="197" t="str">
        <f>'PBS-AOBT'!S58</f>
        <v>Vrij bericht</v>
      </c>
      <c r="C14" s="199">
        <f>'PBS-AOBT'!T58</f>
        <v>9.9000000000000008E-3</v>
      </c>
      <c r="D14" s="199">
        <f>'PBS-AOBT'!U58</f>
        <v>1</v>
      </c>
      <c r="E14" s="199">
        <f>'PBS-AOBT'!V58</f>
        <v>1</v>
      </c>
      <c r="F14" s="198">
        <f t="shared" si="1"/>
        <v>9.9000000000000008E-3</v>
      </c>
      <c r="G14" s="198">
        <f t="shared" si="0"/>
        <v>9.9000000000000008E-3</v>
      </c>
      <c r="H14" s="246"/>
      <c r="I14" s="246"/>
      <c r="J14" s="247"/>
      <c r="K14" s="247"/>
      <c r="L14" s="246"/>
      <c r="M14" s="246"/>
      <c r="N14" s="149" t="s">
        <v>189</v>
      </c>
      <c r="O14" s="149" t="s">
        <v>644</v>
      </c>
      <c r="P14" s="157">
        <v>9.9000000000000008E-3</v>
      </c>
      <c r="Q14" s="157">
        <v>1</v>
      </c>
      <c r="R14" s="157">
        <f t="shared" si="2"/>
        <v>9.9000000000000008E-3</v>
      </c>
    </row>
    <row r="15" spans="1:18" x14ac:dyDescent="0.3">
      <c r="A15" s="149" t="str">
        <f>'PBS-AOBT'!R82</f>
        <v>4.3</v>
      </c>
      <c r="B15" s="149" t="str">
        <f>'PBS-AOBT'!S82</f>
        <v>Bijhouding (incl. overdracht Bijhouding)</v>
      </c>
      <c r="C15" s="157">
        <f>'PBS-AOBT'!T82</f>
        <v>0.18</v>
      </c>
      <c r="D15" s="157">
        <f>'PBS-AOBT'!U82</f>
        <v>0.80474999999999897</v>
      </c>
      <c r="E15" s="157">
        <f>'PBS-AOBT'!V82</f>
        <v>0.37889000000000017</v>
      </c>
      <c r="F15" s="156">
        <f t="shared" si="1"/>
        <v>0.14485499999999982</v>
      </c>
      <c r="G15" s="156">
        <f t="shared" si="0"/>
        <v>6.820020000000003E-2</v>
      </c>
      <c r="H15" s="246"/>
      <c r="I15" s="246"/>
      <c r="J15" s="247"/>
      <c r="K15" s="247"/>
      <c r="L15" s="246"/>
      <c r="M15" s="246"/>
      <c r="N15" s="149" t="s">
        <v>108</v>
      </c>
      <c r="O15" s="149" t="s">
        <v>650</v>
      </c>
      <c r="P15" s="157">
        <v>0.18</v>
      </c>
      <c r="Q15" s="157">
        <v>0.6</v>
      </c>
      <c r="R15" s="157">
        <f t="shared" si="2"/>
        <v>0.108</v>
      </c>
    </row>
    <row r="16" spans="1:18" x14ac:dyDescent="0.3">
      <c r="A16" s="149" t="str">
        <f>'PBS-AOBT'!R83</f>
        <v>4.3</v>
      </c>
      <c r="B16" s="149" t="str">
        <f>'PBS-AOBT'!S83</f>
        <v>Duale bijhouding</v>
      </c>
      <c r="C16" s="157">
        <f>'PBS-AOBT'!T83</f>
        <v>0.09</v>
      </c>
      <c r="D16" s="157">
        <f>'PBS-AOBT'!U83</f>
        <v>0.37889000000000017</v>
      </c>
      <c r="E16" s="157">
        <f>'PBS-AOBT'!V83</f>
        <v>0.12</v>
      </c>
      <c r="F16" s="156">
        <f t="shared" si="1"/>
        <v>3.4100100000000015E-2</v>
      </c>
      <c r="G16" s="156">
        <f t="shared" si="0"/>
        <v>1.0799999999999999E-2</v>
      </c>
      <c r="H16" s="246"/>
      <c r="I16" s="246"/>
      <c r="J16" s="247"/>
      <c r="K16" s="247"/>
      <c r="L16" s="246"/>
      <c r="M16" s="246"/>
      <c r="N16" s="149" t="s">
        <v>108</v>
      </c>
      <c r="O16" s="149" t="s">
        <v>645</v>
      </c>
      <c r="P16" s="157">
        <v>0.09</v>
      </c>
      <c r="Q16" s="157">
        <v>0.35</v>
      </c>
      <c r="R16" s="157">
        <f t="shared" si="2"/>
        <v>3.15E-2</v>
      </c>
    </row>
    <row r="17" spans="1:18" x14ac:dyDescent="0.3">
      <c r="A17" s="149" t="str">
        <f>'PBS-AOBT'!R39</f>
        <v>4.3</v>
      </c>
      <c r="B17" s="149" t="str">
        <f>'PBS-AOBT'!S39</f>
        <v>Bevraging t.b.v. bijhouding</v>
      </c>
      <c r="C17" s="157">
        <f>'PBS-AOBT'!T39</f>
        <v>5.0000000000000001E-3</v>
      </c>
      <c r="D17" s="157">
        <f>'PBS-AOBT'!U39</f>
        <v>0.6</v>
      </c>
      <c r="E17" s="157">
        <f>'PBS-AOBT'!V39</f>
        <v>0</v>
      </c>
      <c r="F17" s="156">
        <f t="shared" si="1"/>
        <v>3.0000000000000001E-3</v>
      </c>
      <c r="G17" s="156">
        <f t="shared" si="0"/>
        <v>0</v>
      </c>
      <c r="H17" s="246"/>
      <c r="I17" s="246"/>
      <c r="J17" s="247"/>
      <c r="K17" s="247"/>
      <c r="L17" s="246"/>
      <c r="M17" s="246"/>
      <c r="N17" s="149" t="s">
        <v>108</v>
      </c>
      <c r="O17" s="149" t="s">
        <v>646</v>
      </c>
      <c r="P17" s="157">
        <v>5.0000000000000001E-3</v>
      </c>
      <c r="Q17" s="157">
        <v>0</v>
      </c>
      <c r="R17" s="157">
        <f t="shared" si="2"/>
        <v>0</v>
      </c>
    </row>
    <row r="18" spans="1:18" x14ac:dyDescent="0.3">
      <c r="A18" s="197" t="str">
        <f>'PBS-AOBT'!R64</f>
        <v>.</v>
      </c>
      <c r="B18" s="197" t="str">
        <f>'PBS-AOBT'!S64</f>
        <v>Beheer</v>
      </c>
      <c r="C18" s="199">
        <f>'PBS-AOBT'!T64</f>
        <v>0.03</v>
      </c>
      <c r="D18" s="199">
        <f>'PBS-AOBT'!U64</f>
        <v>1</v>
      </c>
      <c r="E18" s="199">
        <f>'PBS-AOBT'!V64</f>
        <v>1</v>
      </c>
      <c r="F18" s="198">
        <f t="shared" si="1"/>
        <v>0.03</v>
      </c>
      <c r="G18" s="198">
        <f t="shared" si="0"/>
        <v>0.03</v>
      </c>
      <c r="H18" s="246"/>
      <c r="I18" s="246"/>
      <c r="J18" s="247"/>
      <c r="K18" s="247"/>
      <c r="L18" s="246"/>
      <c r="M18" s="246"/>
      <c r="N18" s="149" t="s">
        <v>506</v>
      </c>
      <c r="O18" s="149" t="s">
        <v>9</v>
      </c>
      <c r="P18" s="157">
        <v>0.03</v>
      </c>
      <c r="Q18" s="157">
        <v>1</v>
      </c>
      <c r="R18" s="157">
        <f t="shared" si="2"/>
        <v>0.03</v>
      </c>
    </row>
    <row r="19" spans="1:18" ht="16.2" thickBot="1" x14ac:dyDescent="0.35">
      <c r="A19" s="197" t="str">
        <f>'PBS-AOBT'!R62</f>
        <v>.</v>
      </c>
      <c r="B19" s="197" t="str">
        <f>'PBS-AOBT'!S62</f>
        <v>Wrapper StUF vertaler</v>
      </c>
      <c r="C19" s="200">
        <f>'PBS-AOBT'!T62</f>
        <v>1E-4</v>
      </c>
      <c r="D19" s="200">
        <f>'PBS-AOBT'!U62</f>
        <v>1E-4</v>
      </c>
      <c r="E19" s="200">
        <f>'PBS-AOBT'!V62</f>
        <v>1</v>
      </c>
      <c r="F19" s="198">
        <f t="shared" si="1"/>
        <v>1E-8</v>
      </c>
      <c r="G19" s="202">
        <f t="shared" si="0"/>
        <v>1E-4</v>
      </c>
      <c r="H19" s="246"/>
      <c r="I19" s="246"/>
      <c r="J19" s="247"/>
      <c r="K19" s="247"/>
      <c r="L19" s="246"/>
      <c r="M19" s="246"/>
      <c r="N19" s="149" t="s">
        <v>506</v>
      </c>
      <c r="O19" s="149" t="s">
        <v>647</v>
      </c>
      <c r="P19" s="158">
        <v>1E-4</v>
      </c>
      <c r="Q19" s="157">
        <v>1</v>
      </c>
      <c r="R19" s="158">
        <f t="shared" si="2"/>
        <v>1E-4</v>
      </c>
    </row>
    <row r="20" spans="1:18" ht="31.95" customHeight="1" thickBot="1" x14ac:dyDescent="0.55000000000000004">
      <c r="C20" s="191">
        <f>SUM(C5:C19)</f>
        <v>1</v>
      </c>
      <c r="D20" s="191"/>
      <c r="F20" s="251">
        <f>SUM(F5:F19)</f>
        <v>0.90685510999999996</v>
      </c>
      <c r="G20" s="251">
        <f>SUM(G5:G19)</f>
        <v>0.77700020000000014</v>
      </c>
      <c r="H20" s="248">
        <f>(F5+F6)/($C5+$C6)</f>
        <v>1</v>
      </c>
      <c r="I20" s="248">
        <f>(G5+G6)/($C5+$C6)</f>
        <v>1</v>
      </c>
      <c r="J20" s="249">
        <f>(F7+F8+F9+F10+F11+F12+F13+F14+F18+F19)/($C7+$C8+$C9+$C10+$C11+$C12+$C13+$C14+$C18+$C19)</f>
        <v>0.99982302654867272</v>
      </c>
      <c r="K20" s="249">
        <f>(G7+G8+G9+G10+G11+G12+G13+G14+G18+G19)/($C7+$C8+$C9+$C10+$C11+$C12+$C13+$C14+$C18+$C19)</f>
        <v>0.95221238938053077</v>
      </c>
      <c r="L20" s="248">
        <f>(F15+F16+F17)/($C15+$C16+$C17)</f>
        <v>0.66165490909090852</v>
      </c>
      <c r="M20" s="248">
        <f>(G15+G16+G17)/($C15+$C16+$C17)</f>
        <v>0.28727345454545467</v>
      </c>
      <c r="N20" s="201">
        <f>(K15+K16+K17)/(E15+E16+E17)</f>
        <v>0</v>
      </c>
      <c r="P20" s="193">
        <v>1</v>
      </c>
      <c r="Q20" s="193"/>
      <c r="R20" s="192">
        <f>SUM(R5:R19)</f>
        <v>0.86450000000000005</v>
      </c>
    </row>
    <row r="21" spans="1:18" x14ac:dyDescent="0.3">
      <c r="G21" s="183"/>
    </row>
    <row r="80" spans="1:1" x14ac:dyDescent="0.3">
      <c r="A80" s="194"/>
    </row>
    <row r="81" spans="1:1" x14ac:dyDescent="0.3">
      <c r="A81" s="194">
        <v>1</v>
      </c>
    </row>
    <row r="82" spans="1:1" x14ac:dyDescent="0.3">
      <c r="A82" s="194">
        <v>1</v>
      </c>
    </row>
    <row r="83" spans="1:1" x14ac:dyDescent="0.3">
      <c r="A83" s="194">
        <v>1</v>
      </c>
    </row>
    <row r="84" spans="1:1" x14ac:dyDescent="0.3">
      <c r="A84" s="194">
        <v>1</v>
      </c>
    </row>
    <row r="85" spans="1:1" x14ac:dyDescent="0.3">
      <c r="A85" s="194">
        <v>1</v>
      </c>
    </row>
    <row r="86" spans="1:1" x14ac:dyDescent="0.3">
      <c r="A86" s="194">
        <v>1</v>
      </c>
    </row>
    <row r="87" spans="1:1" x14ac:dyDescent="0.3">
      <c r="A87" s="194">
        <v>1</v>
      </c>
    </row>
    <row r="88" spans="1:1" x14ac:dyDescent="0.3">
      <c r="A88" s="194"/>
    </row>
    <row r="89" spans="1:1" x14ac:dyDescent="0.3">
      <c r="A89" s="194">
        <v>1</v>
      </c>
    </row>
    <row r="90" spans="1:1" x14ac:dyDescent="0.3">
      <c r="A90" s="194">
        <v>1</v>
      </c>
    </row>
    <row r="91" spans="1:1" x14ac:dyDescent="0.3">
      <c r="A91" s="194">
        <v>1</v>
      </c>
    </row>
    <row r="92" spans="1:1" x14ac:dyDescent="0.3">
      <c r="A92" s="194">
        <v>1</v>
      </c>
    </row>
    <row r="93" spans="1:1" x14ac:dyDescent="0.3">
      <c r="A93" s="194">
        <v>1</v>
      </c>
    </row>
    <row r="94" spans="1:1" x14ac:dyDescent="0.3">
      <c r="A94" s="194">
        <v>1</v>
      </c>
    </row>
    <row r="95" spans="1:1" x14ac:dyDescent="0.3">
      <c r="A95" s="194">
        <v>1</v>
      </c>
    </row>
    <row r="96" spans="1:1" x14ac:dyDescent="0.3">
      <c r="A96" s="194">
        <v>1</v>
      </c>
    </row>
    <row r="97" spans="1:1" x14ac:dyDescent="0.3">
      <c r="A97" s="194">
        <v>1</v>
      </c>
    </row>
    <row r="98" spans="1:1" x14ac:dyDescent="0.3">
      <c r="A98" s="194">
        <v>1</v>
      </c>
    </row>
    <row r="99" spans="1:1" x14ac:dyDescent="0.3">
      <c r="A99" s="194">
        <v>1</v>
      </c>
    </row>
    <row r="100" spans="1:1" x14ac:dyDescent="0.3">
      <c r="A100" s="194">
        <v>1</v>
      </c>
    </row>
    <row r="101" spans="1:1" x14ac:dyDescent="0.3">
      <c r="A101" s="194">
        <v>1</v>
      </c>
    </row>
    <row r="102" spans="1:1" x14ac:dyDescent="0.3">
      <c r="A102" s="194">
        <v>1</v>
      </c>
    </row>
    <row r="103" spans="1:1" x14ac:dyDescent="0.3">
      <c r="A103" s="194">
        <v>1</v>
      </c>
    </row>
    <row r="104" spans="1:1" x14ac:dyDescent="0.3">
      <c r="A104" s="194">
        <v>1</v>
      </c>
    </row>
    <row r="105" spans="1:1" x14ac:dyDescent="0.3">
      <c r="A105" s="194">
        <v>1</v>
      </c>
    </row>
    <row r="106" spans="1:1" x14ac:dyDescent="0.3">
      <c r="A106" s="194">
        <v>1</v>
      </c>
    </row>
    <row r="107" spans="1:1" x14ac:dyDescent="0.3">
      <c r="A107" s="194">
        <v>1</v>
      </c>
    </row>
    <row r="108" spans="1:1" x14ac:dyDescent="0.3">
      <c r="A108" s="194">
        <v>1</v>
      </c>
    </row>
    <row r="109" spans="1:1" x14ac:dyDescent="0.3">
      <c r="A109" s="194">
        <v>1</v>
      </c>
    </row>
    <row r="110" spans="1:1" x14ac:dyDescent="0.3">
      <c r="A110" s="194">
        <v>1</v>
      </c>
    </row>
    <row r="111" spans="1:1" x14ac:dyDescent="0.3">
      <c r="A111" s="194">
        <v>1</v>
      </c>
    </row>
    <row r="112" spans="1:1" x14ac:dyDescent="0.3">
      <c r="A112" s="194">
        <v>1</v>
      </c>
    </row>
    <row r="113" spans="1:1" x14ac:dyDescent="0.3">
      <c r="A113" s="194">
        <v>1</v>
      </c>
    </row>
    <row r="114" spans="1:1" x14ac:dyDescent="0.3">
      <c r="A114" s="194"/>
    </row>
    <row r="115" spans="1:1" x14ac:dyDescent="0.3">
      <c r="A115" s="194">
        <v>1</v>
      </c>
    </row>
    <row r="116" spans="1:1" x14ac:dyDescent="0.3">
      <c r="A116" s="194">
        <v>1</v>
      </c>
    </row>
    <row r="117" spans="1:1" x14ac:dyDescent="0.3">
      <c r="A117" s="194">
        <v>1</v>
      </c>
    </row>
    <row r="118" spans="1:1" x14ac:dyDescent="0.3">
      <c r="A118" s="194">
        <v>1</v>
      </c>
    </row>
    <row r="119" spans="1:1" x14ac:dyDescent="0.3">
      <c r="A119" s="194">
        <v>1</v>
      </c>
    </row>
    <row r="120" spans="1:1" x14ac:dyDescent="0.3">
      <c r="A120" s="194">
        <v>1</v>
      </c>
    </row>
    <row r="121" spans="1:1" x14ac:dyDescent="0.3">
      <c r="A121" s="194">
        <v>1</v>
      </c>
    </row>
    <row r="122" spans="1:1" x14ac:dyDescent="0.3">
      <c r="A122" s="194">
        <v>1</v>
      </c>
    </row>
    <row r="123" spans="1:1" x14ac:dyDescent="0.3">
      <c r="A123" s="194">
        <v>1</v>
      </c>
    </row>
    <row r="124" spans="1:1" x14ac:dyDescent="0.3">
      <c r="A124" s="194">
        <v>1</v>
      </c>
    </row>
    <row r="125" spans="1:1" x14ac:dyDescent="0.3">
      <c r="A125" s="194">
        <v>1</v>
      </c>
    </row>
    <row r="126" spans="1:1" x14ac:dyDescent="0.3">
      <c r="A126" s="194">
        <v>1</v>
      </c>
    </row>
    <row r="127" spans="1:1" x14ac:dyDescent="0.3">
      <c r="A127" s="194">
        <v>1</v>
      </c>
    </row>
    <row r="128" spans="1:1" x14ac:dyDescent="0.3">
      <c r="A128" s="194">
        <v>1</v>
      </c>
    </row>
    <row r="129" spans="1:1" x14ac:dyDescent="0.3">
      <c r="A129" s="194">
        <v>1</v>
      </c>
    </row>
    <row r="130" spans="1:1" x14ac:dyDescent="0.3">
      <c r="A130" s="194">
        <v>1</v>
      </c>
    </row>
    <row r="131" spans="1:1" x14ac:dyDescent="0.3">
      <c r="A131" s="194">
        <v>1</v>
      </c>
    </row>
    <row r="132" spans="1:1" x14ac:dyDescent="0.3">
      <c r="A132" s="194">
        <v>1</v>
      </c>
    </row>
    <row r="133" spans="1:1" x14ac:dyDescent="0.3">
      <c r="A133" s="194">
        <v>1</v>
      </c>
    </row>
    <row r="134" spans="1:1" x14ac:dyDescent="0.3">
      <c r="A134" s="194">
        <v>1</v>
      </c>
    </row>
    <row r="135" spans="1:1" x14ac:dyDescent="0.3">
      <c r="A135" s="194">
        <v>1</v>
      </c>
    </row>
    <row r="136" spans="1:1" x14ac:dyDescent="0.3">
      <c r="A136" s="194">
        <v>1</v>
      </c>
    </row>
    <row r="137" spans="1:1" x14ac:dyDescent="0.3">
      <c r="A137" s="194">
        <v>1</v>
      </c>
    </row>
    <row r="138" spans="1:1" x14ac:dyDescent="0.3">
      <c r="A138" s="194">
        <v>1</v>
      </c>
    </row>
    <row r="139" spans="1:1" x14ac:dyDescent="0.3">
      <c r="A139" s="194"/>
    </row>
    <row r="140" spans="1:1" x14ac:dyDescent="0.3">
      <c r="A140" s="194"/>
    </row>
    <row r="141" spans="1:1" x14ac:dyDescent="0.3">
      <c r="A141" s="194"/>
    </row>
    <row r="142" spans="1:1" x14ac:dyDescent="0.3">
      <c r="A142" s="194">
        <v>1</v>
      </c>
    </row>
    <row r="143" spans="1:1" x14ac:dyDescent="0.3">
      <c r="A143" s="194">
        <v>1</v>
      </c>
    </row>
    <row r="144" spans="1:1" x14ac:dyDescent="0.3">
      <c r="A144" s="194">
        <v>1</v>
      </c>
    </row>
    <row r="145" spans="1:1" x14ac:dyDescent="0.3">
      <c r="A145" s="194"/>
    </row>
    <row r="146" spans="1:1" x14ac:dyDescent="0.3">
      <c r="A146" s="194">
        <v>1</v>
      </c>
    </row>
    <row r="147" spans="1:1" x14ac:dyDescent="0.3">
      <c r="A147" s="194">
        <v>1</v>
      </c>
    </row>
    <row r="148" spans="1:1" x14ac:dyDescent="0.3">
      <c r="A148" s="194"/>
    </row>
    <row r="149" spans="1:1" x14ac:dyDescent="0.3">
      <c r="A149" s="194">
        <v>1</v>
      </c>
    </row>
    <row r="150" spans="1:1" x14ac:dyDescent="0.3">
      <c r="A150" s="194"/>
    </row>
    <row r="151" spans="1:1" x14ac:dyDescent="0.3">
      <c r="A151" s="194">
        <v>1</v>
      </c>
    </row>
    <row r="152" spans="1:1" x14ac:dyDescent="0.3">
      <c r="A152" s="194">
        <v>1</v>
      </c>
    </row>
    <row r="153" spans="1:1" x14ac:dyDescent="0.3">
      <c r="A153" s="194">
        <v>1</v>
      </c>
    </row>
    <row r="154" spans="1:1" x14ac:dyDescent="0.3">
      <c r="A154" s="194">
        <v>1</v>
      </c>
    </row>
    <row r="155" spans="1:1" x14ac:dyDescent="0.3">
      <c r="A155" s="194"/>
    </row>
    <row r="156" spans="1:1" x14ac:dyDescent="0.3">
      <c r="A156" s="194">
        <v>1</v>
      </c>
    </row>
    <row r="157" spans="1:1" x14ac:dyDescent="0.3">
      <c r="A157" s="194">
        <v>1</v>
      </c>
    </row>
    <row r="158" spans="1:1" x14ac:dyDescent="0.3">
      <c r="A158" s="194">
        <v>1</v>
      </c>
    </row>
    <row r="159" spans="1:1" x14ac:dyDescent="0.3">
      <c r="A159" s="194">
        <v>1</v>
      </c>
    </row>
    <row r="160" spans="1:1" x14ac:dyDescent="0.3">
      <c r="A160" s="194"/>
    </row>
    <row r="161" spans="1:1" x14ac:dyDescent="0.3">
      <c r="A161" s="194">
        <v>1</v>
      </c>
    </row>
    <row r="162" spans="1:1" x14ac:dyDescent="0.3">
      <c r="A162" s="194">
        <v>1</v>
      </c>
    </row>
    <row r="163" spans="1:1" x14ac:dyDescent="0.3">
      <c r="A163" s="194"/>
    </row>
    <row r="164" spans="1:1" x14ac:dyDescent="0.3">
      <c r="A164" s="194"/>
    </row>
    <row r="165" spans="1:1" x14ac:dyDescent="0.3">
      <c r="A165" s="194">
        <v>1</v>
      </c>
    </row>
    <row r="166" spans="1:1" x14ac:dyDescent="0.3">
      <c r="A166" s="194">
        <v>1</v>
      </c>
    </row>
    <row r="167" spans="1:1" x14ac:dyDescent="0.3">
      <c r="A167" s="194">
        <v>1</v>
      </c>
    </row>
    <row r="168" spans="1:1" x14ac:dyDescent="0.3">
      <c r="A168" s="194">
        <v>1</v>
      </c>
    </row>
    <row r="169" spans="1:1" x14ac:dyDescent="0.3">
      <c r="A169" s="194">
        <v>1</v>
      </c>
    </row>
    <row r="170" spans="1:1" x14ac:dyDescent="0.3">
      <c r="A170" s="194">
        <v>1</v>
      </c>
    </row>
    <row r="171" spans="1:1" x14ac:dyDescent="0.3">
      <c r="A171" s="194">
        <v>1</v>
      </c>
    </row>
    <row r="172" spans="1:1" x14ac:dyDescent="0.3">
      <c r="A172" s="194">
        <v>1</v>
      </c>
    </row>
    <row r="173" spans="1:1" x14ac:dyDescent="0.3">
      <c r="A173" s="194">
        <v>1</v>
      </c>
    </row>
    <row r="174" spans="1:1" x14ac:dyDescent="0.3">
      <c r="A174" s="194">
        <v>1</v>
      </c>
    </row>
    <row r="175" spans="1:1" x14ac:dyDescent="0.3">
      <c r="A175" s="194">
        <v>1</v>
      </c>
    </row>
    <row r="176" spans="1:1" x14ac:dyDescent="0.3">
      <c r="A176" s="194">
        <v>1</v>
      </c>
    </row>
    <row r="177" spans="1:1" x14ac:dyDescent="0.3">
      <c r="A177" s="194">
        <v>1</v>
      </c>
    </row>
    <row r="178" spans="1:1" x14ac:dyDescent="0.3">
      <c r="A178" s="194">
        <v>1</v>
      </c>
    </row>
    <row r="179" spans="1:1" x14ac:dyDescent="0.3">
      <c r="A179" s="194">
        <v>1</v>
      </c>
    </row>
    <row r="180" spans="1:1" x14ac:dyDescent="0.3">
      <c r="A180" s="194">
        <v>1</v>
      </c>
    </row>
    <row r="181" spans="1:1" x14ac:dyDescent="0.3">
      <c r="A181" s="194">
        <v>1</v>
      </c>
    </row>
    <row r="182" spans="1:1" x14ac:dyDescent="0.3">
      <c r="A182" s="194">
        <v>1</v>
      </c>
    </row>
    <row r="183" spans="1:1" x14ac:dyDescent="0.3">
      <c r="A183" s="194">
        <v>1</v>
      </c>
    </row>
    <row r="184" spans="1:1" x14ac:dyDescent="0.3">
      <c r="A184" s="194">
        <v>1</v>
      </c>
    </row>
    <row r="185" spans="1:1" x14ac:dyDescent="0.3">
      <c r="A185" s="194">
        <v>1</v>
      </c>
    </row>
    <row r="186" spans="1:1" x14ac:dyDescent="0.3">
      <c r="A186" s="194">
        <v>1</v>
      </c>
    </row>
    <row r="187" spans="1:1" x14ac:dyDescent="0.3">
      <c r="A187" s="194">
        <v>1</v>
      </c>
    </row>
    <row r="188" spans="1:1" x14ac:dyDescent="0.3">
      <c r="A188" s="194"/>
    </row>
    <row r="189" spans="1:1" x14ac:dyDescent="0.3">
      <c r="A189" s="194"/>
    </row>
    <row r="190" spans="1:1" x14ac:dyDescent="0.3">
      <c r="A190" s="194"/>
    </row>
    <row r="191" spans="1:1" x14ac:dyDescent="0.3">
      <c r="A191" s="194"/>
    </row>
    <row r="192" spans="1:1" x14ac:dyDescent="0.3">
      <c r="A192" s="194"/>
    </row>
    <row r="193" spans="1:1" x14ac:dyDescent="0.3">
      <c r="A193" s="194">
        <v>1</v>
      </c>
    </row>
    <row r="194" spans="1:1" x14ac:dyDescent="0.3">
      <c r="A194" s="194">
        <v>1</v>
      </c>
    </row>
    <row r="195" spans="1:1" x14ac:dyDescent="0.3">
      <c r="A195" s="194">
        <v>1</v>
      </c>
    </row>
    <row r="196" spans="1:1" x14ac:dyDescent="0.3">
      <c r="A196" s="194">
        <v>1</v>
      </c>
    </row>
    <row r="197" spans="1:1" x14ac:dyDescent="0.3">
      <c r="A197" s="194">
        <v>1</v>
      </c>
    </row>
    <row r="198" spans="1:1" x14ac:dyDescent="0.3">
      <c r="A198" s="194">
        <v>1</v>
      </c>
    </row>
    <row r="199" spans="1:1" x14ac:dyDescent="0.3">
      <c r="A199" s="194">
        <v>1</v>
      </c>
    </row>
    <row r="200" spans="1:1" x14ac:dyDescent="0.3">
      <c r="A200" s="194">
        <v>1</v>
      </c>
    </row>
    <row r="201" spans="1:1" x14ac:dyDescent="0.3">
      <c r="A201" s="194">
        <v>1</v>
      </c>
    </row>
    <row r="202" spans="1:1" x14ac:dyDescent="0.3">
      <c r="A202" s="194"/>
    </row>
    <row r="203" spans="1:1" x14ac:dyDescent="0.3">
      <c r="A203" s="194"/>
    </row>
    <row r="204" spans="1:1" x14ac:dyDescent="0.3">
      <c r="A204" s="194"/>
    </row>
    <row r="205" spans="1:1" x14ac:dyDescent="0.3">
      <c r="A205" s="194">
        <v>1</v>
      </c>
    </row>
    <row r="206" spans="1:1" x14ac:dyDescent="0.3">
      <c r="A206" s="194">
        <v>1</v>
      </c>
    </row>
    <row r="207" spans="1:1" x14ac:dyDescent="0.3">
      <c r="A207" s="194">
        <v>1</v>
      </c>
    </row>
    <row r="208" spans="1:1" x14ac:dyDescent="0.3">
      <c r="A208" s="194">
        <v>1</v>
      </c>
    </row>
    <row r="209" spans="1:1" x14ac:dyDescent="0.3">
      <c r="A209" s="194">
        <v>1</v>
      </c>
    </row>
    <row r="210" spans="1:1" x14ac:dyDescent="0.3">
      <c r="A210" s="194">
        <v>1</v>
      </c>
    </row>
    <row r="211" spans="1:1" x14ac:dyDescent="0.3">
      <c r="A211" s="194">
        <v>1</v>
      </c>
    </row>
    <row r="212" spans="1:1" x14ac:dyDescent="0.3">
      <c r="A212" s="194">
        <v>1</v>
      </c>
    </row>
    <row r="213" spans="1:1" x14ac:dyDescent="0.3">
      <c r="A213" s="194">
        <v>1</v>
      </c>
    </row>
    <row r="214" spans="1:1" x14ac:dyDescent="0.3">
      <c r="A214" s="194">
        <v>1</v>
      </c>
    </row>
    <row r="215" spans="1:1" x14ac:dyDescent="0.3">
      <c r="A215" s="194">
        <v>1</v>
      </c>
    </row>
    <row r="216" spans="1:1" x14ac:dyDescent="0.3">
      <c r="A216" s="194"/>
    </row>
    <row r="217" spans="1:1" x14ac:dyDescent="0.3">
      <c r="A217" s="194">
        <v>1</v>
      </c>
    </row>
    <row r="218" spans="1:1" x14ac:dyDescent="0.3">
      <c r="A218" s="194"/>
    </row>
    <row r="219" spans="1:1" x14ac:dyDescent="0.3">
      <c r="A219" s="194"/>
    </row>
    <row r="220" spans="1:1" x14ac:dyDescent="0.3">
      <c r="A220" s="194">
        <v>1</v>
      </c>
    </row>
    <row r="221" spans="1:1" x14ac:dyDescent="0.3">
      <c r="A221" s="194">
        <v>1</v>
      </c>
    </row>
    <row r="222" spans="1:1" x14ac:dyDescent="0.3">
      <c r="A222" s="194">
        <v>1</v>
      </c>
    </row>
    <row r="223" spans="1:1" x14ac:dyDescent="0.3">
      <c r="A223" s="194">
        <v>1</v>
      </c>
    </row>
    <row r="224" spans="1:1" x14ac:dyDescent="0.3">
      <c r="A224" s="194">
        <v>1</v>
      </c>
    </row>
    <row r="225" spans="1:1" x14ac:dyDescent="0.3">
      <c r="A225" s="194">
        <v>1</v>
      </c>
    </row>
    <row r="226" spans="1:1" x14ac:dyDescent="0.3">
      <c r="A226" s="194">
        <v>1</v>
      </c>
    </row>
    <row r="227" spans="1:1" x14ac:dyDescent="0.3">
      <c r="A227" s="194">
        <v>1</v>
      </c>
    </row>
    <row r="228" spans="1:1" x14ac:dyDescent="0.3">
      <c r="A228" s="194">
        <v>1</v>
      </c>
    </row>
    <row r="229" spans="1:1" x14ac:dyDescent="0.3">
      <c r="A229" s="194">
        <v>1</v>
      </c>
    </row>
    <row r="230" spans="1:1" x14ac:dyDescent="0.3">
      <c r="A230" s="194"/>
    </row>
    <row r="231" spans="1:1" x14ac:dyDescent="0.3">
      <c r="A231" s="194">
        <v>1</v>
      </c>
    </row>
    <row r="232" spans="1:1" x14ac:dyDescent="0.3">
      <c r="A232" s="194">
        <v>1</v>
      </c>
    </row>
    <row r="233" spans="1:1" x14ac:dyDescent="0.3">
      <c r="A233" s="194">
        <v>1</v>
      </c>
    </row>
    <row r="234" spans="1:1" x14ac:dyDescent="0.3">
      <c r="A234" s="194">
        <v>1</v>
      </c>
    </row>
    <row r="235" spans="1:1" x14ac:dyDescent="0.3">
      <c r="A235" s="194">
        <v>1</v>
      </c>
    </row>
    <row r="236" spans="1:1" x14ac:dyDescent="0.3">
      <c r="A236" s="194">
        <v>1</v>
      </c>
    </row>
    <row r="237" spans="1:1" x14ac:dyDescent="0.3">
      <c r="A237" s="194">
        <v>1</v>
      </c>
    </row>
    <row r="238" spans="1:1" x14ac:dyDescent="0.3">
      <c r="A238" s="194"/>
    </row>
    <row r="239" spans="1:1" x14ac:dyDescent="0.3">
      <c r="A239" s="194">
        <v>1</v>
      </c>
    </row>
    <row r="240" spans="1:1" x14ac:dyDescent="0.3">
      <c r="A240" s="194">
        <v>1</v>
      </c>
    </row>
    <row r="241" spans="1:1" x14ac:dyDescent="0.3">
      <c r="A241" s="194">
        <v>1</v>
      </c>
    </row>
    <row r="242" spans="1:1" x14ac:dyDescent="0.3">
      <c r="A242" s="194">
        <v>1</v>
      </c>
    </row>
    <row r="243" spans="1:1" x14ac:dyDescent="0.3">
      <c r="A243" s="194"/>
    </row>
    <row r="244" spans="1:1" x14ac:dyDescent="0.3">
      <c r="A244" s="194">
        <v>1</v>
      </c>
    </row>
    <row r="245" spans="1:1" x14ac:dyDescent="0.3">
      <c r="A245" s="194">
        <v>1</v>
      </c>
    </row>
    <row r="246" spans="1:1" x14ac:dyDescent="0.3">
      <c r="A246" s="194">
        <v>1</v>
      </c>
    </row>
    <row r="247" spans="1:1" x14ac:dyDescent="0.3">
      <c r="A247" s="194">
        <v>1</v>
      </c>
    </row>
    <row r="248" spans="1:1" x14ac:dyDescent="0.3">
      <c r="A248" s="194"/>
    </row>
    <row r="249" spans="1:1" x14ac:dyDescent="0.3">
      <c r="A249" s="194"/>
    </row>
    <row r="250" spans="1:1" x14ac:dyDescent="0.3">
      <c r="A250" s="194"/>
    </row>
    <row r="251" spans="1:1" x14ac:dyDescent="0.3">
      <c r="A251" s="194">
        <v>1</v>
      </c>
    </row>
    <row r="252" spans="1:1" x14ac:dyDescent="0.3">
      <c r="A252" s="194">
        <v>1</v>
      </c>
    </row>
    <row r="253" spans="1:1" x14ac:dyDescent="0.3">
      <c r="A253" s="194">
        <v>1</v>
      </c>
    </row>
    <row r="254" spans="1:1" x14ac:dyDescent="0.3">
      <c r="A254" s="194">
        <v>1</v>
      </c>
    </row>
    <row r="255" spans="1:1" x14ac:dyDescent="0.3">
      <c r="A255" s="194">
        <v>1</v>
      </c>
    </row>
    <row r="256" spans="1:1" x14ac:dyDescent="0.3">
      <c r="A256" s="194"/>
    </row>
    <row r="257" spans="1:1" x14ac:dyDescent="0.3">
      <c r="A257" s="194">
        <v>1</v>
      </c>
    </row>
    <row r="258" spans="1:1" x14ac:dyDescent="0.3">
      <c r="A258" s="194">
        <v>1</v>
      </c>
    </row>
    <row r="259" spans="1:1" x14ac:dyDescent="0.3">
      <c r="A259" s="194">
        <v>1</v>
      </c>
    </row>
    <row r="260" spans="1:1" x14ac:dyDescent="0.3">
      <c r="A260" s="194"/>
    </row>
    <row r="261" spans="1:1" x14ac:dyDescent="0.3">
      <c r="A261" s="195">
        <f>SUM(A81:A260)</f>
        <v>149</v>
      </c>
    </row>
    <row r="262" spans="1:1" x14ac:dyDescent="0.3">
      <c r="A262" s="194"/>
    </row>
    <row r="263" spans="1:1" x14ac:dyDescent="0.3">
      <c r="A263" s="194"/>
    </row>
    <row r="264" spans="1:1" x14ac:dyDescent="0.3">
      <c r="A264" s="194"/>
    </row>
    <row r="265" spans="1:1" x14ac:dyDescent="0.3">
      <c r="A265" s="194"/>
    </row>
    <row r="266" spans="1:1" x14ac:dyDescent="0.3">
      <c r="A266" s="194"/>
    </row>
    <row r="267" spans="1:1" x14ac:dyDescent="0.3">
      <c r="A267" s="194"/>
    </row>
    <row r="268" spans="1:1" x14ac:dyDescent="0.3">
      <c r="A268" s="194"/>
    </row>
    <row r="269" spans="1:1" x14ac:dyDescent="0.3">
      <c r="A269" s="194"/>
    </row>
    <row r="270" spans="1:1" x14ac:dyDescent="0.3">
      <c r="A270" s="194"/>
    </row>
    <row r="271" spans="1:1" x14ac:dyDescent="0.3">
      <c r="A271" s="194"/>
    </row>
    <row r="272" spans="1:1" x14ac:dyDescent="0.3">
      <c r="A272" s="194"/>
    </row>
    <row r="273" spans="1:1" x14ac:dyDescent="0.3">
      <c r="A273" s="194"/>
    </row>
    <row r="274" spans="1:1" x14ac:dyDescent="0.3">
      <c r="A274" s="194"/>
    </row>
    <row r="275" spans="1:1" x14ac:dyDescent="0.3">
      <c r="A275" s="194"/>
    </row>
    <row r="276" spans="1:1" x14ac:dyDescent="0.3">
      <c r="A276" s="194"/>
    </row>
    <row r="277" spans="1:1" x14ac:dyDescent="0.3">
      <c r="A277" s="194"/>
    </row>
    <row r="278" spans="1:1" x14ac:dyDescent="0.3">
      <c r="A278" s="194"/>
    </row>
    <row r="279" spans="1:1" x14ac:dyDescent="0.3">
      <c r="A279" s="194"/>
    </row>
    <row r="280" spans="1:1" x14ac:dyDescent="0.3">
      <c r="A280" s="194"/>
    </row>
    <row r="281" spans="1:1" x14ac:dyDescent="0.3">
      <c r="A281" s="194"/>
    </row>
    <row r="282" spans="1:1" x14ac:dyDescent="0.3">
      <c r="A282" s="194"/>
    </row>
    <row r="283" spans="1:1" x14ac:dyDescent="0.3">
      <c r="A283" s="194"/>
    </row>
    <row r="284" spans="1:1" x14ac:dyDescent="0.3">
      <c r="A284" s="194"/>
    </row>
    <row r="285" spans="1:1" x14ac:dyDescent="0.3">
      <c r="A285" s="194"/>
    </row>
    <row r="286" spans="1:1" x14ac:dyDescent="0.3">
      <c r="A286" s="194"/>
    </row>
    <row r="287" spans="1:1" x14ac:dyDescent="0.3">
      <c r="A287" s="194"/>
    </row>
    <row r="288" spans="1:1" x14ac:dyDescent="0.3">
      <c r="A288" s="194"/>
    </row>
    <row r="289" spans="1:1" x14ac:dyDescent="0.3">
      <c r="A289" s="194"/>
    </row>
    <row r="290" spans="1:1" x14ac:dyDescent="0.3">
      <c r="A290" s="194"/>
    </row>
    <row r="291" spans="1:1" x14ac:dyDescent="0.3">
      <c r="A291" s="194"/>
    </row>
    <row r="292" spans="1:1" x14ac:dyDescent="0.3">
      <c r="A292" s="194"/>
    </row>
    <row r="293" spans="1:1" x14ac:dyDescent="0.3">
      <c r="A293" s="194"/>
    </row>
    <row r="294" spans="1:1" x14ac:dyDescent="0.3">
      <c r="A294" s="194"/>
    </row>
    <row r="295" spans="1:1" x14ac:dyDescent="0.3">
      <c r="A295" s="194"/>
    </row>
    <row r="296" spans="1:1" x14ac:dyDescent="0.3">
      <c r="A296" s="194"/>
    </row>
    <row r="297" spans="1:1" x14ac:dyDescent="0.3">
      <c r="A297" s="194"/>
    </row>
    <row r="298" spans="1:1" x14ac:dyDescent="0.3">
      <c r="A298" s="194"/>
    </row>
    <row r="299" spans="1:1" x14ac:dyDescent="0.3">
      <c r="A299" s="194"/>
    </row>
    <row r="300" spans="1:1" x14ac:dyDescent="0.3">
      <c r="A300" s="194"/>
    </row>
    <row r="301" spans="1:1" x14ac:dyDescent="0.3">
      <c r="A301" s="194"/>
    </row>
  </sheetData>
  <phoneticPr fontId="15" type="noConversion"/>
  <pageMargins left="0.7" right="0.7" top="0.75" bottom="0.75" header="0.3" footer="0.3"/>
  <pageSetup paperSize="8" scale="69" orientation="landscape" horizontalDpi="0" verticalDpi="0" copies="2"/>
  <colBreaks count="1" manualBreakCount="1">
    <brk id="19" max="1048575" man="1"/>
  </colBreaks>
</worksheet>
</file>

<file path=docProps/app.xml><?xml version="1.0" encoding="utf-8"?>
<Properties xmlns="http://schemas.openxmlformats.org/officeDocument/2006/extended-properties" xmlns:vt="http://schemas.openxmlformats.org/officeDocument/2006/docPropsVTypes">
  <Application/>
  <DocSecurity>0</DocSecurity>
  <ScaleCrop>false</ScaleCrop>
  <HeadingPairs>
    <vt:vector baseType="variant" size="4">
      <vt:variant>
        <vt:lpstr>Werkbladen</vt:lpstr>
      </vt:variant>
      <vt:variant>
        <vt:i4>4</vt:i4>
      </vt:variant>
      <vt:variant>
        <vt:lpstr>Benoemde bereiken</vt:lpstr>
      </vt:variant>
      <vt:variant>
        <vt:i4>6</vt:i4>
      </vt:variant>
    </vt:vector>
  </HeadingPairs>
  <TitlesOfParts>
    <vt:vector baseType="lpstr" size="10">
      <vt:lpstr>Afb</vt:lpstr>
      <vt:lpstr>Basis</vt:lpstr>
      <vt:lpstr>PBS-AOBT</vt:lpstr>
      <vt:lpstr>Functionele status</vt:lpstr>
      <vt:lpstr>BOPStap</vt:lpstr>
      <vt:lpstr>BZM</vt:lpstr>
      <vt:lpstr>Hoofdniveau</vt:lpstr>
      <vt:lpstr>'Functionele status'!Print_Area</vt:lpstr>
      <vt:lpstr>'PBS-AOBT'!Print_Area</vt:lpstr>
      <vt:lpstr>Subniveau</vt:lpstr>
    </vt:vector>
  </TitlesOfParts>
  <LinksUpToDate>false</LinksUpToDate>
  <SharedDoc>false</SharedDoc>
  <HyperlinksChanged>false</HyperlinksChanged>
  <AppVersion>16.0300</AppVersion>
  <Company/>
  <Template/>
  <Manager/>
  <TotalTime>0</TotalTime>
</Properties>
</file>

<file path=docProps/core.xml><?xml version="1.0" encoding="utf-8"?>
<cp:coreProperties xmlns:cp="http://schemas.openxmlformats.org/package/2006/metadata/core-properties" xmlns:dc="http://purl.org/dc/elements/1.1/" xmlns:dcterms="http://purl.org/dc/terms/" xmlns:xsi="http://www.w3.org/2001/XMLSchema-instance">
  <dcterms:modified xsi:type="dcterms:W3CDTF">2018-03-28T07:41:00Z</dcterms:modified>
  <cp:revision>0</cp:revision>
</cp:coreProperties>
</file>