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Evan\Documents\waquoit_nitrogen_mehg_model-master\"/>
    </mc:Choice>
  </mc:AlternateContent>
  <xr:revisionPtr revIDLastSave="0" documentId="13_ncr:1_{41AE8B41-C716-43D1-B000-41D86D44FD71}" xr6:coauthVersionLast="47" xr6:coauthVersionMax="47" xr10:uidLastSave="{00000000-0000-0000-0000-000000000000}"/>
  <bookViews>
    <workbookView xWindow="-108" yWindow="-108" windowWidth="23256" windowHeight="12720" tabRatio="991" xr2:uid="{00000000-000D-0000-FFFF-FFFF00000000}"/>
  </bookViews>
  <sheets>
    <sheet name="Parameters" sheetId="1" r:id="rId1"/>
    <sheet name="FeedPreferencesMin" sheetId="2" r:id="rId2"/>
    <sheet name="FeedPreferencesMax" sheetId="3" r:id="rId3"/>
    <sheet name="FeedPreferences" sheetId="4" r:id="rId4"/>
    <sheet name="Chla" sheetId="5" r:id="rId5"/>
  </sheets>
  <definedNames>
    <definedName name="_xlnm._FilterDatabase" localSheetId="3">FeedPreferences!$A$2:$M$14</definedName>
    <definedName name="_xlnm._FilterDatabase" localSheetId="2">FeedPreferencesMax!#REF!</definedName>
    <definedName name="_xlnm._FilterDatabase" localSheetId="1">FeedPreferencesMin!#REF!</definedName>
    <definedName name="_xlnm.Print_Area" localSheetId="0">Parameters!$A$1:$Z$40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33" i="1" l="1"/>
  <c r="W32" i="1"/>
  <c r="V32" i="1"/>
  <c r="T32" i="1"/>
  <c r="B24" i="1"/>
  <c r="B23" i="1"/>
  <c r="B22" i="1"/>
  <c r="B11" i="1"/>
</calcChain>
</file>

<file path=xl/sharedStrings.xml><?xml version="1.0" encoding="utf-8"?>
<sst xmlns="http://schemas.openxmlformats.org/spreadsheetml/2006/main" count="189" uniqueCount="103">
  <si>
    <t>MeHg Bioaccumulation Model</t>
  </si>
  <si>
    <t>Model Parameters</t>
  </si>
  <si>
    <t>Units</t>
  </si>
  <si>
    <t>Notes</t>
  </si>
  <si>
    <t>Season</t>
  </si>
  <si>
    <t>0 = Base Chla, 1 = High Chla, 2 = Low Chla</t>
  </si>
  <si>
    <t>Warming</t>
  </si>
  <si>
    <t>Addition to base water temperature</t>
  </si>
  <si>
    <t>Water Parameters</t>
  </si>
  <si>
    <t>pM</t>
  </si>
  <si>
    <t>Dow</t>
  </si>
  <si>
    <t>Mason et al (1996) - Dow of MeHgCl</t>
  </si>
  <si>
    <t>sat</t>
  </si>
  <si>
    <t>Water saturation</t>
  </si>
  <si>
    <t>MeHg_sed</t>
  </si>
  <si>
    <t>pmol/g</t>
  </si>
  <si>
    <t>MeHg in sediment</t>
  </si>
  <si>
    <t>DOC</t>
  </si>
  <si>
    <t>uM</t>
  </si>
  <si>
    <t>Dissolved Organic Carbon</t>
  </si>
  <si>
    <t>ScEff</t>
  </si>
  <si>
    <t>Particulate scavenging efficiency of small zooplankton</t>
  </si>
  <si>
    <t>alphaP</t>
  </si>
  <si>
    <t>The scaling factor by which concentration ratio of phytoplankton scale to surface area: volume ratio</t>
  </si>
  <si>
    <t>aE</t>
  </si>
  <si>
    <t>MeHg elimination parameters Trude; &amp; Rasmussen 1997</t>
  </si>
  <si>
    <t>bE</t>
  </si>
  <si>
    <t>MeHg elimination parameters Trude; &amp; Rasmussen 1998</t>
  </si>
  <si>
    <t>cE</t>
  </si>
  <si>
    <t>MeHg elimination parameters Trude; &amp; Rasmussen 1999</t>
  </si>
  <si>
    <t>Species Parameters</t>
  </si>
  <si>
    <t>Consumption</t>
  </si>
  <si>
    <t>Respiration</t>
  </si>
  <si>
    <t>Egestion</t>
  </si>
  <si>
    <t>Excretion</t>
  </si>
  <si>
    <t>Other</t>
  </si>
  <si>
    <t>Migration</t>
  </si>
  <si>
    <t>Stochastic Parameters</t>
  </si>
  <si>
    <t>Row</t>
  </si>
  <si>
    <t>Species</t>
  </si>
  <si>
    <t>ac</t>
  </si>
  <si>
    <t>bc</t>
  </si>
  <si>
    <t>Qc</t>
  </si>
  <si>
    <t>P</t>
  </si>
  <si>
    <t>ar</t>
  </si>
  <si>
    <t>br</t>
  </si>
  <si>
    <t>Qr</t>
  </si>
  <si>
    <t>S</t>
  </si>
  <si>
    <t>A</t>
  </si>
  <si>
    <t>alpha_ege</t>
  </si>
  <si>
    <t>beta_ege</t>
  </si>
  <si>
    <t>gamma_ege</t>
  </si>
  <si>
    <t>alpha_exr</t>
  </si>
  <si>
    <t>beta_excr</t>
  </si>
  <si>
    <t>gamma_excr</t>
  </si>
  <si>
    <t>TempPref</t>
  </si>
  <si>
    <t>TempEq</t>
  </si>
  <si>
    <t>EnerCont</t>
  </si>
  <si>
    <t>aL</t>
  </si>
  <si>
    <t>bL</t>
  </si>
  <si>
    <t>f_assim</t>
  </si>
  <si>
    <t>M0</t>
  </si>
  <si>
    <t>MeHg0</t>
  </si>
  <si>
    <t>FinalAge (years)</t>
  </si>
  <si>
    <t>Weight (g)</t>
  </si>
  <si>
    <t>dr</t>
  </si>
  <si>
    <t>aa</t>
  </si>
  <si>
    <t>ba</t>
  </si>
  <si>
    <t>del f_assim</t>
  </si>
  <si>
    <t>Small Phytoplankton</t>
  </si>
  <si>
    <t>Medium Phytoplankton</t>
  </si>
  <si>
    <t>Large Phytoplankton</t>
  </si>
  <si>
    <t>Small Zooplankton</t>
  </si>
  <si>
    <t>Warm</t>
  </si>
  <si>
    <t>Large Zooplankton</t>
  </si>
  <si>
    <t>Shrimp</t>
  </si>
  <si>
    <t>Cold</t>
  </si>
  <si>
    <t>Temperate</t>
  </si>
  <si>
    <t>Bluefish</t>
  </si>
  <si>
    <t>Prey</t>
  </si>
  <si>
    <t>Predator</t>
  </si>
  <si>
    <t>January</t>
  </si>
  <si>
    <t>February</t>
  </si>
  <si>
    <t>March</t>
  </si>
  <si>
    <t xml:space="preserve">April 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</si>
  <si>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</si>
  <si>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</si>
  <si>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</si>
  <si>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</si>
  <si>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</si>
  <si>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</si>
  <si>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</si>
  <si>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</si>
  <si>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Quahog</t>
  </si>
  <si>
    <t>Silversides</t>
  </si>
  <si>
    <t>Striped Killifish</t>
  </si>
  <si>
    <t>Mummichog</t>
  </si>
  <si>
    <t>Striped Bass</t>
  </si>
  <si>
    <t>Grass Shrimp</t>
  </si>
  <si>
    <t>N_conc</t>
  </si>
  <si>
    <t>TotalHg</t>
  </si>
  <si>
    <t>Dissolved nitrogen concentration (in nitrite and nitrate)</t>
  </si>
  <si>
    <t>Concentration of all Hg species in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</si>
</sst>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E+00"/>
    <numFmt numFmtId="166" formatCode="0.000"/>
  </numFmts>
  <fonts count="5" x14ac:knownFonts="1"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0000"/>
      <name val="Times New Roman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EBF1DE"/>
        <bgColor rgb="FFFDEADA"/>
      </patternFill>
    </fill>
    <fill>
      <patternFill patternType="solid">
        <fgColor rgb="FFFFFFFF"/>
        <bgColor rgb="FFEBF1DE"/>
      </patternFill>
    </fill>
    <fill>
      <patternFill patternType="solid">
        <fgColor rgb="FFD9D9D9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DCE6F2"/>
        <bgColor rgb="FFD9D9D9"/>
      </patternFill>
    </fill>
    <fill>
      <patternFill patternType="solid">
        <fgColor theme="9" tint="0.79998168889431442"/>
        <bgColor rgb="FFDCE6F2"/>
      </patternFill>
    </fill>
    <fill>
      <patternFill patternType="solid">
        <fgColor theme="9" tint="0.79998168889431442"/>
        <bgColor rgb="FFFDEADA"/>
      </patternFill>
    </fill>
    <fill>
      <patternFill patternType="solid">
        <fgColor theme="9" tint="0.79998168889431442"/>
        <bgColor rgb="FFC4D79B"/>
      </patternFill>
    </fill>
    <fill>
      <patternFill patternType="solid">
        <fgColor theme="9" tint="0.79998168889431442"/>
        <bgColor rgb="FFC3D69B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1" xfId="0" applyFill="1" applyBorder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2" xfId="0" applyFont="1" applyFill="1" applyBorder="1"/>
    <xf numFmtId="0" fontId="0" fillId="4" borderId="2" xfId="0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1" xfId="0" applyFont="1" applyFill="1" applyBorder="1"/>
    <xf numFmtId="0" fontId="0" fillId="6" borderId="0" xfId="0" applyFill="1" applyAlignment="1"/>
    <xf numFmtId="0" fontId="0" fillId="6" borderId="3" xfId="0" applyFont="1" applyFill="1" applyBorder="1"/>
    <xf numFmtId="0" fontId="0" fillId="6" borderId="2" xfId="0" applyFill="1" applyBorder="1"/>
    <xf numFmtId="0" fontId="0" fillId="4" borderId="1" xfId="0" applyFill="1" applyBorder="1"/>
    <xf numFmtId="0" fontId="0" fillId="4" borderId="0" xfId="0" applyFill="1"/>
    <xf numFmtId="0" fontId="2" fillId="4" borderId="0" xfId="0" applyFont="1" applyFill="1"/>
    <xf numFmtId="0" fontId="2" fillId="4" borderId="5" xfId="0" applyFont="1" applyFill="1" applyBorder="1"/>
    <xf numFmtId="0" fontId="2" fillId="4" borderId="0" xfId="0" applyFont="1" applyFill="1" applyBorder="1"/>
    <xf numFmtId="0" fontId="3" fillId="4" borderId="1" xfId="0" applyFont="1" applyFill="1" applyBorder="1"/>
    <xf numFmtId="0" fontId="0" fillId="4" borderId="3" xfId="0" applyFill="1" applyBorder="1"/>
    <xf numFmtId="0" fontId="0" fillId="2" borderId="0" xfId="0" applyFill="1" applyBorder="1"/>
    <xf numFmtId="0" fontId="0" fillId="2" borderId="1" xfId="0" applyFont="1" applyFill="1" applyBorder="1"/>
    <xf numFmtId="0" fontId="0" fillId="2" borderId="4" xfId="0" applyFont="1" applyFill="1" applyBorder="1"/>
    <xf numFmtId="0" fontId="0" fillId="4" borderId="1" xfId="0" applyFont="1" applyFill="1" applyBorder="1"/>
    <xf numFmtId="0" fontId="0" fillId="0" borderId="0" xfId="0" applyBorder="1"/>
    <xf numFmtId="2" fontId="0" fillId="0" borderId="0" xfId="0" applyNumberFormat="1" applyBorder="1"/>
    <xf numFmtId="11" fontId="0" fillId="0" borderId="0" xfId="0" applyNumberFormat="1" applyFont="1" applyBorder="1"/>
    <xf numFmtId="166" fontId="0" fillId="0" borderId="0" xfId="0" applyNumberFormat="1" applyFont="1" applyBorder="1"/>
    <xf numFmtId="0" fontId="0" fillId="7" borderId="1" xfId="0" applyFill="1" applyBorder="1"/>
    <xf numFmtId="0" fontId="0" fillId="8" borderId="1" xfId="0" applyFill="1" applyBorder="1"/>
    <xf numFmtId="0" fontId="0" fillId="8" borderId="4" xfId="0" applyFont="1" applyFill="1" applyBorder="1"/>
    <xf numFmtId="164" fontId="0" fillId="9" borderId="1" xfId="0" applyNumberFormat="1" applyFill="1" applyBorder="1"/>
    <xf numFmtId="165" fontId="0" fillId="8" borderId="1" xfId="0" applyNumberFormat="1" applyFill="1" applyBorder="1"/>
    <xf numFmtId="0" fontId="0" fillId="9" borderId="3" xfId="0" applyFill="1" applyBorder="1"/>
    <xf numFmtId="0" fontId="0" fillId="9" borderId="1" xfId="0" applyFill="1" applyBorder="1"/>
    <xf numFmtId="11" fontId="0" fillId="9" borderId="1" xfId="0" applyNumberFormat="1" applyFill="1" applyBorder="1"/>
    <xf numFmtId="166" fontId="0" fillId="9" borderId="1" xfId="0" applyNumberFormat="1" applyFill="1" applyBorder="1"/>
    <xf numFmtId="11" fontId="4" fillId="9" borderId="0" xfId="0" applyNumberFormat="1" applyFont="1" applyFill="1"/>
    <xf numFmtId="166" fontId="4" fillId="9" borderId="1" xfId="0" applyNumberFormat="1" applyFont="1" applyFill="1" applyBorder="1"/>
    <xf numFmtId="164" fontId="0" fillId="10" borderId="4" xfId="0" applyNumberFormat="1" applyFont="1" applyFill="1" applyBorder="1"/>
    <xf numFmtId="11" fontId="0" fillId="10" borderId="4" xfId="0" applyNumberFormat="1" applyFont="1" applyFill="1" applyBorder="1"/>
    <xf numFmtId="166" fontId="0" fillId="10" borderId="4" xfId="0" applyNumberFormat="1" applyFont="1" applyFill="1" applyBorder="1"/>
    <xf numFmtId="0" fontId="0" fillId="10" borderId="4" xfId="0" applyFont="1" applyFill="1" applyBorder="1"/>
    <xf numFmtId="0" fontId="0" fillId="2" borderId="4" xfId="0" applyFill="1" applyBorder="1"/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/>
    <xf numFmtId="0" fontId="2" fillId="4" borderId="4" xfId="0" applyFont="1" applyFill="1" applyBorder="1" applyAlignment="1"/>
    <xf numFmtId="0" fontId="2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C4D7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R40"/>
  <sheetViews>
    <sheetView tabSelected="1" zoomScale="82" zoomScaleNormal="82" zoomScalePageLayoutView="82" workbookViewId="0">
      <selection activeCell="B11" sqref="B11"/>
    </sheetView>
  </sheetViews>
  <sheetFormatPr defaultColWidth="8.796875" defaultRowHeight="15.6" x14ac:dyDescent="0.3"/>
  <cols>
    <col min="1" max="26" width="8.796875" style="1"/>
    <col min="27" max="1006" width="8.796875" style="2"/>
  </cols>
  <sheetData>
    <row r="1" spans="1:1006" s="4" customFormat="1" ht="18" x14ac:dyDescent="0.35">
      <c r="A1" s="3" t="s">
        <v>0</v>
      </c>
    </row>
    <row r="2" spans="1:1006" s="4" customFormat="1" x14ac:dyDescent="0.3">
      <c r="A2"/>
    </row>
    <row r="3" spans="1:1006" s="6" customFormat="1" ht="18" x14ac:dyDescent="0.35">
      <c r="A3" s="5" t="s">
        <v>1</v>
      </c>
      <c r="C3" s="7" t="s">
        <v>2</v>
      </c>
      <c r="D3" s="8" t="s">
        <v>3</v>
      </c>
    </row>
    <row r="4" spans="1:1006" s="10" customFormat="1" x14ac:dyDescent="0.3">
      <c r="A4" s="9" t="s">
        <v>4</v>
      </c>
      <c r="B4" s="9">
        <v>0</v>
      </c>
      <c r="C4" s="9"/>
      <c r="D4" s="10" t="s">
        <v>5</v>
      </c>
    </row>
    <row r="5" spans="1:1006" s="10" customFormat="1" x14ac:dyDescent="0.3">
      <c r="A5" s="9" t="s">
        <v>6</v>
      </c>
      <c r="B5" s="9">
        <v>0</v>
      </c>
      <c r="C5" s="9"/>
      <c r="D5" s="10" t="s">
        <v>7</v>
      </c>
    </row>
    <row r="6" spans="1:1006" s="10" customFormat="1" x14ac:dyDescent="0.3">
      <c r="A6" s="9"/>
      <c r="B6" s="9"/>
      <c r="C6" s="9"/>
    </row>
    <row r="7" spans="1:1006" s="10" customFormat="1" x14ac:dyDescent="0.3">
      <c r="A7" s="9"/>
      <c r="B7" s="9"/>
      <c r="C7" s="9"/>
    </row>
    <row r="8" spans="1:1006" s="4" customFormat="1" x14ac:dyDescent="0.3"/>
    <row r="9" spans="1:1006" s="6" customFormat="1" ht="18" x14ac:dyDescent="0.35">
      <c r="A9" s="5" t="s">
        <v>8</v>
      </c>
    </row>
    <row r="10" spans="1:1006" s="14" customFormat="1" x14ac:dyDescent="0.3">
      <c r="A10" s="11" t="s">
        <v>99</v>
      </c>
      <c r="B10" s="12">
        <v>0.95</v>
      </c>
      <c r="C10" s="11" t="s">
        <v>18</v>
      </c>
      <c r="D10" s="13" t="s">
        <v>101</v>
      </c>
    </row>
    <row r="11" spans="1:1006" s="14" customFormat="1" x14ac:dyDescent="0.3">
      <c r="A11" s="11" t="s">
        <v>10</v>
      </c>
      <c r="B11" s="11">
        <f>1.7</f>
        <v>1.7</v>
      </c>
      <c r="C11" s="11"/>
      <c r="D11" s="13" t="s">
        <v>11</v>
      </c>
    </row>
    <row r="12" spans="1:1006" s="14" customFormat="1" x14ac:dyDescent="0.3">
      <c r="A12" s="11" t="s">
        <v>12</v>
      </c>
      <c r="B12" s="11">
        <v>0.9</v>
      </c>
      <c r="C12" s="11"/>
      <c r="D12" s="13" t="s">
        <v>13</v>
      </c>
    </row>
    <row r="13" spans="1:1006" s="14" customFormat="1" x14ac:dyDescent="0.3">
      <c r="A13" s="11" t="s">
        <v>14</v>
      </c>
      <c r="B13" s="11">
        <v>10</v>
      </c>
      <c r="C13" s="11" t="s">
        <v>15</v>
      </c>
      <c r="D13" s="13" t="s">
        <v>16</v>
      </c>
    </row>
    <row r="14" spans="1:1006" x14ac:dyDescent="0.3">
      <c r="A14" s="11" t="s">
        <v>17</v>
      </c>
      <c r="B14" s="12">
        <v>89.274000000000001</v>
      </c>
      <c r="C14" s="11" t="s">
        <v>18</v>
      </c>
      <c r="D14" s="13" t="s">
        <v>19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</row>
    <row r="15" spans="1:1006" x14ac:dyDescent="0.3">
      <c r="A15" s="11" t="s">
        <v>100</v>
      </c>
      <c r="B15" s="11">
        <v>4.4000000000000004</v>
      </c>
      <c r="C15" s="11" t="s">
        <v>9</v>
      </c>
      <c r="D15" s="13" t="s">
        <v>102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</row>
    <row r="16" spans="1:1006" x14ac:dyDescent="0.3">
      <c r="A16" s="11" t="s">
        <v>20</v>
      </c>
      <c r="B16" s="11">
        <v>0.75</v>
      </c>
      <c r="C16" s="11"/>
      <c r="D16" s="13" t="s">
        <v>21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</row>
    <row r="17" spans="1:1006" x14ac:dyDescent="0.3">
      <c r="A17" s="11" t="s">
        <v>22</v>
      </c>
      <c r="B17" s="11">
        <v>1</v>
      </c>
      <c r="C17" s="11"/>
      <c r="D17" s="13" t="s">
        <v>23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</row>
    <row r="18" spans="1:1006" x14ac:dyDescent="0.3">
      <c r="A18" s="11"/>
      <c r="B18" s="11"/>
      <c r="C18" s="11"/>
      <c r="D18" s="13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</row>
    <row r="19" spans="1:1006" x14ac:dyDescent="0.3">
      <c r="A19" s="11"/>
      <c r="B19" s="11"/>
      <c r="C19" s="11"/>
      <c r="D19" s="13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</row>
    <row r="20" spans="1:1006" x14ac:dyDescent="0.3">
      <c r="A20" s="11"/>
      <c r="B20" s="11"/>
      <c r="C20" s="11"/>
      <c r="D20" s="13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</row>
    <row r="21" spans="1:1006" x14ac:dyDescent="0.3">
      <c r="A21" s="11"/>
      <c r="B21" s="11"/>
      <c r="C21" s="11"/>
      <c r="D21" s="13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</row>
    <row r="22" spans="1:1006" x14ac:dyDescent="0.3">
      <c r="A22" s="11" t="s">
        <v>24</v>
      </c>
      <c r="B22" s="11">
        <f>0.00335</f>
        <v>3.3500000000000001E-3</v>
      </c>
      <c r="C22" s="11"/>
      <c r="D22" s="13" t="s">
        <v>25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</row>
    <row r="23" spans="1:1006" x14ac:dyDescent="0.3">
      <c r="A23" s="11" t="s">
        <v>26</v>
      </c>
      <c r="B23" s="11">
        <f>(-0.14-0.11*0.5)</f>
        <v>-0.19500000000000001</v>
      </c>
      <c r="C23" s="11"/>
      <c r="D23" s="13" t="s">
        <v>27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</row>
    <row r="24" spans="1:1006" x14ac:dyDescent="0.3">
      <c r="A24" s="11" t="s">
        <v>28</v>
      </c>
      <c r="B24" s="11">
        <f>0.047+0.038*0.5</f>
        <v>6.6000000000000003E-2</v>
      </c>
      <c r="C24" s="11"/>
      <c r="D24" s="13" t="s">
        <v>29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</row>
    <row r="25" spans="1:1006" s="4" customFormat="1" x14ac:dyDescent="0.3"/>
    <row r="26" spans="1:1006" s="6" customFormat="1" ht="18" x14ac:dyDescent="0.35">
      <c r="A26" s="5" t="s">
        <v>30</v>
      </c>
    </row>
    <row r="27" spans="1:1006" s="16" customFormat="1" x14ac:dyDescent="0.3">
      <c r="C27" s="47" t="s">
        <v>31</v>
      </c>
      <c r="D27" s="47"/>
      <c r="E27" s="47"/>
      <c r="F27" s="47"/>
      <c r="G27" s="48" t="s">
        <v>32</v>
      </c>
      <c r="H27" s="48"/>
      <c r="I27" s="48"/>
      <c r="J27" s="48"/>
      <c r="K27" s="48"/>
      <c r="L27" s="47" t="s">
        <v>33</v>
      </c>
      <c r="M27" s="47"/>
      <c r="N27" s="47"/>
      <c r="O27" s="49" t="s">
        <v>34</v>
      </c>
      <c r="P27" s="49"/>
      <c r="Q27" s="49"/>
      <c r="R27" s="49" t="s">
        <v>35</v>
      </c>
      <c r="S27" s="49"/>
      <c r="T27" s="49"/>
      <c r="U27" s="49"/>
      <c r="V27" s="49"/>
      <c r="W27" s="49"/>
      <c r="X27" s="17"/>
      <c r="AA27" s="46" t="s">
        <v>36</v>
      </c>
      <c r="AB27" s="46"/>
      <c r="AC27" s="46"/>
      <c r="AD27" s="46"/>
      <c r="AE27" s="15" t="s">
        <v>37</v>
      </c>
    </row>
    <row r="28" spans="1:1006" s="19" customFormat="1" x14ac:dyDescent="0.3">
      <c r="A28" s="7" t="s">
        <v>38</v>
      </c>
      <c r="B28" s="7" t="s">
        <v>39</v>
      </c>
      <c r="C28" s="7" t="s">
        <v>40</v>
      </c>
      <c r="D28" s="7" t="s">
        <v>41</v>
      </c>
      <c r="E28" s="7" t="s">
        <v>42</v>
      </c>
      <c r="F28" s="7" t="s">
        <v>43</v>
      </c>
      <c r="G28" s="7" t="s">
        <v>44</v>
      </c>
      <c r="H28" s="7" t="s">
        <v>45</v>
      </c>
      <c r="I28" s="7" t="s">
        <v>46</v>
      </c>
      <c r="J28" s="7" t="s">
        <v>47</v>
      </c>
      <c r="K28" s="7" t="s">
        <v>48</v>
      </c>
      <c r="L28" s="7" t="s">
        <v>49</v>
      </c>
      <c r="M28" s="7" t="s">
        <v>50</v>
      </c>
      <c r="N28" s="7" t="s">
        <v>51</v>
      </c>
      <c r="O28" s="7" t="s">
        <v>52</v>
      </c>
      <c r="P28" s="7" t="s">
        <v>53</v>
      </c>
      <c r="Q28" s="7" t="s">
        <v>54</v>
      </c>
      <c r="R28" s="7" t="s">
        <v>55</v>
      </c>
      <c r="S28" s="7" t="s">
        <v>56</v>
      </c>
      <c r="T28" s="7" t="s">
        <v>57</v>
      </c>
      <c r="U28" s="7" t="s">
        <v>58</v>
      </c>
      <c r="V28" s="7" t="s">
        <v>59</v>
      </c>
      <c r="W28" s="7" t="s">
        <v>60</v>
      </c>
      <c r="X28" s="18" t="s">
        <v>61</v>
      </c>
      <c r="Y28" s="19" t="s">
        <v>62</v>
      </c>
      <c r="Z28" s="19" t="s">
        <v>63</v>
      </c>
      <c r="AA28" s="7" t="s">
        <v>64</v>
      </c>
      <c r="AB28" s="7" t="s">
        <v>65</v>
      </c>
      <c r="AC28" s="7" t="s">
        <v>66</v>
      </c>
      <c r="AD28" s="7" t="s">
        <v>67</v>
      </c>
      <c r="AE28" s="7" t="s">
        <v>68</v>
      </c>
    </row>
    <row r="29" spans="1:1006" s="22" customFormat="1" x14ac:dyDescent="0.3">
      <c r="A29" s="31">
        <v>1</v>
      </c>
      <c r="B29" s="31" t="s">
        <v>69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33">
        <v>1.6</v>
      </c>
      <c r="U29" s="20"/>
      <c r="V29" s="20"/>
      <c r="W29" s="20"/>
      <c r="X29" s="15"/>
      <c r="Y29" s="15"/>
      <c r="Z29" s="21"/>
      <c r="AA29" s="15">
        <v>0</v>
      </c>
      <c r="AB29" s="15">
        <v>0</v>
      </c>
      <c r="AC29" s="15">
        <v>0</v>
      </c>
      <c r="AD29" s="15">
        <v>0</v>
      </c>
      <c r="AE29" s="31">
        <v>0</v>
      </c>
    </row>
    <row r="30" spans="1:1006" s="22" customFormat="1" x14ac:dyDescent="0.3">
      <c r="A30" s="31">
        <v>2</v>
      </c>
      <c r="B30" s="31" t="s">
        <v>70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33">
        <v>1.6</v>
      </c>
      <c r="U30" s="20"/>
      <c r="V30" s="20"/>
      <c r="W30" s="20"/>
      <c r="X30" s="15"/>
      <c r="Y30" s="15"/>
      <c r="Z30" s="21"/>
      <c r="AA30" s="15">
        <v>0</v>
      </c>
      <c r="AB30" s="15">
        <v>0</v>
      </c>
      <c r="AC30" s="15">
        <v>0</v>
      </c>
      <c r="AD30" s="15">
        <v>0</v>
      </c>
      <c r="AE30" s="31">
        <v>0</v>
      </c>
    </row>
    <row r="31" spans="1:1006" s="22" customFormat="1" x14ac:dyDescent="0.3">
      <c r="A31" s="31">
        <v>3</v>
      </c>
      <c r="B31" s="31" t="s">
        <v>71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33">
        <v>1.6</v>
      </c>
      <c r="U31" s="20"/>
      <c r="V31" s="20"/>
      <c r="W31" s="20"/>
      <c r="X31" s="15"/>
      <c r="Y31" s="15"/>
      <c r="Z31" s="21"/>
      <c r="AA31" s="15">
        <v>0</v>
      </c>
      <c r="AB31" s="15">
        <v>0</v>
      </c>
      <c r="AC31" s="15">
        <v>0</v>
      </c>
      <c r="AD31" s="15">
        <v>0</v>
      </c>
      <c r="AE31" s="31">
        <v>0</v>
      </c>
    </row>
    <row r="32" spans="1:1006" x14ac:dyDescent="0.3">
      <c r="A32" s="31">
        <v>4</v>
      </c>
      <c r="B32" s="31" t="s">
        <v>72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30">
        <v>15</v>
      </c>
      <c r="S32" s="31" t="s">
        <v>73</v>
      </c>
      <c r="T32" s="33">
        <f>1.64-(1.64*1/100)</f>
        <v>1.6235999999999999</v>
      </c>
      <c r="U32" s="31">
        <v>2.5000000000000001E-2</v>
      </c>
      <c r="V32" s="31">
        <f>3</f>
        <v>3</v>
      </c>
      <c r="W32" s="31">
        <f>0.6</f>
        <v>0.6</v>
      </c>
      <c r="X32" s="31">
        <v>1E-3</v>
      </c>
      <c r="Y32" s="34">
        <v>6.2352931367187798E-18</v>
      </c>
      <c r="Z32" s="35">
        <v>0.5</v>
      </c>
      <c r="AA32" s="31">
        <v>0</v>
      </c>
      <c r="AB32" s="31">
        <v>0</v>
      </c>
      <c r="AC32" s="31">
        <v>0</v>
      </c>
      <c r="AD32" s="31">
        <v>0</v>
      </c>
      <c r="AE32" s="31">
        <v>0.2</v>
      </c>
    </row>
    <row r="33" spans="1:31" x14ac:dyDescent="0.3">
      <c r="A33" s="31">
        <v>5</v>
      </c>
      <c r="B33" s="31" t="s">
        <v>74</v>
      </c>
      <c r="C33" s="31">
        <v>8.5000000000000006E-2</v>
      </c>
      <c r="D33" s="31">
        <v>-0.28000000000000003</v>
      </c>
      <c r="E33" s="31">
        <v>2.1</v>
      </c>
      <c r="F33" s="31">
        <v>0.65</v>
      </c>
      <c r="G33" s="31">
        <v>2.1499999999999998E-2</v>
      </c>
      <c r="H33" s="31">
        <v>-0.2</v>
      </c>
      <c r="I33" s="31">
        <v>2.1</v>
      </c>
      <c r="J33" s="31">
        <v>0.15</v>
      </c>
      <c r="K33" s="31">
        <v>2</v>
      </c>
      <c r="L33" s="31">
        <v>0.158</v>
      </c>
      <c r="M33" s="31">
        <v>-0.222</v>
      </c>
      <c r="N33" s="31">
        <v>0.63100000000000001</v>
      </c>
      <c r="O33" s="31">
        <v>2.92E-2</v>
      </c>
      <c r="P33" s="31">
        <v>0.57999999999999996</v>
      </c>
      <c r="Q33" s="31">
        <v>-0.29899999999999999</v>
      </c>
      <c r="R33" s="31">
        <v>15</v>
      </c>
      <c r="S33" s="31" t="s">
        <v>73</v>
      </c>
      <c r="T33" s="33">
        <f>3.4-(3.4*1/100)</f>
        <v>3.3660000000000001</v>
      </c>
      <c r="U33" s="31">
        <v>0.54</v>
      </c>
      <c r="V33" s="31">
        <v>2.97</v>
      </c>
      <c r="W33" s="31">
        <v>0.85</v>
      </c>
      <c r="X33" s="31">
        <v>1E-3</v>
      </c>
      <c r="Y33" s="34">
        <v>6.2352931367187798E-18</v>
      </c>
      <c r="Z33" s="35">
        <v>6</v>
      </c>
      <c r="AA33" s="31">
        <v>0</v>
      </c>
      <c r="AB33" s="31">
        <v>0</v>
      </c>
      <c r="AC33" s="31">
        <v>0</v>
      </c>
      <c r="AD33" s="31">
        <v>0</v>
      </c>
      <c r="AE33" s="31">
        <v>0.2</v>
      </c>
    </row>
    <row r="34" spans="1:31" x14ac:dyDescent="0.3">
      <c r="A34" s="31">
        <v>6</v>
      </c>
      <c r="B34" s="31" t="s">
        <v>93</v>
      </c>
      <c r="C34" s="30">
        <v>0.1</v>
      </c>
      <c r="D34" s="36">
        <v>-0.39</v>
      </c>
      <c r="E34" s="30">
        <v>2.1</v>
      </c>
      <c r="F34" s="30">
        <v>0.65</v>
      </c>
      <c r="G34" s="30">
        <v>6.0000000000000001E-3</v>
      </c>
      <c r="H34" s="36">
        <v>-0.25</v>
      </c>
      <c r="I34" s="30">
        <v>2.1</v>
      </c>
      <c r="J34" s="36">
        <v>0.28499999999999998</v>
      </c>
      <c r="K34" s="36">
        <v>3</v>
      </c>
      <c r="L34" s="30">
        <v>0.315</v>
      </c>
      <c r="M34" s="30">
        <v>-0.222</v>
      </c>
      <c r="N34" s="36">
        <v>0.88</v>
      </c>
      <c r="O34" s="31">
        <v>2.92E-2</v>
      </c>
      <c r="P34" s="30">
        <v>0.57999999999999996</v>
      </c>
      <c r="Q34" s="30">
        <v>-0.29899999999999999</v>
      </c>
      <c r="R34" s="31">
        <v>15</v>
      </c>
      <c r="S34" s="31" t="s">
        <v>73</v>
      </c>
      <c r="T34" s="33">
        <v>1.5</v>
      </c>
      <c r="U34" s="37">
        <v>9.0157113760595701E-8</v>
      </c>
      <c r="V34" s="38">
        <v>3.8997999999999999</v>
      </c>
      <c r="W34" s="31">
        <v>0.65</v>
      </c>
      <c r="X34" s="31">
        <v>0.1</v>
      </c>
      <c r="Y34" s="31">
        <v>1E-3</v>
      </c>
      <c r="Z34" s="35">
        <v>20</v>
      </c>
      <c r="AA34" s="31">
        <v>10</v>
      </c>
      <c r="AB34" s="31">
        <v>0</v>
      </c>
      <c r="AC34" s="31">
        <v>0</v>
      </c>
      <c r="AD34" s="31">
        <v>0</v>
      </c>
      <c r="AE34" s="31">
        <v>0.3</v>
      </c>
    </row>
    <row r="35" spans="1:31" x14ac:dyDescent="0.3">
      <c r="A35" s="31">
        <v>7</v>
      </c>
      <c r="B35" s="31" t="s">
        <v>75</v>
      </c>
      <c r="C35" s="36">
        <v>0.09</v>
      </c>
      <c r="D35" s="36">
        <v>-0.28000000000000003</v>
      </c>
      <c r="E35" s="36">
        <v>2.1</v>
      </c>
      <c r="F35" s="36">
        <v>0.65</v>
      </c>
      <c r="G35" s="36">
        <v>2.7E-2</v>
      </c>
      <c r="H35" s="36">
        <v>-0.2</v>
      </c>
      <c r="I35" s="36">
        <v>2.1</v>
      </c>
      <c r="J35" s="36">
        <v>0.15</v>
      </c>
      <c r="K35" s="31">
        <v>2</v>
      </c>
      <c r="L35" s="31">
        <v>0.158</v>
      </c>
      <c r="M35" s="31">
        <v>-0.222</v>
      </c>
      <c r="N35" s="31">
        <v>0.63100000000000001</v>
      </c>
      <c r="O35" s="31">
        <v>2.92E-2</v>
      </c>
      <c r="P35" s="31">
        <v>0.57999999999999996</v>
      </c>
      <c r="Q35" s="31">
        <v>-0.29899999999999999</v>
      </c>
      <c r="R35" s="31">
        <v>10</v>
      </c>
      <c r="S35" s="31" t="s">
        <v>76</v>
      </c>
      <c r="T35" s="33">
        <v>3.5</v>
      </c>
      <c r="U35" s="39">
        <v>3.6469003237505803E-5</v>
      </c>
      <c r="V35" s="40">
        <v>3.1030000000000002</v>
      </c>
      <c r="W35" s="31">
        <v>0.85</v>
      </c>
      <c r="X35" s="31">
        <v>0.1</v>
      </c>
      <c r="Y35" s="31">
        <v>0.1</v>
      </c>
      <c r="Z35" s="35">
        <v>20</v>
      </c>
      <c r="AA35" s="31">
        <v>20</v>
      </c>
      <c r="AB35" s="31">
        <v>0</v>
      </c>
      <c r="AC35" s="31">
        <v>0</v>
      </c>
      <c r="AD35" s="31">
        <v>0</v>
      </c>
      <c r="AE35" s="31">
        <v>0.2</v>
      </c>
    </row>
    <row r="36" spans="1:31" x14ac:dyDescent="0.3">
      <c r="A36" s="31">
        <v>8</v>
      </c>
      <c r="B36" s="31" t="s">
        <v>94</v>
      </c>
      <c r="C36" s="31">
        <v>0.1</v>
      </c>
      <c r="D36" s="31">
        <v>-0.25</v>
      </c>
      <c r="E36" s="31">
        <v>2.1</v>
      </c>
      <c r="F36" s="31">
        <v>0.65</v>
      </c>
      <c r="G36" s="31">
        <v>2.5499999999999998E-2</v>
      </c>
      <c r="H36" s="31">
        <v>-0.2</v>
      </c>
      <c r="I36" s="31">
        <v>2.1</v>
      </c>
      <c r="J36" s="31">
        <v>0.15</v>
      </c>
      <c r="K36" s="31">
        <v>2</v>
      </c>
      <c r="L36" s="31">
        <v>0.158</v>
      </c>
      <c r="M36" s="31">
        <v>-0.222</v>
      </c>
      <c r="N36" s="31">
        <v>0.63100000000000001</v>
      </c>
      <c r="O36" s="31">
        <v>2.92E-2</v>
      </c>
      <c r="P36" s="31">
        <v>0.57999999999999996</v>
      </c>
      <c r="Q36" s="31">
        <v>-0.29899999999999999</v>
      </c>
      <c r="R36" s="31">
        <v>11</v>
      </c>
      <c r="S36" s="32" t="s">
        <v>77</v>
      </c>
      <c r="T36" s="33">
        <v>4.4000000000000004</v>
      </c>
      <c r="U36" s="37">
        <v>1.5275660582380699E-5</v>
      </c>
      <c r="V36" s="38">
        <v>3.0979999999999999</v>
      </c>
      <c r="W36" s="31">
        <v>0.85</v>
      </c>
      <c r="X36" s="31">
        <v>10</v>
      </c>
      <c r="Y36" s="31">
        <v>0.1</v>
      </c>
      <c r="Z36" s="35">
        <v>20</v>
      </c>
      <c r="AA36" s="31">
        <v>100</v>
      </c>
      <c r="AB36" s="31">
        <v>0.03</v>
      </c>
      <c r="AC36" s="31">
        <v>0</v>
      </c>
      <c r="AD36" s="31">
        <v>0</v>
      </c>
      <c r="AE36" s="31">
        <v>0.2</v>
      </c>
    </row>
    <row r="37" spans="1:31" x14ac:dyDescent="0.3">
      <c r="A37" s="31">
        <v>9</v>
      </c>
      <c r="B37" s="31" t="s">
        <v>95</v>
      </c>
      <c r="C37" s="31">
        <v>0.1</v>
      </c>
      <c r="D37" s="32">
        <v>-0.25</v>
      </c>
      <c r="E37" s="32">
        <v>2.1</v>
      </c>
      <c r="F37" s="32">
        <v>0.65</v>
      </c>
      <c r="G37" s="32">
        <v>2.7E-2</v>
      </c>
      <c r="H37" s="32">
        <v>-0.2</v>
      </c>
      <c r="I37" s="32">
        <v>2.1</v>
      </c>
      <c r="J37" s="32">
        <v>0.15</v>
      </c>
      <c r="K37" s="32">
        <v>2</v>
      </c>
      <c r="L37" s="32">
        <v>0.158</v>
      </c>
      <c r="M37" s="32">
        <v>-0.222</v>
      </c>
      <c r="N37" s="32">
        <v>0.63100000000000001</v>
      </c>
      <c r="O37" s="32">
        <v>2.92E-2</v>
      </c>
      <c r="P37" s="32">
        <v>0.57999999999999996</v>
      </c>
      <c r="Q37" s="32">
        <v>-0.29899999999999999</v>
      </c>
      <c r="R37" s="32">
        <v>11</v>
      </c>
      <c r="S37" s="32" t="s">
        <v>77</v>
      </c>
      <c r="T37" s="41">
        <v>5</v>
      </c>
      <c r="U37" s="42">
        <v>1.6300000000000001E-6</v>
      </c>
      <c r="V37" s="43">
        <v>3.3</v>
      </c>
      <c r="W37" s="32">
        <v>0.85</v>
      </c>
      <c r="X37" s="31">
        <v>10</v>
      </c>
      <c r="Y37" s="32">
        <v>0.1</v>
      </c>
      <c r="Z37" s="35">
        <v>20</v>
      </c>
      <c r="AA37" s="31">
        <v>100</v>
      </c>
      <c r="AB37" s="32">
        <v>0.03</v>
      </c>
      <c r="AC37" s="32">
        <v>0</v>
      </c>
      <c r="AD37" s="31">
        <v>0</v>
      </c>
      <c r="AE37" s="31">
        <v>0.2</v>
      </c>
    </row>
    <row r="38" spans="1:31" x14ac:dyDescent="0.3">
      <c r="A38" s="31">
        <v>10</v>
      </c>
      <c r="B38" s="31" t="s">
        <v>96</v>
      </c>
      <c r="C38" s="31">
        <v>0.1</v>
      </c>
      <c r="D38" s="44">
        <v>-0.25</v>
      </c>
      <c r="E38" s="32">
        <v>2.1</v>
      </c>
      <c r="F38" s="32">
        <v>0.65</v>
      </c>
      <c r="G38" s="32">
        <v>2.7E-2</v>
      </c>
      <c r="H38" s="32">
        <v>-0.2</v>
      </c>
      <c r="I38" s="32">
        <v>2.1</v>
      </c>
      <c r="J38" s="32">
        <v>0.15</v>
      </c>
      <c r="K38" s="32">
        <v>2</v>
      </c>
      <c r="L38" s="32">
        <v>0.158</v>
      </c>
      <c r="M38" s="32">
        <v>-0.222</v>
      </c>
      <c r="N38" s="32">
        <v>0.63100000000000001</v>
      </c>
      <c r="O38" s="32">
        <v>2.92E-2</v>
      </c>
      <c r="P38" s="32">
        <v>0.57999999999999996</v>
      </c>
      <c r="Q38" s="32">
        <v>-0.29899999999999999</v>
      </c>
      <c r="R38" s="32">
        <v>11</v>
      </c>
      <c r="S38" s="32" t="s">
        <v>77</v>
      </c>
      <c r="T38" s="41">
        <v>5</v>
      </c>
      <c r="U38" s="42">
        <v>1.6300000000000001E-6</v>
      </c>
      <c r="V38" s="43">
        <v>3.3</v>
      </c>
      <c r="W38" s="32">
        <v>0.85</v>
      </c>
      <c r="X38" s="31">
        <v>10</v>
      </c>
      <c r="Y38" s="32">
        <v>0.1</v>
      </c>
      <c r="Z38" s="35">
        <v>20</v>
      </c>
      <c r="AA38" s="31">
        <v>100</v>
      </c>
      <c r="AB38" s="32">
        <v>0.03</v>
      </c>
      <c r="AC38" s="32">
        <v>0</v>
      </c>
      <c r="AD38" s="31">
        <v>0</v>
      </c>
      <c r="AE38" s="31">
        <v>0.2</v>
      </c>
    </row>
    <row r="39" spans="1:31" x14ac:dyDescent="0.3">
      <c r="A39" s="31">
        <v>11</v>
      </c>
      <c r="B39" s="31" t="s">
        <v>78</v>
      </c>
      <c r="C39" s="36">
        <v>0.3</v>
      </c>
      <c r="D39" s="36">
        <v>-0.28799999999999998</v>
      </c>
      <c r="E39" s="31">
        <v>2.1</v>
      </c>
      <c r="F39" s="31">
        <v>0.65</v>
      </c>
      <c r="G39" s="31">
        <v>2.8000000000000001E-2</v>
      </c>
      <c r="H39" s="31">
        <v>-0.2</v>
      </c>
      <c r="I39" s="31">
        <v>2.1</v>
      </c>
      <c r="J39" s="36">
        <v>0.17199999999999999</v>
      </c>
      <c r="K39" s="31">
        <v>2</v>
      </c>
      <c r="L39" s="31">
        <v>0.158</v>
      </c>
      <c r="M39" s="31">
        <v>-0.222</v>
      </c>
      <c r="N39" s="31">
        <v>0.63100000000000001</v>
      </c>
      <c r="O39" s="31">
        <v>2.92E-2</v>
      </c>
      <c r="P39" s="31">
        <v>0.57999999999999996</v>
      </c>
      <c r="Q39" s="31">
        <v>-0.29899999999999999</v>
      </c>
      <c r="R39" s="31">
        <v>20</v>
      </c>
      <c r="S39" s="31" t="s">
        <v>73</v>
      </c>
      <c r="T39" s="33">
        <v>10</v>
      </c>
      <c r="U39" s="37">
        <v>9.5804914942498602E-6</v>
      </c>
      <c r="V39" s="38">
        <v>3.0548000000000002</v>
      </c>
      <c r="W39" s="31">
        <v>0.85</v>
      </c>
      <c r="X39" s="36">
        <v>50</v>
      </c>
      <c r="Y39" s="31">
        <v>0.1</v>
      </c>
      <c r="Z39" s="35">
        <v>20</v>
      </c>
      <c r="AA39" s="36">
        <v>1000</v>
      </c>
      <c r="AB39" s="31">
        <v>0.03</v>
      </c>
      <c r="AC39" s="32">
        <v>0</v>
      </c>
      <c r="AD39" s="31">
        <v>0</v>
      </c>
      <c r="AE39" s="31">
        <v>0.2</v>
      </c>
    </row>
    <row r="40" spans="1:31" x14ac:dyDescent="0.3">
      <c r="A40" s="31">
        <v>12</v>
      </c>
      <c r="B40" s="31" t="s">
        <v>97</v>
      </c>
      <c r="C40" s="36">
        <v>0.33</v>
      </c>
      <c r="D40" s="31">
        <v>-0.28999999999999998</v>
      </c>
      <c r="E40" s="31">
        <v>2.1</v>
      </c>
      <c r="F40" s="31">
        <v>0.65</v>
      </c>
      <c r="G40" s="36">
        <v>0.03</v>
      </c>
      <c r="H40" s="31">
        <v>-0.2</v>
      </c>
      <c r="I40" s="31">
        <v>2.1</v>
      </c>
      <c r="J40" s="31">
        <v>0.15</v>
      </c>
      <c r="K40" s="31">
        <v>2</v>
      </c>
      <c r="L40" s="31">
        <v>0.158</v>
      </c>
      <c r="M40" s="31">
        <v>-0.222</v>
      </c>
      <c r="N40" s="31">
        <v>0.63100000000000001</v>
      </c>
      <c r="O40" s="31">
        <v>2.92E-2</v>
      </c>
      <c r="P40" s="31">
        <v>0.57999999999999996</v>
      </c>
      <c r="Q40" s="31">
        <v>-0.29899999999999999</v>
      </c>
      <c r="R40" s="31">
        <v>20</v>
      </c>
      <c r="S40" s="31" t="s">
        <v>73</v>
      </c>
      <c r="T40" s="33">
        <v>10</v>
      </c>
      <c r="U40" s="37">
        <v>9.5804914942498602E-6</v>
      </c>
      <c r="V40" s="38">
        <v>3.0548000000000002</v>
      </c>
      <c r="W40" s="31">
        <v>0.85</v>
      </c>
      <c r="X40" s="31">
        <v>50</v>
      </c>
      <c r="Y40" s="31">
        <v>0.1</v>
      </c>
      <c r="Z40" s="35">
        <v>20</v>
      </c>
      <c r="AA40" s="36">
        <v>1000</v>
      </c>
      <c r="AB40" s="31">
        <v>0.03</v>
      </c>
      <c r="AC40" s="32">
        <v>0</v>
      </c>
      <c r="AD40" s="31">
        <v>0</v>
      </c>
      <c r="AE40" s="31">
        <v>0.2</v>
      </c>
    </row>
  </sheetData>
  <mergeCells count="6">
    <mergeCell ref="AA27:AD27"/>
    <mergeCell ref="C27:F27"/>
    <mergeCell ref="G27:K27"/>
    <mergeCell ref="L27:N27"/>
    <mergeCell ref="O27:Q27"/>
    <mergeCell ref="R27:W27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workbookViewId="0">
      <selection activeCell="G22" sqref="G22"/>
    </sheetView>
  </sheetViews>
  <sheetFormatPr defaultColWidth="8.796875" defaultRowHeight="15.6" x14ac:dyDescent="0.3"/>
  <sheetData>
    <row r="1" spans="1:13" x14ac:dyDescent="0.3">
      <c r="A1" s="7" t="s">
        <v>39</v>
      </c>
      <c r="B1" s="7" t="s">
        <v>79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x14ac:dyDescent="0.3">
      <c r="A2" s="7" t="s">
        <v>80</v>
      </c>
      <c r="B2" s="25" t="s">
        <v>69</v>
      </c>
      <c r="C2" s="25" t="s">
        <v>70</v>
      </c>
      <c r="D2" s="25" t="s">
        <v>71</v>
      </c>
      <c r="E2" s="25" t="s">
        <v>72</v>
      </c>
      <c r="F2" s="25" t="s">
        <v>74</v>
      </c>
      <c r="G2" s="25" t="s">
        <v>93</v>
      </c>
      <c r="H2" s="25" t="s">
        <v>98</v>
      </c>
      <c r="I2" s="25" t="s">
        <v>94</v>
      </c>
      <c r="J2" s="25" t="s">
        <v>95</v>
      </c>
      <c r="K2" s="25" t="s">
        <v>96</v>
      </c>
      <c r="L2" s="25" t="s">
        <v>78</v>
      </c>
      <c r="M2" s="25" t="s">
        <v>97</v>
      </c>
    </row>
    <row r="3" spans="1:13" x14ac:dyDescent="0.3">
      <c r="A3" s="1" t="s">
        <v>69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</row>
    <row r="4" spans="1:13" x14ac:dyDescent="0.3">
      <c r="A4" s="1" t="s">
        <v>70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</row>
    <row r="5" spans="1:13" x14ac:dyDescent="0.3">
      <c r="A5" s="1" t="s">
        <v>71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</row>
    <row r="6" spans="1:13" x14ac:dyDescent="0.3">
      <c r="A6" s="1" t="s">
        <v>72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</row>
    <row r="7" spans="1:13" x14ac:dyDescent="0.3">
      <c r="A7" s="1" t="s">
        <v>74</v>
      </c>
      <c r="B7" s="1">
        <v>0</v>
      </c>
      <c r="C7" s="1">
        <v>0</v>
      </c>
      <c r="D7" s="1">
        <v>0</v>
      </c>
      <c r="E7" s="1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</row>
    <row r="8" spans="1:13" x14ac:dyDescent="0.3">
      <c r="A8" s="1" t="s">
        <v>93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</row>
    <row r="9" spans="1:13" x14ac:dyDescent="0.3">
      <c r="A9" s="1" t="s">
        <v>98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</row>
    <row r="10" spans="1:13" x14ac:dyDescent="0.3">
      <c r="A10" s="1" t="s">
        <v>94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3" x14ac:dyDescent="0.3">
      <c r="A11" s="1" t="s">
        <v>95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5">
        <v>0</v>
      </c>
      <c r="K11" s="15">
        <v>0</v>
      </c>
      <c r="L11" s="15">
        <v>0</v>
      </c>
      <c r="M11" s="15">
        <v>0</v>
      </c>
    </row>
    <row r="12" spans="1:13" x14ac:dyDescent="0.3">
      <c r="A12" s="1" t="s">
        <v>96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5">
        <v>0</v>
      </c>
      <c r="L12" s="15">
        <v>0</v>
      </c>
      <c r="M12" s="15">
        <v>0</v>
      </c>
    </row>
    <row r="13" spans="1:13" x14ac:dyDescent="0.3">
      <c r="A13" s="1" t="s">
        <v>78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23">
        <v>0</v>
      </c>
      <c r="I13" s="24">
        <v>0</v>
      </c>
      <c r="J13" s="1">
        <v>0</v>
      </c>
      <c r="K13" s="1">
        <v>0</v>
      </c>
      <c r="L13" s="15">
        <v>0</v>
      </c>
      <c r="M13" s="15">
        <v>0</v>
      </c>
    </row>
    <row r="14" spans="1:13" x14ac:dyDescent="0.3">
      <c r="A14" s="1" t="s">
        <v>97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23">
        <v>0</v>
      </c>
      <c r="I14" s="24">
        <v>0</v>
      </c>
      <c r="J14" s="1">
        <v>0</v>
      </c>
      <c r="K14" s="1">
        <v>0</v>
      </c>
      <c r="L14" s="1">
        <v>0</v>
      </c>
      <c r="M14" s="15"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"/>
  <sheetViews>
    <sheetView workbookViewId="0">
      <selection activeCell="H20" sqref="H20"/>
    </sheetView>
  </sheetViews>
  <sheetFormatPr defaultColWidth="8.796875" defaultRowHeight="15.6" x14ac:dyDescent="0.3"/>
  <sheetData>
    <row r="1" spans="1:13" x14ac:dyDescent="0.3">
      <c r="A1" s="7" t="s">
        <v>39</v>
      </c>
      <c r="B1" s="7" t="s">
        <v>79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x14ac:dyDescent="0.3">
      <c r="A2" s="7" t="s">
        <v>80</v>
      </c>
      <c r="B2" s="15" t="s">
        <v>69</v>
      </c>
      <c r="C2" s="15" t="s">
        <v>70</v>
      </c>
      <c r="D2" s="15" t="s">
        <v>71</v>
      </c>
      <c r="E2" s="15" t="s">
        <v>72</v>
      </c>
      <c r="F2" s="15" t="s">
        <v>74</v>
      </c>
      <c r="G2" s="15" t="s">
        <v>93</v>
      </c>
      <c r="H2" s="15" t="s">
        <v>98</v>
      </c>
      <c r="I2" s="15" t="s">
        <v>94</v>
      </c>
      <c r="J2" s="15" t="s">
        <v>95</v>
      </c>
      <c r="K2" s="15" t="s">
        <v>96</v>
      </c>
      <c r="L2" s="15" t="s">
        <v>78</v>
      </c>
      <c r="M2" s="15" t="s">
        <v>97</v>
      </c>
    </row>
    <row r="3" spans="1:13" x14ac:dyDescent="0.3">
      <c r="A3" s="1" t="s">
        <v>69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</row>
    <row r="4" spans="1:13" x14ac:dyDescent="0.3">
      <c r="A4" s="1" t="s">
        <v>70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</row>
    <row r="5" spans="1:13" x14ac:dyDescent="0.3">
      <c r="A5" s="1" t="s">
        <v>71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</row>
    <row r="6" spans="1:13" x14ac:dyDescent="0.3">
      <c r="A6" s="1" t="s">
        <v>72</v>
      </c>
      <c r="B6" s="15">
        <v>1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</row>
    <row r="7" spans="1:13" x14ac:dyDescent="0.3">
      <c r="A7" s="1" t="s">
        <v>74</v>
      </c>
      <c r="B7" s="1">
        <v>1</v>
      </c>
      <c r="C7" s="1">
        <v>1</v>
      </c>
      <c r="D7" s="1">
        <v>1</v>
      </c>
      <c r="E7" s="1">
        <v>1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</row>
    <row r="8" spans="1:13" x14ac:dyDescent="0.3">
      <c r="A8" s="1" t="s">
        <v>93</v>
      </c>
      <c r="B8" s="15">
        <v>1</v>
      </c>
      <c r="C8" s="15">
        <v>1</v>
      </c>
      <c r="D8" s="15">
        <v>1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</row>
    <row r="9" spans="1:13" x14ac:dyDescent="0.3">
      <c r="A9" s="1" t="s">
        <v>98</v>
      </c>
      <c r="B9" s="1">
        <v>0</v>
      </c>
      <c r="C9" s="1">
        <v>1</v>
      </c>
      <c r="D9" s="1">
        <v>1</v>
      </c>
      <c r="E9" s="1">
        <v>1</v>
      </c>
      <c r="F9" s="1">
        <v>1</v>
      </c>
      <c r="G9" s="1">
        <v>0.5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</row>
    <row r="10" spans="1:13" x14ac:dyDescent="0.3">
      <c r="A10" s="1" t="s">
        <v>94</v>
      </c>
      <c r="B10" s="15">
        <v>0</v>
      </c>
      <c r="C10" s="15">
        <v>0</v>
      </c>
      <c r="D10" s="15">
        <v>0</v>
      </c>
      <c r="E10" s="15">
        <v>0.5</v>
      </c>
      <c r="F10" s="15">
        <v>0.5</v>
      </c>
      <c r="G10" s="15">
        <v>0.5</v>
      </c>
      <c r="H10" s="15">
        <v>0.5</v>
      </c>
      <c r="I10" s="15">
        <v>0</v>
      </c>
      <c r="J10" s="15">
        <v>1</v>
      </c>
      <c r="K10" s="15">
        <v>1</v>
      </c>
      <c r="L10" s="15">
        <v>0</v>
      </c>
      <c r="M10" s="15">
        <v>0</v>
      </c>
    </row>
    <row r="11" spans="1:13" x14ac:dyDescent="0.3">
      <c r="A11" s="1" t="s">
        <v>95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0.5</v>
      </c>
      <c r="H11" s="1">
        <v>0.5</v>
      </c>
      <c r="I11" s="1">
        <v>1</v>
      </c>
      <c r="J11" s="15">
        <v>0</v>
      </c>
      <c r="K11" s="15">
        <v>1</v>
      </c>
      <c r="L11" s="15">
        <v>0</v>
      </c>
      <c r="M11" s="15">
        <v>0</v>
      </c>
    </row>
    <row r="12" spans="1:13" x14ac:dyDescent="0.3">
      <c r="A12" s="1" t="s">
        <v>96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0.5</v>
      </c>
      <c r="H12" s="1">
        <v>0.5</v>
      </c>
      <c r="I12" s="1">
        <v>1</v>
      </c>
      <c r="J12" s="1">
        <v>1</v>
      </c>
      <c r="K12" s="15">
        <v>0</v>
      </c>
      <c r="L12" s="15">
        <v>0</v>
      </c>
      <c r="M12" s="15">
        <v>0</v>
      </c>
    </row>
    <row r="13" spans="1:13" x14ac:dyDescent="0.3">
      <c r="A13" s="1" t="s">
        <v>78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0.5</v>
      </c>
      <c r="I13" s="45">
        <v>1</v>
      </c>
      <c r="J13" s="1">
        <v>1</v>
      </c>
      <c r="K13" s="1">
        <v>1</v>
      </c>
      <c r="L13" s="15">
        <v>0</v>
      </c>
      <c r="M13" s="15">
        <v>1</v>
      </c>
    </row>
    <row r="14" spans="1:13" x14ac:dyDescent="0.3">
      <c r="A14" s="1" t="s">
        <v>97</v>
      </c>
      <c r="B14" s="1">
        <v>0</v>
      </c>
      <c r="C14" s="1">
        <v>0</v>
      </c>
      <c r="D14" s="1">
        <v>0</v>
      </c>
      <c r="E14" s="1">
        <v>0</v>
      </c>
      <c r="F14" s="1">
        <v>0.2</v>
      </c>
      <c r="G14" s="1">
        <v>0.5</v>
      </c>
      <c r="H14" s="1">
        <v>0.5</v>
      </c>
      <c r="I14" s="45">
        <v>1</v>
      </c>
      <c r="J14" s="1">
        <v>1</v>
      </c>
      <c r="K14" s="1">
        <v>1</v>
      </c>
      <c r="L14" s="1">
        <v>1</v>
      </c>
      <c r="M14" s="15"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F9" sqref="F9"/>
    </sheetView>
  </sheetViews>
  <sheetFormatPr defaultColWidth="8.796875" defaultRowHeight="15.6" x14ac:dyDescent="0.3"/>
  <cols>
    <col min="1" max="1" width="19.296875" customWidth="1"/>
  </cols>
  <sheetData>
    <row r="1" spans="1:13" x14ac:dyDescent="0.3">
      <c r="A1" s="7" t="s">
        <v>39</v>
      </c>
      <c r="B1" s="7" t="s">
        <v>79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x14ac:dyDescent="0.3">
      <c r="A2" s="7" t="s">
        <v>80</v>
      </c>
      <c r="B2" s="15" t="s">
        <v>69</v>
      </c>
      <c r="C2" s="15" t="s">
        <v>70</v>
      </c>
      <c r="D2" s="15" t="s">
        <v>71</v>
      </c>
      <c r="E2" s="15" t="s">
        <v>72</v>
      </c>
      <c r="F2" s="15" t="s">
        <v>74</v>
      </c>
      <c r="G2" s="15" t="s">
        <v>93</v>
      </c>
      <c r="H2" s="15" t="s">
        <v>98</v>
      </c>
      <c r="I2" s="15" t="s">
        <v>94</v>
      </c>
      <c r="J2" s="15" t="s">
        <v>95</v>
      </c>
      <c r="K2" s="15" t="s">
        <v>96</v>
      </c>
      <c r="L2" s="15" t="s">
        <v>78</v>
      </c>
      <c r="M2" s="15" t="s">
        <v>97</v>
      </c>
    </row>
    <row r="3" spans="1:13" x14ac:dyDescent="0.3">
      <c r="A3" s="1" t="s">
        <v>69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</row>
    <row r="4" spans="1:13" x14ac:dyDescent="0.3">
      <c r="A4" s="1" t="s">
        <v>70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</row>
    <row r="5" spans="1:13" x14ac:dyDescent="0.3">
      <c r="A5" s="1" t="s">
        <v>71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</row>
    <row r="6" spans="1:13" x14ac:dyDescent="0.3">
      <c r="A6" s="1" t="s">
        <v>72</v>
      </c>
      <c r="B6" s="15">
        <v>1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</row>
    <row r="7" spans="1:13" x14ac:dyDescent="0.3">
      <c r="A7" s="1" t="s">
        <v>74</v>
      </c>
      <c r="B7" s="1">
        <v>0.01</v>
      </c>
      <c r="C7" s="1">
        <v>0.01</v>
      </c>
      <c r="D7" s="1">
        <v>0.01</v>
      </c>
      <c r="E7" s="1">
        <v>0.97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</row>
    <row r="8" spans="1:13" x14ac:dyDescent="0.3">
      <c r="A8" s="1" t="s">
        <v>93</v>
      </c>
      <c r="B8" s="15">
        <v>0.25</v>
      </c>
      <c r="C8" s="15">
        <v>0.25</v>
      </c>
      <c r="D8" s="15">
        <v>0.5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</row>
    <row r="9" spans="1:13" x14ac:dyDescent="0.3">
      <c r="A9" s="1" t="s">
        <v>98</v>
      </c>
      <c r="B9" s="1">
        <v>0</v>
      </c>
      <c r="C9" s="1">
        <v>0.05</v>
      </c>
      <c r="D9" s="1">
        <v>0.25</v>
      </c>
      <c r="E9" s="1">
        <v>0.25</v>
      </c>
      <c r="F9" s="1">
        <v>0.35</v>
      </c>
      <c r="G9" s="1">
        <v>0.1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</row>
    <row r="10" spans="1:13" x14ac:dyDescent="0.3">
      <c r="A10" s="1" t="s">
        <v>94</v>
      </c>
      <c r="B10" s="15">
        <v>0</v>
      </c>
      <c r="C10" s="15">
        <v>0</v>
      </c>
      <c r="D10" s="15">
        <v>0</v>
      </c>
      <c r="E10" s="15">
        <v>0.3</v>
      </c>
      <c r="F10" s="15">
        <v>0.5</v>
      </c>
      <c r="G10" s="15">
        <v>0.05</v>
      </c>
      <c r="H10" s="15">
        <v>0.05</v>
      </c>
      <c r="I10" s="15">
        <v>0</v>
      </c>
      <c r="J10" s="15">
        <v>0.05</v>
      </c>
      <c r="K10" s="15">
        <v>0.05</v>
      </c>
      <c r="L10" s="15">
        <v>0</v>
      </c>
      <c r="M10" s="15">
        <v>0</v>
      </c>
    </row>
    <row r="11" spans="1:13" x14ac:dyDescent="0.3">
      <c r="A11" s="1" t="s">
        <v>95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0.2</v>
      </c>
      <c r="H11" s="1">
        <v>0.2</v>
      </c>
      <c r="I11" s="1">
        <v>0.3</v>
      </c>
      <c r="J11" s="15">
        <v>0</v>
      </c>
      <c r="K11" s="15">
        <v>0.3</v>
      </c>
      <c r="L11" s="15">
        <v>0</v>
      </c>
      <c r="M11" s="15">
        <v>0</v>
      </c>
    </row>
    <row r="12" spans="1:13" x14ac:dyDescent="0.3">
      <c r="A12" s="1" t="s">
        <v>96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0.2</v>
      </c>
      <c r="H12" s="1">
        <v>0.2</v>
      </c>
      <c r="I12" s="1">
        <v>0.3</v>
      </c>
      <c r="J12" s="1">
        <v>0.3</v>
      </c>
      <c r="K12" s="15">
        <v>0</v>
      </c>
      <c r="L12" s="15">
        <v>0</v>
      </c>
      <c r="M12" s="15">
        <v>0</v>
      </c>
    </row>
    <row r="13" spans="1:13" x14ac:dyDescent="0.3">
      <c r="A13" s="1" t="s">
        <v>78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0.1</v>
      </c>
      <c r="I13" s="45">
        <v>0.4</v>
      </c>
      <c r="J13" s="1">
        <v>0.2</v>
      </c>
      <c r="K13" s="1">
        <v>0.2</v>
      </c>
      <c r="L13" s="15">
        <v>0</v>
      </c>
      <c r="M13" s="15">
        <v>0.1</v>
      </c>
    </row>
    <row r="14" spans="1:13" x14ac:dyDescent="0.3">
      <c r="A14" s="1" t="s">
        <v>97</v>
      </c>
      <c r="B14" s="1">
        <v>0</v>
      </c>
      <c r="C14" s="1">
        <v>0</v>
      </c>
      <c r="D14" s="1">
        <v>0</v>
      </c>
      <c r="E14" s="1">
        <v>0</v>
      </c>
      <c r="F14" s="1">
        <v>0.1</v>
      </c>
      <c r="G14" s="1">
        <v>0.1</v>
      </c>
      <c r="H14" s="1">
        <v>0.1</v>
      </c>
      <c r="I14" s="45">
        <v>0.2</v>
      </c>
      <c r="J14" s="1">
        <v>0.2</v>
      </c>
      <c r="K14" s="1">
        <v>0.2</v>
      </c>
      <c r="L14" s="1">
        <v>0.1</v>
      </c>
      <c r="M14" s="15">
        <v>0</v>
      </c>
    </row>
  </sheetData>
  <autoFilter ref="A2:M14" xr:uid="{00000000-0009-0000-0000-000003000000}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4"/>
  <sheetViews>
    <sheetView workbookViewId="0">
      <selection activeCell="E9" sqref="E9"/>
    </sheetView>
  </sheetViews>
  <sheetFormatPr defaultColWidth="8.796875" defaultRowHeight="15.6" x14ac:dyDescent="0.3"/>
  <cols>
    <col min="1" max="5" width="8.796875" style="26"/>
    <col min="6" max="6" width="8.796875" style="27"/>
    <col min="7" max="8" width="8.796875" style="26"/>
    <col min="9" max="9" width="8.796875" style="27"/>
    <col min="10" max="24" width="8.796875" style="26"/>
  </cols>
  <sheetData>
    <row r="1" spans="1:24" x14ac:dyDescent="0.3">
      <c r="A1" s="28" t="s">
        <v>4</v>
      </c>
      <c r="B1" s="29" t="s">
        <v>81</v>
      </c>
      <c r="C1" s="26" t="s">
        <v>82</v>
      </c>
      <c r="D1" s="26" t="s">
        <v>83</v>
      </c>
      <c r="E1" s="26" t="s">
        <v>84</v>
      </c>
      <c r="F1" s="27" t="s">
        <v>85</v>
      </c>
      <c r="G1" s="26" t="s">
        <v>86</v>
      </c>
      <c r="H1" s="26" t="s">
        <v>87</v>
      </c>
      <c r="I1" s="27" t="s">
        <v>88</v>
      </c>
      <c r="J1" s="26" t="s">
        <v>89</v>
      </c>
      <c r="K1" s="26" t="s">
        <v>90</v>
      </c>
      <c r="L1" s="26" t="s">
        <v>91</v>
      </c>
      <c r="M1" s="26" t="s">
        <v>92</v>
      </c>
      <c r="N1" s="27"/>
      <c r="Q1" s="27"/>
      <c r="W1"/>
      <c r="X1"/>
    </row>
    <row r="2" spans="1:24" x14ac:dyDescent="0.3">
      <c r="A2" s="26">
        <v>0</v>
      </c>
      <c r="B2" s="26">
        <v>1</v>
      </c>
      <c r="C2" s="26">
        <v>1</v>
      </c>
      <c r="D2" s="26">
        <v>1</v>
      </c>
      <c r="E2" s="26">
        <v>1</v>
      </c>
      <c r="F2" s="27">
        <v>1</v>
      </c>
      <c r="G2" s="26">
        <v>1</v>
      </c>
      <c r="H2" s="26">
        <v>1</v>
      </c>
      <c r="I2" s="27">
        <v>1</v>
      </c>
      <c r="J2" s="26">
        <v>1</v>
      </c>
      <c r="K2" s="26">
        <v>1</v>
      </c>
      <c r="L2" s="26">
        <v>1</v>
      </c>
      <c r="M2" s="26">
        <v>1</v>
      </c>
      <c r="N2" s="27"/>
      <c r="Q2" s="27"/>
      <c r="W2"/>
      <c r="X2"/>
    </row>
    <row r="3" spans="1:24" x14ac:dyDescent="0.3">
      <c r="A3" s="26">
        <v>1</v>
      </c>
      <c r="B3" s="26">
        <v>1</v>
      </c>
      <c r="C3" s="26">
        <v>1</v>
      </c>
      <c r="D3" s="26">
        <v>1</v>
      </c>
      <c r="E3" s="26">
        <v>1</v>
      </c>
      <c r="F3" s="26">
        <v>1</v>
      </c>
      <c r="G3" s="26">
        <v>1</v>
      </c>
      <c r="H3" s="26">
        <v>1</v>
      </c>
      <c r="I3" s="26">
        <v>1</v>
      </c>
      <c r="J3" s="26">
        <v>1</v>
      </c>
      <c r="K3" s="26">
        <v>1</v>
      </c>
      <c r="L3" s="26">
        <v>1</v>
      </c>
      <c r="M3" s="26">
        <v>1</v>
      </c>
      <c r="N3" s="27"/>
      <c r="Q3" s="27"/>
      <c r="W3"/>
      <c r="X3"/>
    </row>
    <row r="4" spans="1:24" x14ac:dyDescent="0.3">
      <c r="A4" s="26">
        <v>2</v>
      </c>
      <c r="B4" s="26">
        <v>1</v>
      </c>
      <c r="C4" s="26">
        <v>1</v>
      </c>
      <c r="D4" s="26">
        <v>1</v>
      </c>
      <c r="E4" s="26">
        <v>1</v>
      </c>
      <c r="F4" s="26">
        <v>1</v>
      </c>
      <c r="G4" s="26">
        <v>1</v>
      </c>
      <c r="H4" s="26">
        <v>1</v>
      </c>
      <c r="I4" s="26">
        <v>1</v>
      </c>
      <c r="J4" s="26">
        <v>1</v>
      </c>
      <c r="K4" s="26">
        <v>1</v>
      </c>
      <c r="L4" s="26">
        <v>1</v>
      </c>
      <c r="M4" s="26">
        <v>1</v>
      </c>
      <c r="N4" s="27"/>
      <c r="Q4" s="27"/>
      <c r="W4" s="28"/>
      <c r="X4" s="29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Parameters</vt:lpstr>
      <vt:lpstr>FeedPreferencesMin</vt:lpstr>
      <vt:lpstr>FeedPreferencesMax</vt:lpstr>
      <vt:lpstr>FeedPreferences</vt:lpstr>
      <vt:lpstr>Chla</vt:lpstr>
      <vt:lpstr>FeedPreferences!_FilterDatabase</vt:lpstr>
      <vt:lpstr>Parameters!Print_Area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cd</dc:creator>
  <dc:description/>
  <cp:lastModifiedBy>Evan</cp:lastModifiedBy>
  <cp:revision>10</cp:revision>
  <cp:lastPrinted>2016-03-27T00:42:47Z</cp:lastPrinted>
  <dcterms:created xsi:type="dcterms:W3CDTF">2015-03-19T00:57:24Z</dcterms:created>
  <dcterms:modified xsi:type="dcterms:W3CDTF">2022-03-31T22:34:27Z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