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"/>
    </mc:Choice>
  </mc:AlternateContent>
  <bookViews>
    <workbookView xWindow="0" yWindow="0" windowWidth="17540" windowHeight="14240"/>
  </bookViews>
  <sheets>
    <sheet name="Pathogens" sheetId="4" r:id="rId1"/>
    <sheet name="DO" sheetId="7" r:id="rId2"/>
    <sheet name="Total Nitrogen" sheetId="5" r:id="rId3"/>
    <sheet name="Chlorophyll-a" sheetId="6" r:id="rId4"/>
    <sheet name="Raw Data" sheetId="2" r:id="rId5"/>
  </sheets>
  <calcPr calcId="162913" iterate="1" iterateCount="1" calcOnSave="0"/>
</workbook>
</file>

<file path=xl/calcChain.xml><?xml version="1.0" encoding="utf-8"?>
<calcChain xmlns="http://schemas.openxmlformats.org/spreadsheetml/2006/main">
  <c r="N375" i="2" l="1"/>
  <c r="O374" i="2"/>
  <c r="N374" i="2"/>
  <c r="L374" i="2"/>
  <c r="M374" i="2" s="1"/>
  <c r="J374" i="2"/>
  <c r="I374" i="2"/>
  <c r="M365" i="7"/>
  <c r="N364" i="7"/>
  <c r="M364" i="7"/>
  <c r="K364" i="7"/>
  <c r="I364" i="7"/>
  <c r="H364" i="7"/>
  <c r="N363" i="7"/>
  <c r="M363" i="7"/>
  <c r="K363" i="7"/>
  <c r="L363" i="7" s="1"/>
  <c r="I363" i="7"/>
  <c r="H363" i="7"/>
  <c r="N362" i="7"/>
  <c r="M362" i="7"/>
  <c r="K362" i="7"/>
  <c r="L362" i="7" s="1"/>
  <c r="I362" i="7"/>
  <c r="H362" i="7"/>
  <c r="N361" i="7"/>
  <c r="M361" i="7"/>
  <c r="K361" i="7"/>
  <c r="L361" i="7" s="1"/>
  <c r="I361" i="7"/>
  <c r="H361" i="7"/>
  <c r="N360" i="7"/>
  <c r="M360" i="7"/>
  <c r="K360" i="7"/>
  <c r="L360" i="7" s="1"/>
  <c r="I360" i="7"/>
  <c r="H360" i="7"/>
  <c r="N359" i="7"/>
  <c r="M359" i="7"/>
  <c r="K359" i="7"/>
  <c r="L359" i="7" s="1"/>
  <c r="I359" i="7"/>
  <c r="H359" i="7"/>
  <c r="N358" i="7"/>
  <c r="M358" i="7"/>
  <c r="K358" i="7"/>
  <c r="L358" i="7" s="1"/>
  <c r="I358" i="7"/>
  <c r="H358" i="7"/>
  <c r="N357" i="7"/>
  <c r="M357" i="7"/>
  <c r="K357" i="7"/>
  <c r="L357" i="7" s="1"/>
  <c r="I357" i="7"/>
  <c r="H357" i="7"/>
  <c r="L364" i="7"/>
  <c r="O373" i="2"/>
  <c r="N373" i="2"/>
  <c r="L373" i="2"/>
  <c r="M373" i="2" s="1"/>
  <c r="J373" i="2"/>
  <c r="I373" i="2"/>
  <c r="O372" i="2"/>
  <c r="N372" i="2"/>
  <c r="L372" i="2"/>
  <c r="M372" i="2" s="1"/>
  <c r="J372" i="2"/>
  <c r="I372" i="2"/>
  <c r="O371" i="2"/>
  <c r="N371" i="2"/>
  <c r="L371" i="2"/>
  <c r="M371" i="2" s="1"/>
  <c r="J371" i="2"/>
  <c r="I371" i="2"/>
  <c r="O370" i="2"/>
  <c r="N370" i="2"/>
  <c r="L370" i="2"/>
  <c r="M370" i="2" s="1"/>
  <c r="J370" i="2"/>
  <c r="I370" i="2"/>
  <c r="O369" i="2"/>
  <c r="N369" i="2"/>
  <c r="L369" i="2"/>
  <c r="M369" i="2" s="1"/>
  <c r="J369" i="2"/>
  <c r="I369" i="2"/>
  <c r="O368" i="2"/>
  <c r="N368" i="2"/>
  <c r="L368" i="2"/>
  <c r="M368" i="2" s="1"/>
  <c r="J368" i="2"/>
  <c r="I368" i="2"/>
  <c r="O367" i="2"/>
  <c r="N367" i="2"/>
  <c r="L367" i="2"/>
  <c r="M367" i="2" s="1"/>
  <c r="J367" i="2"/>
  <c r="I367" i="2"/>
  <c r="D362" i="6"/>
  <c r="C362" i="6"/>
  <c r="G364" i="7"/>
  <c r="E364" i="7"/>
  <c r="F364" i="7" s="1"/>
  <c r="D364" i="7"/>
  <c r="C364" i="7"/>
  <c r="G363" i="7"/>
  <c r="D363" i="7"/>
  <c r="G362" i="7"/>
  <c r="E362" i="7"/>
  <c r="F362" i="7" s="1"/>
  <c r="D362" i="7"/>
  <c r="C362" i="7"/>
  <c r="G361" i="7"/>
  <c r="E361" i="7"/>
  <c r="F361" i="7" s="1"/>
  <c r="D361" i="7"/>
  <c r="C361" i="7"/>
  <c r="G360" i="7"/>
  <c r="E360" i="7"/>
  <c r="F360" i="7" s="1"/>
  <c r="D360" i="7"/>
  <c r="C360" i="7"/>
  <c r="G359" i="7"/>
  <c r="E359" i="7"/>
  <c r="F359" i="7" s="1"/>
  <c r="D359" i="7"/>
  <c r="C359" i="7"/>
  <c r="G358" i="7"/>
  <c r="E358" i="7"/>
  <c r="F358" i="7" s="1"/>
  <c r="D358" i="7"/>
  <c r="C358" i="7"/>
  <c r="G357" i="7"/>
  <c r="E357" i="7"/>
  <c r="F357" i="7" s="1"/>
  <c r="D357" i="7"/>
  <c r="C357" i="7"/>
  <c r="D364" i="6"/>
  <c r="C364" i="6"/>
  <c r="D363" i="6"/>
  <c r="C363" i="6"/>
  <c r="D361" i="6"/>
  <c r="C361" i="6"/>
  <c r="D360" i="6"/>
  <c r="C360" i="6"/>
  <c r="D359" i="6"/>
  <c r="C359" i="6"/>
  <c r="D358" i="6"/>
  <c r="C358" i="6"/>
  <c r="D357" i="6"/>
  <c r="C357" i="6"/>
  <c r="K364" i="5"/>
  <c r="K363" i="5"/>
  <c r="K362" i="5"/>
  <c r="K361" i="5"/>
  <c r="K360" i="5"/>
  <c r="K359" i="5"/>
  <c r="K358" i="5"/>
  <c r="K357" i="5"/>
  <c r="H365" i="4"/>
  <c r="J365" i="4" s="1"/>
  <c r="I364" i="4"/>
  <c r="K364" i="4" s="1"/>
  <c r="H364" i="4"/>
  <c r="J364" i="4" s="1"/>
  <c r="I363" i="4"/>
  <c r="K363" i="4" s="1"/>
  <c r="H363" i="4"/>
  <c r="J363" i="4" s="1"/>
  <c r="I362" i="4"/>
  <c r="K362" i="4" s="1"/>
  <c r="H362" i="4"/>
  <c r="J362" i="4" s="1"/>
  <c r="I361" i="4"/>
  <c r="K361" i="4" s="1"/>
  <c r="H361" i="4"/>
  <c r="J361" i="4" s="1"/>
  <c r="I360" i="4"/>
  <c r="K360" i="4" s="1"/>
  <c r="H360" i="4"/>
  <c r="J360" i="4" s="1"/>
  <c r="I359" i="4"/>
  <c r="K359" i="4" s="1"/>
  <c r="H359" i="4"/>
  <c r="J359" i="4" s="1"/>
  <c r="I358" i="4"/>
  <c r="K358" i="4" s="1"/>
  <c r="H358" i="4"/>
  <c r="J358" i="4" s="1"/>
  <c r="I357" i="4"/>
  <c r="K357" i="4" s="1"/>
  <c r="H357" i="4"/>
  <c r="J357" i="4" s="1"/>
  <c r="E352" i="4"/>
  <c r="E351" i="4"/>
  <c r="E347" i="4"/>
  <c r="E346" i="4"/>
  <c r="E345" i="4"/>
  <c r="E344" i="4"/>
  <c r="E343" i="4"/>
  <c r="E342" i="4"/>
  <c r="E333" i="4"/>
  <c r="E332" i="4"/>
  <c r="E331" i="4"/>
  <c r="E330" i="4"/>
  <c r="E329" i="4"/>
  <c r="E328" i="4"/>
  <c r="E327" i="4"/>
  <c r="E326" i="4"/>
  <c r="E325" i="4"/>
  <c r="E321" i="4"/>
  <c r="E320" i="4"/>
  <c r="E317" i="4"/>
  <c r="E316" i="4"/>
  <c r="E315" i="4"/>
  <c r="E314" i="4"/>
  <c r="E313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6" i="4"/>
  <c r="E275" i="4"/>
  <c r="E274" i="4"/>
  <c r="E273" i="4"/>
  <c r="E272" i="4"/>
  <c r="E271" i="4"/>
  <c r="E270" i="4"/>
  <c r="E269" i="4"/>
  <c r="E268" i="4"/>
  <c r="E266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7" i="4"/>
  <c r="E236" i="4"/>
  <c r="E234" i="4"/>
  <c r="E233" i="4"/>
  <c r="E232" i="4"/>
  <c r="E231" i="4"/>
  <c r="E230" i="4"/>
  <c r="E229" i="4"/>
  <c r="E228" i="4"/>
  <c r="E223" i="4"/>
  <c r="E222" i="4"/>
  <c r="E220" i="4"/>
  <c r="E213" i="4"/>
  <c r="E212" i="4"/>
  <c r="E211" i="4"/>
  <c r="E210" i="4"/>
  <c r="E208" i="4"/>
  <c r="E207" i="4"/>
  <c r="E206" i="4"/>
  <c r="E203" i="4"/>
  <c r="E201" i="4"/>
  <c r="E200" i="4"/>
  <c r="E196" i="4"/>
  <c r="E195" i="4"/>
  <c r="E194" i="4"/>
  <c r="E193" i="4"/>
  <c r="E192" i="4"/>
  <c r="E188" i="4"/>
  <c r="E187" i="4"/>
  <c r="E183" i="4"/>
  <c r="E182" i="4"/>
  <c r="E179" i="4"/>
  <c r="E176" i="4"/>
  <c r="E174" i="4"/>
  <c r="E172" i="4"/>
  <c r="E168" i="4"/>
  <c r="E167" i="4"/>
  <c r="E163" i="4"/>
  <c r="E157" i="4"/>
  <c r="E146" i="4"/>
  <c r="E145" i="4"/>
  <c r="E144" i="4"/>
  <c r="E137" i="4"/>
  <c r="E131" i="4"/>
  <c r="E125" i="4"/>
  <c r="E124" i="4"/>
  <c r="E123" i="4"/>
  <c r="E99" i="4"/>
  <c r="E98" i="4"/>
  <c r="E97" i="4"/>
  <c r="E89" i="4"/>
  <c r="E88" i="4"/>
  <c r="E78" i="4"/>
  <c r="E77" i="4"/>
  <c r="E76" i="4"/>
  <c r="E75" i="4"/>
  <c r="E74" i="4"/>
  <c r="E72" i="4"/>
  <c r="E71" i="4"/>
  <c r="E67" i="4"/>
  <c r="E66" i="4"/>
  <c r="E65" i="4"/>
  <c r="E64" i="4"/>
  <c r="E61" i="4"/>
  <c r="E60" i="4"/>
  <c r="E59" i="4"/>
  <c r="E58" i="4"/>
  <c r="E57" i="4"/>
  <c r="E52" i="4"/>
  <c r="E51" i="4"/>
  <c r="E50" i="4"/>
  <c r="E49" i="4"/>
  <c r="E48" i="4"/>
  <c r="E47" i="4"/>
  <c r="E44" i="4"/>
  <c r="E43" i="4"/>
  <c r="E41" i="4"/>
  <c r="E40" i="4"/>
  <c r="E38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18" i="4"/>
  <c r="E10" i="4"/>
  <c r="E9" i="4"/>
  <c r="E3" i="4"/>
  <c r="E2" i="4"/>
  <c r="C363" i="7" l="1"/>
  <c r="E363" i="7"/>
  <c r="F363" i="7" s="1"/>
  <c r="E358" i="4"/>
  <c r="F358" i="4" s="1"/>
  <c r="E364" i="4"/>
  <c r="F364" i="4" s="1"/>
  <c r="E361" i="4"/>
  <c r="F361" i="4" s="1"/>
  <c r="E362" i="4"/>
  <c r="F362" i="4" s="1"/>
  <c r="E363" i="4"/>
  <c r="F363" i="4" s="1"/>
  <c r="E357" i="4"/>
  <c r="F357" i="4" s="1"/>
  <c r="E359" i="4"/>
  <c r="F359" i="4" s="1"/>
  <c r="E360" i="4"/>
  <c r="F360" i="4" s="1"/>
  <c r="V364" i="2"/>
  <c r="X364" i="2" s="1"/>
  <c r="V363" i="2"/>
  <c r="W363" i="2" l="1"/>
  <c r="W362" i="2"/>
  <c r="W361" i="2"/>
  <c r="Y361" i="2" s="1"/>
  <c r="W360" i="2"/>
  <c r="W359" i="2"/>
  <c r="W358" i="2"/>
  <c r="W357" i="2"/>
  <c r="W356" i="2"/>
  <c r="V362" i="2"/>
  <c r="V361" i="2"/>
  <c r="X361" i="2" s="1"/>
  <c r="V360" i="2"/>
  <c r="V359" i="2"/>
  <c r="V358" i="2"/>
  <c r="V357" i="2"/>
  <c r="V356" i="2"/>
  <c r="J362" i="2" l="1"/>
  <c r="I363" i="2" l="1"/>
  <c r="I361" i="2"/>
  <c r="I360" i="2"/>
  <c r="I359" i="2"/>
  <c r="I358" i="2"/>
  <c r="I357" i="2"/>
  <c r="I356" i="2"/>
  <c r="J363" i="2"/>
  <c r="J361" i="2"/>
  <c r="J360" i="2"/>
  <c r="J359" i="2"/>
  <c r="J358" i="2"/>
  <c r="J357" i="2"/>
  <c r="J356" i="2"/>
  <c r="M356" i="2"/>
  <c r="Y363" i="2" l="1"/>
  <c r="Y359" i="2"/>
  <c r="Y358" i="2"/>
  <c r="X362" i="2"/>
  <c r="X357" i="2"/>
  <c r="Y362" i="2"/>
  <c r="Y360" i="2"/>
  <c r="Y357" i="2"/>
  <c r="Y356" i="2"/>
  <c r="X363" i="2"/>
  <c r="X360" i="2"/>
  <c r="X359" i="2"/>
  <c r="X358" i="2"/>
  <c r="X356" i="2"/>
  <c r="AJ363" i="2" l="1"/>
  <c r="AI363" i="2"/>
  <c r="AJ362" i="2"/>
  <c r="AI362" i="2"/>
  <c r="AJ360" i="2"/>
  <c r="AI360" i="2"/>
  <c r="AJ359" i="2"/>
  <c r="AI359" i="2"/>
  <c r="AJ358" i="2"/>
  <c r="AI358" i="2"/>
  <c r="AJ357" i="2"/>
  <c r="AI357" i="2"/>
  <c r="AJ356" i="2"/>
  <c r="AI356" i="2"/>
  <c r="AF363" i="2" l="1"/>
  <c r="AF362" i="2"/>
  <c r="AF361" i="2"/>
  <c r="AF360" i="2"/>
  <c r="AF359" i="2"/>
  <c r="AF358" i="2"/>
  <c r="AF357" i="2"/>
  <c r="AF356" i="2"/>
  <c r="Q352" i="2" l="1"/>
  <c r="Q351" i="2"/>
  <c r="Q347" i="2"/>
  <c r="Q346" i="2"/>
  <c r="Q345" i="2"/>
  <c r="Q344" i="2"/>
  <c r="Q343" i="2"/>
  <c r="Q342" i="2"/>
  <c r="Q333" i="2"/>
  <c r="Q332" i="2"/>
  <c r="Q331" i="2"/>
  <c r="Q330" i="2"/>
  <c r="Q329" i="2"/>
  <c r="Q328" i="2"/>
  <c r="Q327" i="2"/>
  <c r="Q326" i="2"/>
  <c r="Q325" i="2"/>
  <c r="Q321" i="2"/>
  <c r="Q320" i="2"/>
  <c r="Q317" i="2"/>
  <c r="Q316" i="2"/>
  <c r="Q315" i="2"/>
  <c r="Q314" i="2"/>
  <c r="Q313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6" i="2"/>
  <c r="Q275" i="2"/>
  <c r="Q274" i="2"/>
  <c r="Q273" i="2"/>
  <c r="Q272" i="2"/>
  <c r="Q271" i="2"/>
  <c r="Q270" i="2"/>
  <c r="Q269" i="2"/>
  <c r="Q268" i="2"/>
  <c r="Q266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7" i="2"/>
  <c r="Q236" i="2"/>
  <c r="Q234" i="2"/>
  <c r="Q233" i="2"/>
  <c r="Q232" i="2"/>
  <c r="Q231" i="2"/>
  <c r="Q230" i="2"/>
  <c r="Q229" i="2"/>
  <c r="Q228" i="2"/>
  <c r="Q223" i="2"/>
  <c r="Q222" i="2"/>
  <c r="Q220" i="2"/>
  <c r="Q213" i="2"/>
  <c r="Q212" i="2"/>
  <c r="Q211" i="2"/>
  <c r="Q210" i="2"/>
  <c r="Q208" i="2"/>
  <c r="Q207" i="2"/>
  <c r="Q206" i="2"/>
  <c r="Q203" i="2"/>
  <c r="Q201" i="2"/>
  <c r="Q200" i="2"/>
  <c r="Q196" i="2"/>
  <c r="Q195" i="2"/>
  <c r="Q194" i="2"/>
  <c r="Q193" i="2"/>
  <c r="Q192" i="2"/>
  <c r="Q188" i="2"/>
  <c r="Q187" i="2"/>
  <c r="Q183" i="2"/>
  <c r="Q182" i="2"/>
  <c r="Q179" i="2"/>
  <c r="Q176" i="2"/>
  <c r="Q174" i="2"/>
  <c r="Q172" i="2"/>
  <c r="Q168" i="2"/>
  <c r="Q167" i="2"/>
  <c r="Q163" i="2"/>
  <c r="Q157" i="2"/>
  <c r="Q146" i="2"/>
  <c r="Q145" i="2"/>
  <c r="Q144" i="2"/>
  <c r="Q137" i="2"/>
  <c r="Q131" i="2"/>
  <c r="Q125" i="2"/>
  <c r="Q124" i="2"/>
  <c r="Q123" i="2"/>
  <c r="Q99" i="2"/>
  <c r="Q98" i="2"/>
  <c r="Q97" i="2"/>
  <c r="Q89" i="2"/>
  <c r="Q88" i="2"/>
  <c r="Q78" i="2"/>
  <c r="Q77" i="2"/>
  <c r="Q76" i="2"/>
  <c r="Q75" i="2"/>
  <c r="Q74" i="2"/>
  <c r="Q72" i="2"/>
  <c r="Q71" i="2"/>
  <c r="Q67" i="2"/>
  <c r="Q66" i="2"/>
  <c r="Q65" i="2"/>
  <c r="Q64" i="2"/>
  <c r="Q61" i="2"/>
  <c r="Q60" i="2"/>
  <c r="Q59" i="2"/>
  <c r="Q58" i="2"/>
  <c r="Q57" i="2"/>
  <c r="Q52" i="2"/>
  <c r="Q51" i="2"/>
  <c r="Q50" i="2"/>
  <c r="Q49" i="2"/>
  <c r="Q48" i="2"/>
  <c r="Q47" i="2"/>
  <c r="Q44" i="2"/>
  <c r="Q43" i="2"/>
  <c r="Q41" i="2"/>
  <c r="Q40" i="2"/>
  <c r="Q38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18" i="2"/>
  <c r="Q10" i="2"/>
  <c r="Q9" i="2"/>
  <c r="Q3" i="2"/>
  <c r="Q2" i="2"/>
  <c r="Q357" i="2" l="1"/>
  <c r="R357" i="2" s="1"/>
  <c r="Q358" i="2"/>
  <c r="R358" i="2" s="1"/>
  <c r="Q359" i="2"/>
  <c r="R359" i="2" s="1"/>
  <c r="Q362" i="2"/>
  <c r="R362" i="2" s="1"/>
  <c r="Q363" i="2"/>
  <c r="R363" i="2" s="1"/>
  <c r="Q356" i="2"/>
  <c r="R356" i="2" s="1"/>
  <c r="Q360" i="2"/>
  <c r="R360" i="2" s="1"/>
  <c r="Q361" i="2"/>
  <c r="R361" i="2" s="1"/>
  <c r="M363" i="2"/>
  <c r="M362" i="2"/>
  <c r="M361" i="2"/>
  <c r="M360" i="2"/>
  <c r="M359" i="2"/>
  <c r="M358" i="2"/>
  <c r="M357" i="2"/>
  <c r="K363" i="2"/>
  <c r="L363" i="2" s="1"/>
  <c r="K361" i="2"/>
  <c r="L361" i="2" s="1"/>
  <c r="K360" i="2"/>
  <c r="L360" i="2" s="1"/>
  <c r="K359" i="2"/>
  <c r="L359" i="2" s="1"/>
  <c r="K358" i="2"/>
  <c r="L358" i="2" s="1"/>
  <c r="K357" i="2"/>
  <c r="L357" i="2" s="1"/>
  <c r="K356" i="2"/>
  <c r="L356" i="2" s="1"/>
  <c r="I362" i="2" l="1"/>
  <c r="K362" i="2"/>
  <c r="L362" i="2" s="1"/>
</calcChain>
</file>

<file path=xl/sharedStrings.xml><?xml version="1.0" encoding="utf-8"?>
<sst xmlns="http://schemas.openxmlformats.org/spreadsheetml/2006/main" count="2872" uniqueCount="72">
  <si>
    <t>Sampling Location</t>
  </si>
  <si>
    <t>Duplicate Sample</t>
  </si>
  <si>
    <t>Sample Date</t>
  </si>
  <si>
    <t>Sample Time</t>
  </si>
  <si>
    <t>Weather Condition (Dry or Wet)</t>
  </si>
  <si>
    <t>Top Sample Temperature (ºC)</t>
  </si>
  <si>
    <t>Bottom Sample Temperature (ºC)</t>
  </si>
  <si>
    <t>Site Actual Depth (ft)</t>
  </si>
  <si>
    <t>Top Sample Depth(ft)</t>
  </si>
  <si>
    <t>Bottom Sample Depth (ft)</t>
  </si>
  <si>
    <t>Top Salinity  (psu)</t>
  </si>
  <si>
    <t>Bottom Salinity  (psu)</t>
  </si>
  <si>
    <t>Winkler Method Top Dissolved Oxygen (mg/L)</t>
  </si>
  <si>
    <t>Winkler Method Bottom Dissolved Oxygen (mg/L)</t>
  </si>
  <si>
    <t>Secchi Depth (ft)</t>
  </si>
  <si>
    <t>Top Total Coliform Cells/100 mL</t>
  </si>
  <si>
    <t>Top Fecal Coliform Bacteria (Cells/100mL)</t>
  </si>
  <si>
    <t>Bottom Fecal Coliform Bacteria (Cells/100mL)</t>
  </si>
  <si>
    <t>Enterococcus Top Sample Less Than or Greater Than Result</t>
  </si>
  <si>
    <t>Enterococcus Bottom Sample Less Than or Greater Than Result</t>
  </si>
  <si>
    <t>Top Enterococci Bacteria (Cells/100mL)</t>
  </si>
  <si>
    <t>Bottom Enterococci Bacteria (Cells/100mL)</t>
  </si>
  <si>
    <t>Top Nitrate/Nitrite (mg/L)</t>
  </si>
  <si>
    <t>Bottom Nitrate/Nitrite (mg/L)</t>
  </si>
  <si>
    <t>Top Ammonium (mg/L)</t>
  </si>
  <si>
    <t>Bottom Ammonium (mg/L)</t>
  </si>
  <si>
    <t>Top Ortho-Phosphorus (mg/L)</t>
  </si>
  <si>
    <t>Bottom Ortho-Phosphorus (mg/L)</t>
  </si>
  <si>
    <t>Top Total Kjeldhal Nitrogen (mg/L)</t>
  </si>
  <si>
    <t>Bottom Total Kjeldhal Nitrogen (mg/L)</t>
  </si>
  <si>
    <t>Top Total Suspended Solid (mg/L)</t>
  </si>
  <si>
    <t>Bottom Total Suspended Solid (mg/L)</t>
  </si>
  <si>
    <t>Top Active Chlorophyll 'A' (µg/L)</t>
  </si>
  <si>
    <t>Bottom Active Chlorophyll 'A' (µg/L)</t>
  </si>
  <si>
    <t>Chlorophyll Top Sample Field (u/L (YSI)</t>
  </si>
  <si>
    <t>Chlorophyll Bottom Sample Field (u/L (YSI)</t>
  </si>
  <si>
    <t>Sampling Comment</t>
  </si>
  <si>
    <t>Long</t>
  </si>
  <si>
    <t>Lat</t>
  </si>
  <si>
    <t>Type</t>
  </si>
  <si>
    <t>─</t>
  </si>
  <si>
    <t>—</t>
  </si>
  <si>
    <t>&lt;4</t>
  </si>
  <si>
    <t>TNTC&gt;1200</t>
  </si>
  <si>
    <t>NJ25</t>
  </si>
  <si>
    <t>Total N</t>
  </si>
  <si>
    <t>NJ27U</t>
  </si>
  <si>
    <t>NJ26U</t>
  </si>
  <si>
    <t>TNTC&gt;120</t>
  </si>
  <si>
    <t xml:space="preserve">                    </t>
  </si>
  <si>
    <t xml:space="preserve">                                       </t>
  </si>
  <si>
    <t xml:space="preserve">                                                                    </t>
  </si>
  <si>
    <t xml:space="preserve">                 </t>
  </si>
  <si>
    <t xml:space="preserve">                       </t>
  </si>
  <si>
    <t xml:space="preserve">                        </t>
  </si>
  <si>
    <t>ND</t>
  </si>
  <si>
    <t>nj27l</t>
  </si>
  <si>
    <t>nj26l</t>
  </si>
  <si>
    <t>Year</t>
  </si>
  <si>
    <t>Fecal Coliform Summer Mean</t>
  </si>
  <si>
    <t>Entero Summer Percentile &gt;35</t>
  </si>
  <si>
    <t>Entero Summer Percentile &gt;130</t>
  </si>
  <si>
    <t>Summer Mean</t>
  </si>
  <si>
    <t>90th Percentile</t>
  </si>
  <si>
    <t>50th Percentile</t>
  </si>
  <si>
    <t>Surface %&lt;2.3</t>
  </si>
  <si>
    <t>Surface %&lt;4.8</t>
  </si>
  <si>
    <t>Surface Summer Mean</t>
  </si>
  <si>
    <t>Bottom Summer Mean</t>
  </si>
  <si>
    <t>Bottom %&lt;4.8</t>
  </si>
  <si>
    <t>Bottom %&lt;2.3</t>
  </si>
  <si>
    <t>Bottom - Min Discrete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</si>
</sst>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 d\,\ yyyy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49"/>
      <name val="Arial"/>
      <family val="2"/>
    </font>
    <font>
      <sz val="10"/>
      <color rgb="FF33CCCC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 wrapText="1"/>
    </xf>
    <xf numFmtId="0" fontId="0" fillId="35" borderId="0" xfId="0" applyFill="1" applyAlignment="1">
      <alignment vertical="center"/>
    </xf>
    <xf numFmtId="0" fontId="0" fillId="36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164" fontId="18" fillId="0" borderId="0" xfId="0" applyNumberFormat="1" applyFont="1" applyFill="1" applyBorder="1" applyAlignment="1">
      <alignment horizontal="right"/>
    </xf>
    <xf numFmtId="2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0" fontId="20" fillId="37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38" borderId="0" xfId="0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1" fontId="20" fillId="37" borderId="0" xfId="0" applyNumberFormat="1" applyFont="1" applyFill="1" applyBorder="1" applyAlignment="1">
      <alignment horizontal="center"/>
    </xf>
    <xf numFmtId="0" fontId="18" fillId="37" borderId="0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/>
    </xf>
    <xf numFmtId="0" fontId="0" fillId="37" borderId="0" xfId="0" applyNumberForma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37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0" fontId="18" fillId="37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>
      <alignment horizontal="right"/>
    </xf>
    <xf numFmtId="164" fontId="18" fillId="0" borderId="0" xfId="0" applyNumberFormat="1" applyFont="1" applyFill="1" applyAlignment="1">
      <alignment horizontal="right"/>
    </xf>
    <xf numFmtId="0" fontId="0" fillId="37" borderId="0" xfId="0" applyFill="1" applyBorder="1" applyAlignment="1">
      <alignment horizontal="center"/>
    </xf>
    <xf numFmtId="2" fontId="0" fillId="33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/>
    <xf numFmtId="2" fontId="0" fillId="0" borderId="10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6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tabSelected="1" workbookViewId="0">
      <pane ySplit="1" topLeftCell="A354" activePane="bottomLeft" state="frozen"/>
      <selection pane="bottomLeft" activeCell="B360" sqref="B360"/>
    </sheetView>
  </sheetViews>
  <sheetFormatPr defaultColWidth="9.1796875" defaultRowHeight="14.5" x14ac:dyDescent="0.35"/>
  <cols>
    <col min="1" max="1" width="10.81640625" style="53" bestFit="1" customWidth="1"/>
    <col min="2" max="2" width="19.81640625" style="53" customWidth="1"/>
    <col min="3" max="3" width="11.81640625" style="53" bestFit="1" customWidth="1"/>
    <col min="4" max="5" width="12.1796875" style="53" bestFit="1" customWidth="1"/>
    <col min="6" max="7" width="16.453125" style="53" bestFit="1" customWidth="1"/>
    <col min="8" max="8" width="19" style="53" bestFit="1" customWidth="1"/>
    <col min="9" max="9" width="19.81640625" style="53" bestFit="1" customWidth="1"/>
    <col min="10" max="10" width="15" style="53" bestFit="1" customWidth="1"/>
    <col min="11" max="11" width="18.453125" style="53" bestFit="1" customWidth="1"/>
    <col min="12" max="16384" width="9.1796875" style="53"/>
  </cols>
  <sheetData>
    <row r="1" spans="1:11" s="52" customFormat="1" ht="58.5" customHeight="1" x14ac:dyDescent="0.35">
      <c r="A1" s="52" t="s">
        <v>0</v>
      </c>
      <c r="B1" s="52" t="s">
        <v>2</v>
      </c>
      <c r="C1" s="52" t="s">
        <v>4</v>
      </c>
      <c r="D1" s="52" t="s">
        <v>15</v>
      </c>
      <c r="F1" s="52" t="s">
        <v>16</v>
      </c>
      <c r="G1" s="52" t="s">
        <v>17</v>
      </c>
      <c r="H1" s="52" t="s">
        <v>18</v>
      </c>
      <c r="I1" s="52" t="s">
        <v>19</v>
      </c>
      <c r="J1" s="52" t="s">
        <v>20</v>
      </c>
      <c r="K1" s="52" t="s">
        <v>21</v>
      </c>
    </row>
    <row r="2" spans="1:11" x14ac:dyDescent="0.25">
      <c r="A2" s="53" t="s">
        <v>47</v>
      </c>
      <c r="B2" s="11">
        <v>40337</v>
      </c>
      <c r="E2" s="53">
        <f t="shared" ref="E2:E44" si="0">LN(F2)</f>
        <v>4.6821312271242199</v>
      </c>
      <c r="F2" s="37">
        <v>108</v>
      </c>
      <c r="J2" s="37">
        <v>16</v>
      </c>
    </row>
    <row r="3" spans="1:11" x14ac:dyDescent="0.25">
      <c r="A3" s="53" t="s">
        <v>46</v>
      </c>
      <c r="B3" s="11">
        <v>40337</v>
      </c>
      <c r="E3" s="53">
        <f t="shared" si="0"/>
        <v>3.8286413964890951</v>
      </c>
      <c r="F3" s="37">
        <v>46</v>
      </c>
      <c r="J3" s="37">
        <v>8</v>
      </c>
    </row>
    <row r="4" spans="1:11" x14ac:dyDescent="0.25">
      <c r="A4" s="53" t="s">
        <v>44</v>
      </c>
      <c r="B4" s="11">
        <v>40339</v>
      </c>
      <c r="F4" s="20" t="s">
        <v>49</v>
      </c>
      <c r="J4" s="28">
        <v>2800</v>
      </c>
    </row>
    <row r="5" spans="1:11" x14ac:dyDescent="0.25">
      <c r="A5" s="53" t="s">
        <v>44</v>
      </c>
      <c r="B5" s="11">
        <v>40339</v>
      </c>
      <c r="F5" s="17" t="s">
        <v>40</v>
      </c>
      <c r="J5" s="28">
        <v>2800</v>
      </c>
    </row>
    <row r="6" spans="1:11" x14ac:dyDescent="0.25">
      <c r="A6" s="53" t="s">
        <v>47</v>
      </c>
      <c r="B6" s="11">
        <v>40343</v>
      </c>
      <c r="F6" s="38" t="s">
        <v>50</v>
      </c>
      <c r="J6" s="37">
        <v>240</v>
      </c>
    </row>
    <row r="7" spans="1:11" x14ac:dyDescent="0.25">
      <c r="A7" s="53" t="s">
        <v>46</v>
      </c>
      <c r="B7" s="11">
        <v>40343</v>
      </c>
      <c r="F7" s="38" t="s">
        <v>50</v>
      </c>
      <c r="J7" s="37"/>
    </row>
    <row r="8" spans="1:11" x14ac:dyDescent="0.25">
      <c r="A8" s="53" t="s">
        <v>46</v>
      </c>
      <c r="B8" s="11">
        <v>40343</v>
      </c>
      <c r="F8" s="38" t="s">
        <v>50</v>
      </c>
      <c r="J8" s="37" t="s">
        <v>53</v>
      </c>
    </row>
    <row r="9" spans="1:11" x14ac:dyDescent="0.25">
      <c r="A9" s="53" t="s">
        <v>44</v>
      </c>
      <c r="B9" s="11">
        <v>40353</v>
      </c>
      <c r="E9" s="53">
        <f t="shared" si="0"/>
        <v>4.6249728132842707</v>
      </c>
      <c r="F9" s="19">
        <v>102</v>
      </c>
      <c r="J9" s="28">
        <v>88</v>
      </c>
    </row>
    <row r="10" spans="1:11" x14ac:dyDescent="0.25">
      <c r="A10" s="53" t="s">
        <v>44</v>
      </c>
      <c r="B10" s="11">
        <v>40353</v>
      </c>
      <c r="E10" s="53">
        <f t="shared" si="0"/>
        <v>4.8675344504555822</v>
      </c>
      <c r="F10" s="19">
        <v>130</v>
      </c>
      <c r="J10" s="28">
        <v>92</v>
      </c>
    </row>
    <row r="11" spans="1:11" x14ac:dyDescent="0.25">
      <c r="A11" s="53" t="s">
        <v>47</v>
      </c>
      <c r="B11" s="11">
        <v>40353</v>
      </c>
      <c r="F11" s="38" t="s">
        <v>50</v>
      </c>
      <c r="J11" s="37">
        <v>70</v>
      </c>
    </row>
    <row r="12" spans="1:11" x14ac:dyDescent="0.25">
      <c r="A12" s="53" t="s">
        <v>46</v>
      </c>
      <c r="B12" s="11">
        <v>40353</v>
      </c>
      <c r="F12" s="40" t="s">
        <v>51</v>
      </c>
      <c r="J12" s="37">
        <v>50</v>
      </c>
    </row>
    <row r="13" spans="1:11" x14ac:dyDescent="0.25">
      <c r="A13" s="53" t="s">
        <v>44</v>
      </c>
      <c r="B13" s="11">
        <v>40367</v>
      </c>
      <c r="F13" s="54"/>
      <c r="J13" s="28">
        <v>164</v>
      </c>
    </row>
    <row r="14" spans="1:11" x14ac:dyDescent="0.25">
      <c r="A14" s="53" t="s">
        <v>44</v>
      </c>
      <c r="B14" s="11">
        <v>40367</v>
      </c>
      <c r="F14" s="54" t="s">
        <v>51</v>
      </c>
      <c r="J14" s="28">
        <v>176</v>
      </c>
    </row>
    <row r="15" spans="1:11" x14ac:dyDescent="0.25">
      <c r="A15" s="53" t="s">
        <v>47</v>
      </c>
      <c r="B15" s="11">
        <v>40374</v>
      </c>
      <c r="F15" s="38" t="s">
        <v>50</v>
      </c>
      <c r="J15" s="40"/>
    </row>
    <row r="16" spans="1:11" x14ac:dyDescent="0.25">
      <c r="A16" s="53" t="s">
        <v>46</v>
      </c>
      <c r="B16" s="11">
        <v>40374</v>
      </c>
      <c r="F16" s="38" t="s">
        <v>50</v>
      </c>
      <c r="J16" s="37">
        <v>420</v>
      </c>
    </row>
    <row r="17" spans="1:10" x14ac:dyDescent="0.25">
      <c r="A17" s="53" t="s">
        <v>47</v>
      </c>
      <c r="B17" s="11">
        <v>40379</v>
      </c>
      <c r="F17" s="40" t="s">
        <v>51</v>
      </c>
      <c r="J17" s="37">
        <v>1060</v>
      </c>
    </row>
    <row r="18" spans="1:10" x14ac:dyDescent="0.25">
      <c r="A18" s="53" t="s">
        <v>46</v>
      </c>
      <c r="B18" s="11">
        <v>40379</v>
      </c>
      <c r="E18" s="53">
        <f t="shared" si="0"/>
        <v>5.4806389233419912</v>
      </c>
      <c r="F18" s="37">
        <v>240</v>
      </c>
      <c r="J18" s="37">
        <v>1540</v>
      </c>
    </row>
    <row r="19" spans="1:10" x14ac:dyDescent="0.25">
      <c r="A19" s="53" t="s">
        <v>44</v>
      </c>
      <c r="B19" s="11">
        <v>40381</v>
      </c>
      <c r="F19" s="20" t="s">
        <v>50</v>
      </c>
      <c r="J19" s="55" t="s">
        <v>52</v>
      </c>
    </row>
    <row r="20" spans="1:10" x14ac:dyDescent="0.25">
      <c r="A20" s="53" t="s">
        <v>44</v>
      </c>
      <c r="B20" s="11">
        <v>40381</v>
      </c>
      <c r="F20" s="20" t="s">
        <v>50</v>
      </c>
      <c r="J20" s="55" t="s">
        <v>52</v>
      </c>
    </row>
    <row r="21" spans="1:10" x14ac:dyDescent="0.25">
      <c r="A21" s="53" t="s">
        <v>47</v>
      </c>
      <c r="B21" s="11">
        <v>40386</v>
      </c>
      <c r="F21" s="38" t="s">
        <v>50</v>
      </c>
      <c r="J21" s="37">
        <v>14</v>
      </c>
    </row>
    <row r="22" spans="1:10" x14ac:dyDescent="0.35">
      <c r="A22" s="53" t="s">
        <v>46</v>
      </c>
      <c r="B22" s="44">
        <v>40386</v>
      </c>
      <c r="E22" s="53">
        <f t="shared" si="0"/>
        <v>3.8712010109078911</v>
      </c>
      <c r="F22" s="37">
        <v>48</v>
      </c>
      <c r="J22" s="37">
        <v>8</v>
      </c>
    </row>
    <row r="23" spans="1:10" x14ac:dyDescent="0.25">
      <c r="A23" s="53" t="s">
        <v>47</v>
      </c>
      <c r="B23" s="11">
        <v>40393</v>
      </c>
      <c r="E23" s="53">
        <f t="shared" si="0"/>
        <v>5.0998664278241987</v>
      </c>
      <c r="F23" s="37">
        <v>164</v>
      </c>
      <c r="J23" s="37">
        <v>20</v>
      </c>
    </row>
    <row r="24" spans="1:10" x14ac:dyDescent="0.25">
      <c r="A24" s="53" t="s">
        <v>46</v>
      </c>
      <c r="B24" s="11">
        <v>40393</v>
      </c>
      <c r="E24" s="53">
        <f t="shared" si="0"/>
        <v>3.8712010109078911</v>
      </c>
      <c r="F24" s="37">
        <v>48</v>
      </c>
      <c r="J24" s="37">
        <v>12</v>
      </c>
    </row>
    <row r="25" spans="1:10" x14ac:dyDescent="0.25">
      <c r="A25" s="53" t="s">
        <v>44</v>
      </c>
      <c r="B25" s="11">
        <v>40395</v>
      </c>
      <c r="E25" s="53">
        <f t="shared" si="0"/>
        <v>4.1271343850450917</v>
      </c>
      <c r="F25" s="19">
        <v>62</v>
      </c>
      <c r="J25" s="28">
        <v>88</v>
      </c>
    </row>
    <row r="26" spans="1:10" x14ac:dyDescent="0.25">
      <c r="A26" s="53" t="s">
        <v>44</v>
      </c>
      <c r="B26" s="11">
        <v>40395</v>
      </c>
      <c r="E26" s="53">
        <f t="shared" si="0"/>
        <v>4.7535901911063645</v>
      </c>
      <c r="F26" s="19">
        <v>116</v>
      </c>
      <c r="J26" s="28">
        <v>48</v>
      </c>
    </row>
    <row r="27" spans="1:10" x14ac:dyDescent="0.25">
      <c r="A27" s="53" t="s">
        <v>47</v>
      </c>
      <c r="B27" s="11">
        <v>40400</v>
      </c>
      <c r="E27" s="53">
        <f t="shared" si="0"/>
        <v>4.8675344504555822</v>
      </c>
      <c r="F27" s="37">
        <v>130</v>
      </c>
      <c r="J27" s="37">
        <v>36</v>
      </c>
    </row>
    <row r="28" spans="1:10" x14ac:dyDescent="0.25">
      <c r="A28" s="53" t="s">
        <v>46</v>
      </c>
      <c r="B28" s="11">
        <v>40400</v>
      </c>
      <c r="E28" s="53">
        <f t="shared" si="0"/>
        <v>4.9416424226093039</v>
      </c>
      <c r="F28" s="37">
        <v>140</v>
      </c>
      <c r="J28" s="37">
        <v>38</v>
      </c>
    </row>
    <row r="29" spans="1:10" x14ac:dyDescent="0.25">
      <c r="A29" s="53" t="s">
        <v>46</v>
      </c>
      <c r="B29" s="11">
        <v>40400</v>
      </c>
      <c r="E29" s="53">
        <f t="shared" si="0"/>
        <v>4.8675344504555822</v>
      </c>
      <c r="F29" s="37">
        <v>130</v>
      </c>
      <c r="J29" s="37">
        <v>30</v>
      </c>
    </row>
    <row r="30" spans="1:10" x14ac:dyDescent="0.25">
      <c r="A30" s="53" t="s">
        <v>47</v>
      </c>
      <c r="B30" s="11">
        <v>40407</v>
      </c>
      <c r="E30" s="53">
        <f t="shared" si="0"/>
        <v>5.9135030056382698</v>
      </c>
      <c r="F30" s="37">
        <v>370</v>
      </c>
      <c r="J30" s="37">
        <v>20</v>
      </c>
    </row>
    <row r="31" spans="1:10" x14ac:dyDescent="0.25">
      <c r="A31" s="53" t="s">
        <v>46</v>
      </c>
      <c r="B31" s="11">
        <v>40407</v>
      </c>
      <c r="E31" s="53">
        <f t="shared" si="0"/>
        <v>5.4380793089231956</v>
      </c>
      <c r="F31" s="37">
        <v>230</v>
      </c>
      <c r="J31" s="37">
        <v>100</v>
      </c>
    </row>
    <row r="32" spans="1:10" x14ac:dyDescent="0.25">
      <c r="A32" s="53" t="s">
        <v>44</v>
      </c>
      <c r="B32" s="11">
        <v>40409</v>
      </c>
      <c r="E32" s="53">
        <f t="shared" si="0"/>
        <v>3.912023005428146</v>
      </c>
      <c r="F32" s="19">
        <v>50</v>
      </c>
      <c r="J32" s="29">
        <v>18</v>
      </c>
    </row>
    <row r="33" spans="1:10" x14ac:dyDescent="0.25">
      <c r="A33" s="53" t="s">
        <v>44</v>
      </c>
      <c r="B33" s="11">
        <v>40409</v>
      </c>
      <c r="E33" s="53">
        <f t="shared" si="0"/>
        <v>3.9512437185814275</v>
      </c>
      <c r="F33" s="19">
        <v>52</v>
      </c>
      <c r="J33" s="29">
        <v>10</v>
      </c>
    </row>
    <row r="34" spans="1:10" x14ac:dyDescent="0.25">
      <c r="A34" s="53" t="s">
        <v>47</v>
      </c>
      <c r="B34" s="11">
        <v>40421</v>
      </c>
      <c r="E34" s="53">
        <f t="shared" si="0"/>
        <v>5.7037824746562009</v>
      </c>
      <c r="F34" s="37">
        <v>300</v>
      </c>
      <c r="J34" s="37">
        <v>76</v>
      </c>
    </row>
    <row r="35" spans="1:10" x14ac:dyDescent="0.25">
      <c r="A35" s="53" t="s">
        <v>46</v>
      </c>
      <c r="B35" s="11">
        <v>40421</v>
      </c>
      <c r="E35" s="53">
        <f t="shared" si="0"/>
        <v>5.2149357576089859</v>
      </c>
      <c r="F35" s="37">
        <v>184</v>
      </c>
      <c r="J35" s="37">
        <v>16</v>
      </c>
    </row>
    <row r="36" spans="1:10" x14ac:dyDescent="0.25">
      <c r="A36" s="53" t="s">
        <v>44</v>
      </c>
      <c r="B36" s="11">
        <v>40423</v>
      </c>
      <c r="F36" s="54" t="s">
        <v>51</v>
      </c>
      <c r="J36" s="28">
        <v>34</v>
      </c>
    </row>
    <row r="37" spans="1:10" x14ac:dyDescent="0.25">
      <c r="A37" s="53" t="s">
        <v>44</v>
      </c>
      <c r="B37" s="11">
        <v>40423</v>
      </c>
      <c r="F37" s="54" t="s">
        <v>51</v>
      </c>
      <c r="J37" s="28">
        <v>52</v>
      </c>
    </row>
    <row r="38" spans="1:10" x14ac:dyDescent="0.25">
      <c r="A38" s="53" t="s">
        <v>47</v>
      </c>
      <c r="B38" s="11">
        <v>40429</v>
      </c>
      <c r="E38" s="53">
        <f t="shared" si="0"/>
        <v>6.253828811575473</v>
      </c>
      <c r="F38" s="37">
        <v>520</v>
      </c>
      <c r="J38" s="37">
        <v>132</v>
      </c>
    </row>
    <row r="39" spans="1:10" x14ac:dyDescent="0.25">
      <c r="A39" s="53" t="s">
        <v>46</v>
      </c>
      <c r="B39" s="11">
        <v>40429</v>
      </c>
      <c r="F39" s="38" t="s">
        <v>50</v>
      </c>
      <c r="J39" s="37">
        <v>58</v>
      </c>
    </row>
    <row r="40" spans="1:10" x14ac:dyDescent="0.25">
      <c r="A40" s="53" t="s">
        <v>47</v>
      </c>
      <c r="B40" s="11">
        <v>40435</v>
      </c>
      <c r="E40" s="53">
        <f t="shared" si="0"/>
        <v>7.0387835413885416</v>
      </c>
      <c r="F40" s="37">
        <v>1140</v>
      </c>
      <c r="J40" s="17" t="s">
        <v>40</v>
      </c>
    </row>
    <row r="41" spans="1:10" x14ac:dyDescent="0.25">
      <c r="A41" s="53" t="s">
        <v>46</v>
      </c>
      <c r="B41" s="11">
        <v>40435</v>
      </c>
      <c r="E41" s="53">
        <f t="shared" si="0"/>
        <v>5.7170277014062219</v>
      </c>
      <c r="F41" s="37">
        <v>304</v>
      </c>
      <c r="J41" s="17" t="s">
        <v>40</v>
      </c>
    </row>
    <row r="42" spans="1:10" x14ac:dyDescent="0.25">
      <c r="A42" s="53" t="s">
        <v>46</v>
      </c>
      <c r="B42" s="11">
        <v>40435</v>
      </c>
      <c r="F42" s="38" t="s">
        <v>50</v>
      </c>
      <c r="J42" s="17" t="s">
        <v>40</v>
      </c>
    </row>
    <row r="43" spans="1:10" x14ac:dyDescent="0.25">
      <c r="A43" s="53" t="s">
        <v>47</v>
      </c>
      <c r="B43" s="11">
        <v>40442</v>
      </c>
      <c r="E43" s="53">
        <f t="shared" si="0"/>
        <v>4.6821312271242199</v>
      </c>
      <c r="F43" s="37">
        <v>108</v>
      </c>
      <c r="J43" s="37">
        <v>24</v>
      </c>
    </row>
    <row r="44" spans="1:10" x14ac:dyDescent="0.25">
      <c r="A44" s="53" t="s">
        <v>46</v>
      </c>
      <c r="B44" s="11">
        <v>40442</v>
      </c>
      <c r="E44" s="53">
        <f t="shared" si="0"/>
        <v>5.3565862746720123</v>
      </c>
      <c r="F44" s="37">
        <v>212</v>
      </c>
      <c r="J44" s="37">
        <v>24</v>
      </c>
    </row>
    <row r="45" spans="1:10" x14ac:dyDescent="0.25">
      <c r="A45" s="53" t="s">
        <v>44</v>
      </c>
      <c r="B45" s="11">
        <v>40444</v>
      </c>
      <c r="F45" s="20" t="s">
        <v>50</v>
      </c>
      <c r="J45" s="28">
        <v>180</v>
      </c>
    </row>
    <row r="46" spans="1:10" x14ac:dyDescent="0.25">
      <c r="A46" s="53" t="s">
        <v>44</v>
      </c>
      <c r="B46" s="11">
        <v>40444</v>
      </c>
      <c r="F46" s="20" t="s">
        <v>50</v>
      </c>
      <c r="J46" s="28">
        <v>204</v>
      </c>
    </row>
    <row r="47" spans="1:10" x14ac:dyDescent="0.25">
      <c r="A47" s="53" t="s">
        <v>47</v>
      </c>
      <c r="B47" s="11">
        <v>40450</v>
      </c>
      <c r="E47" s="53">
        <f t="shared" ref="E47:E89" si="1">LN(F47)</f>
        <v>6.8023947633243109</v>
      </c>
      <c r="F47" s="37">
        <v>900</v>
      </c>
      <c r="J47" s="37">
        <v>400</v>
      </c>
    </row>
    <row r="48" spans="1:10" x14ac:dyDescent="0.25">
      <c r="A48" s="53" t="s">
        <v>46</v>
      </c>
      <c r="B48" s="11">
        <v>40450</v>
      </c>
      <c r="E48" s="53">
        <f t="shared" si="1"/>
        <v>5.521460917862246</v>
      </c>
      <c r="F48" s="37">
        <v>250</v>
      </c>
      <c r="J48" s="37">
        <v>60</v>
      </c>
    </row>
    <row r="49" spans="1:10" x14ac:dyDescent="0.25">
      <c r="A49" s="53" t="s">
        <v>46</v>
      </c>
      <c r="B49" s="11">
        <v>40450</v>
      </c>
      <c r="E49" s="53">
        <f t="shared" si="1"/>
        <v>6.4297194780391376</v>
      </c>
      <c r="F49" s="37">
        <v>620</v>
      </c>
      <c r="J49" s="37">
        <v>20</v>
      </c>
    </row>
    <row r="50" spans="1:10" x14ac:dyDescent="0.35">
      <c r="A50" s="53" t="s">
        <v>47</v>
      </c>
      <c r="B50" s="11">
        <v>40701</v>
      </c>
      <c r="E50" s="53">
        <f t="shared" si="1"/>
        <v>3.6888794541139363</v>
      </c>
      <c r="F50" s="18">
        <v>40</v>
      </c>
      <c r="J50" s="18">
        <v>40</v>
      </c>
    </row>
    <row r="51" spans="1:10" x14ac:dyDescent="0.35">
      <c r="A51" s="53" t="s">
        <v>46</v>
      </c>
      <c r="B51" s="11">
        <v>40701</v>
      </c>
      <c r="E51" s="53">
        <f t="shared" si="1"/>
        <v>3.6888794541139363</v>
      </c>
      <c r="F51" s="37">
        <v>40</v>
      </c>
      <c r="J51" s="18">
        <v>2</v>
      </c>
    </row>
    <row r="52" spans="1:10" x14ac:dyDescent="0.35">
      <c r="A52" s="53" t="s">
        <v>46</v>
      </c>
      <c r="B52" s="11">
        <v>40701</v>
      </c>
      <c r="E52" s="53">
        <f t="shared" si="1"/>
        <v>3.6888794541139363</v>
      </c>
      <c r="F52" s="37">
        <v>40</v>
      </c>
      <c r="J52" s="18">
        <v>12</v>
      </c>
    </row>
    <row r="53" spans="1:10" x14ac:dyDescent="0.35">
      <c r="A53" s="53" t="s">
        <v>47</v>
      </c>
      <c r="B53" s="11">
        <v>40708</v>
      </c>
      <c r="F53" s="38" t="s">
        <v>50</v>
      </c>
      <c r="J53" s="18">
        <v>72</v>
      </c>
    </row>
    <row r="54" spans="1:10" x14ac:dyDescent="0.35">
      <c r="A54" s="53" t="s">
        <v>46</v>
      </c>
      <c r="B54" s="11">
        <v>40708</v>
      </c>
      <c r="F54" s="38" t="s">
        <v>50</v>
      </c>
      <c r="J54" s="18">
        <v>18</v>
      </c>
    </row>
    <row r="55" spans="1:10" x14ac:dyDescent="0.35">
      <c r="A55" s="53" t="s">
        <v>46</v>
      </c>
      <c r="B55" s="11">
        <v>40708</v>
      </c>
      <c r="F55" s="38" t="s">
        <v>50</v>
      </c>
      <c r="J55" s="18">
        <v>34</v>
      </c>
    </row>
    <row r="56" spans="1:10" x14ac:dyDescent="0.35">
      <c r="A56" s="53" t="s">
        <v>44</v>
      </c>
      <c r="B56" s="11">
        <v>40709</v>
      </c>
      <c r="F56" s="20" t="s">
        <v>50</v>
      </c>
      <c r="J56" s="24">
        <v>1780</v>
      </c>
    </row>
    <row r="57" spans="1:10" x14ac:dyDescent="0.35">
      <c r="A57" s="53" t="s">
        <v>44</v>
      </c>
      <c r="B57" s="11">
        <v>40709</v>
      </c>
      <c r="E57" s="53">
        <f t="shared" si="1"/>
        <v>7.9373746961632952</v>
      </c>
      <c r="F57" s="22">
        <v>2800</v>
      </c>
      <c r="J57" s="24">
        <v>1200</v>
      </c>
    </row>
    <row r="58" spans="1:10" x14ac:dyDescent="0.35">
      <c r="A58" s="53" t="s">
        <v>47</v>
      </c>
      <c r="B58" s="11">
        <v>40722</v>
      </c>
      <c r="E58" s="53">
        <f t="shared" si="1"/>
        <v>4.5217885770490405</v>
      </c>
      <c r="F58" s="18">
        <v>92</v>
      </c>
      <c r="J58" s="18">
        <v>10</v>
      </c>
    </row>
    <row r="59" spans="1:10" x14ac:dyDescent="0.35">
      <c r="A59" s="53" t="s">
        <v>46</v>
      </c>
      <c r="B59" s="11">
        <v>40722</v>
      </c>
      <c r="E59" s="53">
        <f t="shared" si="1"/>
        <v>4.7535901911063645</v>
      </c>
      <c r="F59" s="37">
        <v>116</v>
      </c>
      <c r="J59" s="18">
        <v>38</v>
      </c>
    </row>
    <row r="60" spans="1:10" x14ac:dyDescent="0.35">
      <c r="A60" s="53" t="s">
        <v>44</v>
      </c>
      <c r="B60" s="11">
        <v>40723</v>
      </c>
      <c r="E60" s="53">
        <f t="shared" si="1"/>
        <v>4.9698132995760007</v>
      </c>
      <c r="F60" s="22">
        <v>144</v>
      </c>
      <c r="J60" s="24">
        <v>62</v>
      </c>
    </row>
    <row r="61" spans="1:10" x14ac:dyDescent="0.35">
      <c r="A61" s="53" t="s">
        <v>44</v>
      </c>
      <c r="B61" s="11">
        <v>40723</v>
      </c>
      <c r="E61" s="53">
        <f t="shared" si="1"/>
        <v>5.4971682252932021</v>
      </c>
      <c r="F61" s="22">
        <v>244</v>
      </c>
      <c r="J61" s="24">
        <v>78</v>
      </c>
    </row>
    <row r="62" spans="1:10" x14ac:dyDescent="0.35">
      <c r="A62" s="53" t="s">
        <v>47</v>
      </c>
      <c r="B62" s="11">
        <v>40730</v>
      </c>
      <c r="F62" s="38" t="s">
        <v>50</v>
      </c>
      <c r="J62" s="18">
        <v>16</v>
      </c>
    </row>
    <row r="63" spans="1:10" x14ac:dyDescent="0.35">
      <c r="A63" s="53" t="s">
        <v>46</v>
      </c>
      <c r="B63" s="11">
        <v>40730</v>
      </c>
      <c r="F63" s="38" t="s">
        <v>50</v>
      </c>
      <c r="J63" s="18">
        <v>2</v>
      </c>
    </row>
    <row r="64" spans="1:10" x14ac:dyDescent="0.35">
      <c r="A64" s="53" t="s">
        <v>44</v>
      </c>
      <c r="B64" s="11">
        <v>40737</v>
      </c>
      <c r="E64" s="53">
        <f t="shared" si="1"/>
        <v>5.768320995793772</v>
      </c>
      <c r="F64" s="22">
        <v>320</v>
      </c>
      <c r="J64" s="24">
        <v>36</v>
      </c>
    </row>
    <row r="65" spans="1:10" x14ac:dyDescent="0.35">
      <c r="A65" s="53" t="s">
        <v>44</v>
      </c>
      <c r="B65" s="11">
        <v>40737</v>
      </c>
      <c r="E65" s="53">
        <f t="shared" si="1"/>
        <v>5.1929568508902104</v>
      </c>
      <c r="F65" s="22">
        <v>180</v>
      </c>
      <c r="J65" s="24">
        <v>56</v>
      </c>
    </row>
    <row r="66" spans="1:10" x14ac:dyDescent="0.35">
      <c r="A66" s="53" t="s">
        <v>47</v>
      </c>
      <c r="B66" s="11">
        <v>40737</v>
      </c>
      <c r="E66" s="53">
        <f t="shared" si="1"/>
        <v>5.7037824746562009</v>
      </c>
      <c r="F66" s="18">
        <v>300</v>
      </c>
      <c r="J66" s="18">
        <v>42</v>
      </c>
    </row>
    <row r="67" spans="1:10" x14ac:dyDescent="0.35">
      <c r="A67" s="53" t="s">
        <v>46</v>
      </c>
      <c r="B67" s="11">
        <v>40737</v>
      </c>
      <c r="E67" s="53">
        <f t="shared" si="1"/>
        <v>5.521460917862246</v>
      </c>
      <c r="F67" s="37">
        <v>250</v>
      </c>
      <c r="J67" s="18">
        <v>28</v>
      </c>
    </row>
    <row r="68" spans="1:10" x14ac:dyDescent="0.35">
      <c r="A68" s="53" t="s">
        <v>46</v>
      </c>
      <c r="B68" s="11">
        <v>40737</v>
      </c>
      <c r="F68" s="40" t="s">
        <v>52</v>
      </c>
      <c r="J68" s="18">
        <v>46</v>
      </c>
    </row>
    <row r="69" spans="1:10" x14ac:dyDescent="0.35">
      <c r="A69" s="53" t="s">
        <v>44</v>
      </c>
      <c r="B69" s="11">
        <v>40745</v>
      </c>
      <c r="F69" s="20" t="s">
        <v>50</v>
      </c>
      <c r="J69" s="24">
        <v>72</v>
      </c>
    </row>
    <row r="70" spans="1:10" x14ac:dyDescent="0.35">
      <c r="A70" s="53" t="s">
        <v>44</v>
      </c>
      <c r="B70" s="11">
        <v>40745</v>
      </c>
      <c r="F70" s="20" t="s">
        <v>50</v>
      </c>
      <c r="J70" s="24">
        <v>84</v>
      </c>
    </row>
    <row r="71" spans="1:10" x14ac:dyDescent="0.35">
      <c r="A71" s="53" t="s">
        <v>44</v>
      </c>
      <c r="B71" s="11">
        <v>40751</v>
      </c>
      <c r="E71" s="53">
        <f t="shared" si="1"/>
        <v>5.598421958998375</v>
      </c>
      <c r="F71" s="22">
        <v>270</v>
      </c>
      <c r="J71" s="24">
        <v>90</v>
      </c>
    </row>
    <row r="72" spans="1:10" x14ac:dyDescent="0.35">
      <c r="A72" s="53" t="s">
        <v>44</v>
      </c>
      <c r="B72" s="11">
        <v>40751</v>
      </c>
      <c r="E72" s="53">
        <f t="shared" si="1"/>
        <v>5.1929568508902104</v>
      </c>
      <c r="F72" s="22">
        <v>180</v>
      </c>
      <c r="J72" s="24">
        <v>80</v>
      </c>
    </row>
    <row r="73" spans="1:10" x14ac:dyDescent="0.35">
      <c r="A73" s="53" t="s">
        <v>47</v>
      </c>
      <c r="B73" s="11">
        <v>40752</v>
      </c>
      <c r="F73" s="38" t="s">
        <v>50</v>
      </c>
      <c r="J73" s="18">
        <v>6</v>
      </c>
    </row>
    <row r="74" spans="1:10" x14ac:dyDescent="0.35">
      <c r="A74" s="53" t="s">
        <v>46</v>
      </c>
      <c r="B74" s="11">
        <v>40752</v>
      </c>
      <c r="E74" s="53">
        <f t="shared" si="1"/>
        <v>4.6443908991413725</v>
      </c>
      <c r="F74" s="37">
        <v>104</v>
      </c>
      <c r="J74" s="18">
        <v>18</v>
      </c>
    </row>
    <row r="75" spans="1:10" x14ac:dyDescent="0.35">
      <c r="A75" s="53" t="s">
        <v>44</v>
      </c>
      <c r="B75" s="11">
        <v>40758</v>
      </c>
      <c r="E75" s="53">
        <f t="shared" si="1"/>
        <v>4.2484952420493594</v>
      </c>
      <c r="F75" s="22">
        <v>70</v>
      </c>
      <c r="J75" s="24">
        <v>10</v>
      </c>
    </row>
    <row r="76" spans="1:10" x14ac:dyDescent="0.35">
      <c r="A76" s="53" t="s">
        <v>44</v>
      </c>
      <c r="B76" s="11">
        <v>40758</v>
      </c>
      <c r="E76" s="53">
        <f t="shared" si="1"/>
        <v>4.1588830833596715</v>
      </c>
      <c r="F76" s="22">
        <v>64</v>
      </c>
      <c r="J76" s="24">
        <v>14</v>
      </c>
    </row>
    <row r="77" spans="1:10" x14ac:dyDescent="0.35">
      <c r="A77" s="53" t="s">
        <v>47</v>
      </c>
      <c r="B77" s="11">
        <v>40764</v>
      </c>
      <c r="E77" s="53">
        <f t="shared" si="1"/>
        <v>5.0751738152338266</v>
      </c>
      <c r="F77" s="18">
        <v>160</v>
      </c>
      <c r="J77" s="18">
        <v>14</v>
      </c>
    </row>
    <row r="78" spans="1:10" x14ac:dyDescent="0.35">
      <c r="A78" s="53" t="s">
        <v>46</v>
      </c>
      <c r="B78" s="11">
        <v>40764</v>
      </c>
      <c r="E78" s="53">
        <f t="shared" si="1"/>
        <v>5.8289456176102075</v>
      </c>
      <c r="F78" s="37">
        <v>340</v>
      </c>
      <c r="J78" s="18">
        <v>42</v>
      </c>
    </row>
    <row r="79" spans="1:10" x14ac:dyDescent="0.35">
      <c r="A79" s="53" t="s">
        <v>46</v>
      </c>
      <c r="B79" s="11">
        <v>40764</v>
      </c>
      <c r="F79" s="40" t="s">
        <v>48</v>
      </c>
      <c r="J79" s="18">
        <v>36</v>
      </c>
    </row>
    <row r="80" spans="1:10" x14ac:dyDescent="0.35">
      <c r="A80" s="53" t="s">
        <v>47</v>
      </c>
      <c r="B80" s="11">
        <v>40772</v>
      </c>
      <c r="F80" s="38" t="s">
        <v>50</v>
      </c>
      <c r="J80" s="18">
        <v>370</v>
      </c>
    </row>
    <row r="81" spans="1:10" x14ac:dyDescent="0.35">
      <c r="A81" s="53" t="s">
        <v>46</v>
      </c>
      <c r="B81" s="11">
        <v>40772</v>
      </c>
      <c r="F81" s="38" t="s">
        <v>50</v>
      </c>
      <c r="J81" s="18">
        <v>200</v>
      </c>
    </row>
    <row r="82" spans="1:10" x14ac:dyDescent="0.35">
      <c r="A82" s="53" t="s">
        <v>44</v>
      </c>
      <c r="B82" s="11">
        <v>40779</v>
      </c>
      <c r="F82" s="20" t="s">
        <v>50</v>
      </c>
      <c r="J82" s="24">
        <v>70</v>
      </c>
    </row>
    <row r="83" spans="1:10" x14ac:dyDescent="0.35">
      <c r="A83" s="53" t="s">
        <v>44</v>
      </c>
      <c r="B83" s="11">
        <v>40779</v>
      </c>
      <c r="F83" s="20" t="s">
        <v>50</v>
      </c>
      <c r="J83" s="24">
        <v>60</v>
      </c>
    </row>
    <row r="84" spans="1:10" x14ac:dyDescent="0.35">
      <c r="A84" s="53" t="s">
        <v>47</v>
      </c>
      <c r="B84" s="11">
        <v>40779</v>
      </c>
      <c r="F84" s="38" t="s">
        <v>50</v>
      </c>
      <c r="J84" s="18">
        <v>56</v>
      </c>
    </row>
    <row r="85" spans="1:10" x14ac:dyDescent="0.35">
      <c r="A85" s="53" t="s">
        <v>46</v>
      </c>
      <c r="B85" s="11">
        <v>40779</v>
      </c>
      <c r="F85" s="38" t="s">
        <v>50</v>
      </c>
      <c r="J85" s="18">
        <v>52</v>
      </c>
    </row>
    <row r="86" spans="1:10" x14ac:dyDescent="0.35">
      <c r="A86" s="53" t="s">
        <v>47</v>
      </c>
      <c r="B86" s="11">
        <v>40800</v>
      </c>
      <c r="F86" s="40" t="s">
        <v>51</v>
      </c>
      <c r="J86" s="18">
        <v>60</v>
      </c>
    </row>
    <row r="87" spans="1:10" x14ac:dyDescent="0.35">
      <c r="A87" s="53" t="s">
        <v>46</v>
      </c>
      <c r="B87" s="11">
        <v>40800</v>
      </c>
      <c r="F87" s="38" t="s">
        <v>50</v>
      </c>
      <c r="J87" s="18">
        <v>152</v>
      </c>
    </row>
    <row r="88" spans="1:10" x14ac:dyDescent="0.35">
      <c r="A88" s="53" t="s">
        <v>47</v>
      </c>
      <c r="B88" s="11">
        <v>40807</v>
      </c>
      <c r="E88" s="53">
        <f t="shared" si="1"/>
        <v>5.5606816310155276</v>
      </c>
      <c r="F88" s="18">
        <v>260</v>
      </c>
      <c r="J88" s="18">
        <v>48</v>
      </c>
    </row>
    <row r="89" spans="1:10" x14ac:dyDescent="0.35">
      <c r="A89" s="53" t="s">
        <v>46</v>
      </c>
      <c r="B89" s="11">
        <v>40807</v>
      </c>
      <c r="E89" s="53">
        <f t="shared" si="1"/>
        <v>5.4380793089231956</v>
      </c>
      <c r="F89" s="37">
        <v>230</v>
      </c>
      <c r="J89" s="18">
        <v>114</v>
      </c>
    </row>
    <row r="90" spans="1:10" x14ac:dyDescent="0.35">
      <c r="A90" s="53" t="s">
        <v>46</v>
      </c>
      <c r="B90" s="11">
        <v>40807</v>
      </c>
      <c r="F90" s="38" t="s">
        <v>50</v>
      </c>
      <c r="J90" s="18">
        <v>136</v>
      </c>
    </row>
    <row r="91" spans="1:10" x14ac:dyDescent="0.25">
      <c r="A91" s="53" t="s">
        <v>44</v>
      </c>
      <c r="B91" s="11">
        <v>40808</v>
      </c>
      <c r="F91" s="20" t="s">
        <v>50</v>
      </c>
      <c r="J91" s="55" t="s">
        <v>52</v>
      </c>
    </row>
    <row r="92" spans="1:10" x14ac:dyDescent="0.25">
      <c r="A92" s="53" t="s">
        <v>44</v>
      </c>
      <c r="B92" s="11">
        <v>40808</v>
      </c>
      <c r="F92" s="20" t="s">
        <v>50</v>
      </c>
      <c r="J92" s="55" t="s">
        <v>52</v>
      </c>
    </row>
    <row r="93" spans="1:10" x14ac:dyDescent="0.25">
      <c r="A93" s="53" t="s">
        <v>44</v>
      </c>
      <c r="B93" s="11">
        <v>40815</v>
      </c>
      <c r="F93" s="20" t="s">
        <v>50</v>
      </c>
      <c r="J93" s="55" t="s">
        <v>52</v>
      </c>
    </row>
    <row r="94" spans="1:10" x14ac:dyDescent="0.25">
      <c r="A94" s="53" t="s">
        <v>44</v>
      </c>
      <c r="B94" s="11">
        <v>40815</v>
      </c>
      <c r="F94" s="20" t="s">
        <v>50</v>
      </c>
      <c r="J94" s="55" t="s">
        <v>52</v>
      </c>
    </row>
    <row r="95" spans="1:10" x14ac:dyDescent="0.35">
      <c r="A95" s="53" t="s">
        <v>47</v>
      </c>
      <c r="B95" s="11">
        <v>41066</v>
      </c>
      <c r="F95" s="38" t="s">
        <v>50</v>
      </c>
      <c r="J95" s="18">
        <v>136</v>
      </c>
    </row>
    <row r="96" spans="1:10" x14ac:dyDescent="0.35">
      <c r="A96" s="53" t="s">
        <v>47</v>
      </c>
      <c r="B96" s="11">
        <v>41066</v>
      </c>
      <c r="F96" s="38" t="s">
        <v>50</v>
      </c>
      <c r="J96" s="18">
        <v>196</v>
      </c>
    </row>
    <row r="97" spans="1:10" x14ac:dyDescent="0.35">
      <c r="A97" s="53" t="s">
        <v>46</v>
      </c>
      <c r="B97" s="11">
        <v>41066</v>
      </c>
      <c r="E97" s="53">
        <f t="shared" ref="E97:E137" si="2">LN(F97)</f>
        <v>2.0794415416798357</v>
      </c>
      <c r="F97" s="37">
        <v>8</v>
      </c>
      <c r="J97" s="18">
        <v>2</v>
      </c>
    </row>
    <row r="98" spans="1:10" x14ac:dyDescent="0.35">
      <c r="A98" s="53" t="s">
        <v>44</v>
      </c>
      <c r="B98" s="11">
        <v>41067</v>
      </c>
      <c r="E98" s="53">
        <f t="shared" si="2"/>
        <v>6.363028103540465</v>
      </c>
      <c r="F98" s="22">
        <v>580</v>
      </c>
      <c r="J98" s="24">
        <v>240</v>
      </c>
    </row>
    <row r="99" spans="1:10" x14ac:dyDescent="0.35">
      <c r="A99" s="53" t="s">
        <v>44</v>
      </c>
      <c r="B99" s="11">
        <v>41067</v>
      </c>
      <c r="E99" s="53">
        <f t="shared" si="2"/>
        <v>6.0402547112774139</v>
      </c>
      <c r="F99" s="22">
        <v>420</v>
      </c>
      <c r="J99" s="24">
        <v>212</v>
      </c>
    </row>
    <row r="100" spans="1:10" x14ac:dyDescent="0.35">
      <c r="A100" s="53" t="s">
        <v>47</v>
      </c>
      <c r="B100" s="11">
        <v>41074</v>
      </c>
      <c r="F100" s="15" t="s">
        <v>40</v>
      </c>
      <c r="J100" s="15" t="s">
        <v>40</v>
      </c>
    </row>
    <row r="101" spans="1:10" x14ac:dyDescent="0.35">
      <c r="A101" s="53" t="s">
        <v>46</v>
      </c>
      <c r="B101" s="11">
        <v>41074</v>
      </c>
      <c r="F101" s="15" t="s">
        <v>40</v>
      </c>
      <c r="J101" s="15" t="s">
        <v>40</v>
      </c>
    </row>
    <row r="102" spans="1:10" x14ac:dyDescent="0.35">
      <c r="A102" s="53" t="s">
        <v>46</v>
      </c>
      <c r="B102" s="11">
        <v>41074</v>
      </c>
      <c r="F102" s="15" t="s">
        <v>40</v>
      </c>
      <c r="J102" s="15" t="s">
        <v>40</v>
      </c>
    </row>
    <row r="103" spans="1:10" x14ac:dyDescent="0.35">
      <c r="A103" s="53" t="s">
        <v>47</v>
      </c>
      <c r="B103" s="11">
        <v>41080</v>
      </c>
      <c r="F103" s="15" t="s">
        <v>40</v>
      </c>
      <c r="J103" s="15" t="s">
        <v>40</v>
      </c>
    </row>
    <row r="104" spans="1:10" x14ac:dyDescent="0.35">
      <c r="A104" s="53" t="s">
        <v>46</v>
      </c>
      <c r="B104" s="11">
        <v>41080</v>
      </c>
      <c r="F104" s="15" t="s">
        <v>40</v>
      </c>
      <c r="J104" s="15" t="s">
        <v>40</v>
      </c>
    </row>
    <row r="105" spans="1:10" x14ac:dyDescent="0.35">
      <c r="A105" s="53" t="s">
        <v>44</v>
      </c>
      <c r="B105" s="11">
        <v>41081</v>
      </c>
      <c r="F105" s="15" t="s">
        <v>40</v>
      </c>
      <c r="J105" s="15" t="s">
        <v>40</v>
      </c>
    </row>
    <row r="106" spans="1:10" x14ac:dyDescent="0.35">
      <c r="A106" s="53" t="s">
        <v>44</v>
      </c>
      <c r="B106" s="11">
        <v>41081</v>
      </c>
      <c r="F106" s="15" t="s">
        <v>40</v>
      </c>
      <c r="J106" s="15" t="s">
        <v>40</v>
      </c>
    </row>
    <row r="107" spans="1:10" x14ac:dyDescent="0.35">
      <c r="A107" s="53" t="s">
        <v>47</v>
      </c>
      <c r="B107" s="11">
        <v>41088</v>
      </c>
      <c r="F107" s="15" t="s">
        <v>40</v>
      </c>
      <c r="J107" s="15" t="s">
        <v>40</v>
      </c>
    </row>
    <row r="108" spans="1:10" x14ac:dyDescent="0.35">
      <c r="A108" s="53" t="s">
        <v>46</v>
      </c>
      <c r="B108" s="11">
        <v>41088</v>
      </c>
      <c r="F108" s="15" t="s">
        <v>40</v>
      </c>
      <c r="J108" s="15" t="s">
        <v>40</v>
      </c>
    </row>
    <row r="109" spans="1:10" x14ac:dyDescent="0.35">
      <c r="A109" s="53" t="s">
        <v>46</v>
      </c>
      <c r="B109" s="11">
        <v>41088</v>
      </c>
      <c r="F109" s="15" t="s">
        <v>40</v>
      </c>
      <c r="J109" s="15" t="s">
        <v>40</v>
      </c>
    </row>
    <row r="110" spans="1:10" x14ac:dyDescent="0.35">
      <c r="A110" s="53" t="s">
        <v>44</v>
      </c>
      <c r="B110" s="11">
        <v>41102</v>
      </c>
      <c r="F110" s="15" t="s">
        <v>40</v>
      </c>
      <c r="J110" s="15" t="s">
        <v>40</v>
      </c>
    </row>
    <row r="111" spans="1:10" x14ac:dyDescent="0.35">
      <c r="A111" s="53" t="s">
        <v>44</v>
      </c>
      <c r="B111" s="11">
        <v>41102</v>
      </c>
      <c r="F111" s="15" t="s">
        <v>40</v>
      </c>
      <c r="J111" s="15" t="s">
        <v>40</v>
      </c>
    </row>
    <row r="112" spans="1:10" x14ac:dyDescent="0.35">
      <c r="A112" s="53" t="s">
        <v>47</v>
      </c>
      <c r="B112" s="11">
        <v>41102</v>
      </c>
      <c r="F112" s="15" t="s">
        <v>40</v>
      </c>
      <c r="J112" s="15" t="s">
        <v>40</v>
      </c>
    </row>
    <row r="113" spans="1:10" x14ac:dyDescent="0.35">
      <c r="A113" s="53" t="s">
        <v>46</v>
      </c>
      <c r="B113" s="11">
        <v>41102</v>
      </c>
      <c r="F113" s="15" t="s">
        <v>40</v>
      </c>
      <c r="J113" s="15" t="s">
        <v>40</v>
      </c>
    </row>
    <row r="114" spans="1:10" x14ac:dyDescent="0.35">
      <c r="A114" s="53" t="s">
        <v>47</v>
      </c>
      <c r="B114" s="11">
        <v>41114</v>
      </c>
      <c r="F114" s="15" t="s">
        <v>40</v>
      </c>
      <c r="J114" s="15" t="s">
        <v>40</v>
      </c>
    </row>
    <row r="115" spans="1:10" x14ac:dyDescent="0.35">
      <c r="A115" s="53" t="s">
        <v>46</v>
      </c>
      <c r="B115" s="11">
        <v>41114</v>
      </c>
      <c r="F115" s="15" t="s">
        <v>40</v>
      </c>
      <c r="J115" s="15" t="s">
        <v>40</v>
      </c>
    </row>
    <row r="116" spans="1:10" x14ac:dyDescent="0.35">
      <c r="A116" s="53" t="s">
        <v>46</v>
      </c>
      <c r="B116" s="11">
        <v>41114</v>
      </c>
      <c r="F116" s="15" t="s">
        <v>40</v>
      </c>
      <c r="J116" s="15" t="s">
        <v>40</v>
      </c>
    </row>
    <row r="117" spans="1:10" x14ac:dyDescent="0.35">
      <c r="A117" s="53" t="s">
        <v>44</v>
      </c>
      <c r="B117" s="11">
        <v>41116</v>
      </c>
      <c r="F117" s="15" t="s">
        <v>40</v>
      </c>
      <c r="J117" s="15" t="s">
        <v>40</v>
      </c>
    </row>
    <row r="118" spans="1:10" x14ac:dyDescent="0.35">
      <c r="A118" s="53" t="s">
        <v>44</v>
      </c>
      <c r="B118" s="11">
        <v>41116</v>
      </c>
      <c r="F118" s="15" t="s">
        <v>40</v>
      </c>
      <c r="J118" s="15" t="s">
        <v>40</v>
      </c>
    </row>
    <row r="119" spans="1:10" x14ac:dyDescent="0.35">
      <c r="A119" s="53" t="s">
        <v>47</v>
      </c>
      <c r="B119" s="11">
        <v>41121</v>
      </c>
      <c r="F119" s="15" t="s">
        <v>40</v>
      </c>
      <c r="J119" s="15" t="s">
        <v>40</v>
      </c>
    </row>
    <row r="120" spans="1:10" x14ac:dyDescent="0.35">
      <c r="A120" s="53" t="s">
        <v>46</v>
      </c>
      <c r="B120" s="11">
        <v>41121</v>
      </c>
      <c r="F120" s="15" t="s">
        <v>40</v>
      </c>
      <c r="J120" s="15" t="s">
        <v>40</v>
      </c>
    </row>
    <row r="121" spans="1:10" x14ac:dyDescent="0.35">
      <c r="A121" s="53" t="s">
        <v>44</v>
      </c>
      <c r="B121" s="11">
        <v>41123</v>
      </c>
      <c r="F121" s="15" t="s">
        <v>40</v>
      </c>
      <c r="J121" s="15" t="s">
        <v>40</v>
      </c>
    </row>
    <row r="122" spans="1:10" x14ac:dyDescent="0.35">
      <c r="A122" s="53" t="s">
        <v>44</v>
      </c>
      <c r="B122" s="11">
        <v>41123</v>
      </c>
      <c r="F122" s="15" t="s">
        <v>40</v>
      </c>
      <c r="J122" s="15" t="s">
        <v>40</v>
      </c>
    </row>
    <row r="123" spans="1:10" x14ac:dyDescent="0.35">
      <c r="A123" s="53" t="s">
        <v>47</v>
      </c>
      <c r="B123" s="11">
        <v>41143</v>
      </c>
      <c r="E123" s="53">
        <f t="shared" si="2"/>
        <v>6.3456363608285962</v>
      </c>
      <c r="F123" s="18">
        <v>570</v>
      </c>
      <c r="J123" s="15" t="s">
        <v>40</v>
      </c>
    </row>
    <row r="124" spans="1:10" x14ac:dyDescent="0.35">
      <c r="A124" s="53" t="s">
        <v>46</v>
      </c>
      <c r="B124" s="11">
        <v>41143</v>
      </c>
      <c r="E124" s="53">
        <f t="shared" si="2"/>
        <v>5.3471075307174685</v>
      </c>
      <c r="F124" s="37">
        <v>210</v>
      </c>
      <c r="J124" s="15" t="s">
        <v>40</v>
      </c>
    </row>
    <row r="125" spans="1:10" x14ac:dyDescent="0.35">
      <c r="A125" s="53" t="s">
        <v>44</v>
      </c>
      <c r="B125" s="11">
        <v>41144</v>
      </c>
      <c r="E125" s="53">
        <f t="shared" si="2"/>
        <v>6.2146080984221914</v>
      </c>
      <c r="F125" s="24">
        <v>500</v>
      </c>
      <c r="J125" s="15" t="s">
        <v>40</v>
      </c>
    </row>
    <row r="126" spans="1:10" x14ac:dyDescent="0.35">
      <c r="A126" s="53" t="s">
        <v>44</v>
      </c>
      <c r="B126" s="11">
        <v>41144</v>
      </c>
      <c r="F126" s="25" t="s">
        <v>50</v>
      </c>
      <c r="J126" s="15" t="s">
        <v>40</v>
      </c>
    </row>
    <row r="127" spans="1:10" x14ac:dyDescent="0.35">
      <c r="A127" s="53" t="s">
        <v>47</v>
      </c>
      <c r="B127" s="11">
        <v>41163</v>
      </c>
      <c r="F127" s="38" t="s">
        <v>50</v>
      </c>
      <c r="J127" s="15" t="s">
        <v>40</v>
      </c>
    </row>
    <row r="128" spans="1:10" x14ac:dyDescent="0.35">
      <c r="A128" s="53" t="s">
        <v>46</v>
      </c>
      <c r="B128" s="11">
        <v>41163</v>
      </c>
      <c r="F128" s="38" t="s">
        <v>50</v>
      </c>
      <c r="J128" s="15" t="s">
        <v>40</v>
      </c>
    </row>
    <row r="129" spans="1:10" x14ac:dyDescent="0.35">
      <c r="A129" s="53" t="s">
        <v>46</v>
      </c>
      <c r="B129" s="11">
        <v>41163</v>
      </c>
      <c r="F129" s="38" t="s">
        <v>50</v>
      </c>
      <c r="J129" s="15" t="s">
        <v>40</v>
      </c>
    </row>
    <row r="130" spans="1:10" x14ac:dyDescent="0.35">
      <c r="A130" s="53" t="s">
        <v>44</v>
      </c>
      <c r="B130" s="11">
        <v>41165</v>
      </c>
      <c r="F130" s="55" t="s">
        <v>52</v>
      </c>
      <c r="J130" s="15" t="s">
        <v>40</v>
      </c>
    </row>
    <row r="131" spans="1:10" x14ac:dyDescent="0.35">
      <c r="A131" s="53" t="s">
        <v>44</v>
      </c>
      <c r="B131" s="11">
        <v>41165</v>
      </c>
      <c r="E131" s="53">
        <f t="shared" si="2"/>
        <v>6.3969296552161463</v>
      </c>
      <c r="F131" s="24">
        <v>600</v>
      </c>
      <c r="J131" s="15" t="s">
        <v>40</v>
      </c>
    </row>
    <row r="132" spans="1:10" x14ac:dyDescent="0.35">
      <c r="A132" s="53" t="s">
        <v>47</v>
      </c>
      <c r="B132" s="11">
        <v>41171</v>
      </c>
      <c r="F132" s="38" t="s">
        <v>50</v>
      </c>
      <c r="J132" s="15" t="s">
        <v>40</v>
      </c>
    </row>
    <row r="133" spans="1:10" x14ac:dyDescent="0.35">
      <c r="A133" s="53" t="s">
        <v>46</v>
      </c>
      <c r="B133" s="11">
        <v>41171</v>
      </c>
      <c r="F133" s="38" t="s">
        <v>50</v>
      </c>
      <c r="J133" s="15" t="s">
        <v>40</v>
      </c>
    </row>
    <row r="134" spans="1:10" x14ac:dyDescent="0.35">
      <c r="A134" s="53" t="s">
        <v>47</v>
      </c>
      <c r="B134" s="11">
        <v>41177</v>
      </c>
      <c r="F134" s="38" t="s">
        <v>50</v>
      </c>
      <c r="J134" s="15" t="s">
        <v>40</v>
      </c>
    </row>
    <row r="135" spans="1:10" x14ac:dyDescent="0.35">
      <c r="A135" s="53" t="s">
        <v>46</v>
      </c>
      <c r="B135" s="11">
        <v>41177</v>
      </c>
      <c r="F135" s="38" t="s">
        <v>50</v>
      </c>
      <c r="J135" s="15" t="s">
        <v>40</v>
      </c>
    </row>
    <row r="136" spans="1:10" x14ac:dyDescent="0.35">
      <c r="A136" s="53" t="s">
        <v>46</v>
      </c>
      <c r="B136" s="11">
        <v>41177</v>
      </c>
      <c r="F136" s="38" t="s">
        <v>50</v>
      </c>
      <c r="J136" s="15" t="s">
        <v>40</v>
      </c>
    </row>
    <row r="137" spans="1:10" x14ac:dyDescent="0.35">
      <c r="A137" s="53" t="s">
        <v>44</v>
      </c>
      <c r="B137" s="11">
        <v>41179</v>
      </c>
      <c r="E137" s="53">
        <f t="shared" si="2"/>
        <v>5.598421958998375</v>
      </c>
      <c r="F137" s="24">
        <v>270</v>
      </c>
      <c r="J137" s="18">
        <v>350</v>
      </c>
    </row>
    <row r="138" spans="1:10" x14ac:dyDescent="0.35">
      <c r="A138" s="53" t="s">
        <v>44</v>
      </c>
      <c r="B138" s="11">
        <v>41179</v>
      </c>
      <c r="F138" s="25" t="s">
        <v>50</v>
      </c>
      <c r="J138" s="18">
        <v>190</v>
      </c>
    </row>
    <row r="139" spans="1:10" x14ac:dyDescent="0.25">
      <c r="A139" s="53" t="s">
        <v>47</v>
      </c>
      <c r="B139" s="11">
        <v>41429</v>
      </c>
      <c r="F139" s="38" t="s">
        <v>50</v>
      </c>
      <c r="J139" s="40" t="s">
        <v>52</v>
      </c>
    </row>
    <row r="140" spans="1:10" x14ac:dyDescent="0.25">
      <c r="A140" s="53" t="s">
        <v>46</v>
      </c>
      <c r="B140" s="11">
        <v>41429</v>
      </c>
      <c r="F140" s="38" t="s">
        <v>50</v>
      </c>
      <c r="J140" s="40" t="s">
        <v>52</v>
      </c>
    </row>
    <row r="141" spans="1:10" x14ac:dyDescent="0.25">
      <c r="A141" s="53" t="s">
        <v>47</v>
      </c>
      <c r="B141" s="11">
        <v>41437</v>
      </c>
      <c r="F141" s="38" t="s">
        <v>50</v>
      </c>
      <c r="J141" s="37">
        <v>236</v>
      </c>
    </row>
    <row r="142" spans="1:10" x14ac:dyDescent="0.25">
      <c r="A142" s="53" t="s">
        <v>46</v>
      </c>
      <c r="B142" s="11">
        <v>41437</v>
      </c>
      <c r="F142" s="38" t="s">
        <v>50</v>
      </c>
      <c r="J142" s="37">
        <v>470</v>
      </c>
    </row>
    <row r="143" spans="1:10" x14ac:dyDescent="0.25">
      <c r="A143" s="53" t="s">
        <v>46</v>
      </c>
      <c r="B143" s="11">
        <v>41437</v>
      </c>
      <c r="F143" s="38" t="s">
        <v>50</v>
      </c>
      <c r="J143" s="37">
        <v>440</v>
      </c>
    </row>
    <row r="144" spans="1:10" x14ac:dyDescent="0.25">
      <c r="A144" s="53" t="s">
        <v>44</v>
      </c>
      <c r="B144" s="11">
        <v>41438</v>
      </c>
      <c r="E144" s="53">
        <f t="shared" ref="E144:E168" si="3">LN(F144)</f>
        <v>5.6347896031692493</v>
      </c>
      <c r="F144" s="19">
        <v>280</v>
      </c>
      <c r="J144" s="28">
        <v>240</v>
      </c>
    </row>
    <row r="145" spans="1:10" x14ac:dyDescent="0.25">
      <c r="A145" s="53" t="s">
        <v>44</v>
      </c>
      <c r="B145" s="11">
        <v>41438</v>
      </c>
      <c r="E145" s="53">
        <f t="shared" si="3"/>
        <v>5.5606816310155276</v>
      </c>
      <c r="F145" s="19">
        <v>260</v>
      </c>
      <c r="J145" s="28">
        <v>480</v>
      </c>
    </row>
    <row r="146" spans="1:10" x14ac:dyDescent="0.25">
      <c r="A146" s="53" t="s">
        <v>47</v>
      </c>
      <c r="B146" s="11">
        <v>41444</v>
      </c>
      <c r="E146" s="53">
        <f t="shared" si="3"/>
        <v>6.2146080984221914</v>
      </c>
      <c r="F146" s="37">
        <v>500</v>
      </c>
      <c r="J146" s="37">
        <v>20</v>
      </c>
    </row>
    <row r="147" spans="1:10" x14ac:dyDescent="0.25">
      <c r="A147" s="53" t="s">
        <v>46</v>
      </c>
      <c r="B147" s="11">
        <v>41444</v>
      </c>
      <c r="F147" s="38" t="s">
        <v>50</v>
      </c>
      <c r="J147" s="37">
        <v>140</v>
      </c>
    </row>
    <row r="148" spans="1:10" x14ac:dyDescent="0.25">
      <c r="A148" s="53" t="s">
        <v>47</v>
      </c>
      <c r="B148" s="11">
        <v>41451</v>
      </c>
      <c r="F148" s="38" t="s">
        <v>50</v>
      </c>
      <c r="J148" s="37">
        <v>84</v>
      </c>
    </row>
    <row r="149" spans="1:10" x14ac:dyDescent="0.25">
      <c r="A149" s="53" t="s">
        <v>46</v>
      </c>
      <c r="B149" s="11">
        <v>41451</v>
      </c>
      <c r="F149" s="38" t="s">
        <v>50</v>
      </c>
      <c r="J149" s="37">
        <v>8</v>
      </c>
    </row>
    <row r="150" spans="1:10" x14ac:dyDescent="0.25">
      <c r="A150" s="53" t="s">
        <v>46</v>
      </c>
      <c r="B150" s="11">
        <v>41451</v>
      </c>
      <c r="F150" s="38" t="s">
        <v>50</v>
      </c>
      <c r="J150" s="37">
        <v>2</v>
      </c>
    </row>
    <row r="151" spans="1:10" x14ac:dyDescent="0.25">
      <c r="A151" s="53" t="s">
        <v>44</v>
      </c>
      <c r="B151" s="11">
        <v>41452</v>
      </c>
      <c r="F151" s="20" t="s">
        <v>50</v>
      </c>
      <c r="J151" s="28">
        <v>38</v>
      </c>
    </row>
    <row r="152" spans="1:10" x14ac:dyDescent="0.25">
      <c r="A152" s="53" t="s">
        <v>44</v>
      </c>
      <c r="B152" s="11">
        <v>41452</v>
      </c>
      <c r="F152" s="20" t="s">
        <v>50</v>
      </c>
      <c r="J152" s="28">
        <v>12</v>
      </c>
    </row>
    <row r="153" spans="1:10" x14ac:dyDescent="0.25">
      <c r="A153" s="53" t="s">
        <v>44</v>
      </c>
      <c r="B153" s="11">
        <v>41466</v>
      </c>
      <c r="F153" s="20" t="s">
        <v>50</v>
      </c>
      <c r="J153" s="28">
        <v>40</v>
      </c>
    </row>
    <row r="154" spans="1:10" x14ac:dyDescent="0.25">
      <c r="A154" s="53" t="s">
        <v>44</v>
      </c>
      <c r="B154" s="11">
        <v>41466</v>
      </c>
      <c r="F154" s="20" t="s">
        <v>50</v>
      </c>
      <c r="J154" s="28">
        <v>40</v>
      </c>
    </row>
    <row r="155" spans="1:10" x14ac:dyDescent="0.25">
      <c r="A155" s="53" t="s">
        <v>47</v>
      </c>
      <c r="B155" s="11">
        <v>41466</v>
      </c>
      <c r="F155" s="38" t="s">
        <v>50</v>
      </c>
      <c r="J155" s="37">
        <v>104</v>
      </c>
    </row>
    <row r="156" spans="1:10" x14ac:dyDescent="0.25">
      <c r="A156" s="53" t="s">
        <v>46</v>
      </c>
      <c r="B156" s="11">
        <v>41466</v>
      </c>
      <c r="F156" s="38" t="s">
        <v>50</v>
      </c>
      <c r="J156" s="37">
        <v>40</v>
      </c>
    </row>
    <row r="157" spans="1:10" x14ac:dyDescent="0.25">
      <c r="A157" s="53" t="s">
        <v>46</v>
      </c>
      <c r="B157" s="11">
        <v>41466</v>
      </c>
      <c r="E157" s="53">
        <f t="shared" si="3"/>
        <v>4.4308167988433134</v>
      </c>
      <c r="F157" s="37">
        <v>84</v>
      </c>
      <c r="J157" s="37">
        <v>44</v>
      </c>
    </row>
    <row r="158" spans="1:10" x14ac:dyDescent="0.25">
      <c r="A158" s="53" t="s">
        <v>44</v>
      </c>
      <c r="B158" s="11">
        <v>41477</v>
      </c>
      <c r="F158" s="20" t="s">
        <v>50</v>
      </c>
      <c r="J158" s="28">
        <v>68</v>
      </c>
    </row>
    <row r="159" spans="1:10" x14ac:dyDescent="0.25">
      <c r="A159" s="53" t="s">
        <v>44</v>
      </c>
      <c r="B159" s="11">
        <v>41477</v>
      </c>
      <c r="F159" s="20" t="s">
        <v>50</v>
      </c>
      <c r="J159" s="28">
        <v>20</v>
      </c>
    </row>
    <row r="160" spans="1:10" x14ac:dyDescent="0.25">
      <c r="A160" s="53" t="s">
        <v>47</v>
      </c>
      <c r="B160" s="11">
        <v>41485</v>
      </c>
      <c r="F160" s="38" t="s">
        <v>50</v>
      </c>
      <c r="J160" s="40" t="s">
        <v>52</v>
      </c>
    </row>
    <row r="161" spans="1:10" x14ac:dyDescent="0.25">
      <c r="A161" s="53" t="s">
        <v>46</v>
      </c>
      <c r="B161" s="11">
        <v>41485</v>
      </c>
      <c r="F161" s="38" t="s">
        <v>50</v>
      </c>
      <c r="J161" s="40" t="s">
        <v>52</v>
      </c>
    </row>
    <row r="162" spans="1:10" x14ac:dyDescent="0.25">
      <c r="A162" s="53" t="s">
        <v>46</v>
      </c>
      <c r="B162" s="11">
        <v>41485</v>
      </c>
      <c r="F162" s="38" t="s">
        <v>50</v>
      </c>
      <c r="J162" s="40" t="s">
        <v>52</v>
      </c>
    </row>
    <row r="163" spans="1:10" x14ac:dyDescent="0.25">
      <c r="A163" s="53" t="s">
        <v>44</v>
      </c>
      <c r="B163" s="11">
        <v>41498</v>
      </c>
      <c r="E163" s="53">
        <f t="shared" si="3"/>
        <v>4.8675344504555822</v>
      </c>
      <c r="F163" s="19">
        <v>130</v>
      </c>
      <c r="J163" s="28">
        <v>68</v>
      </c>
    </row>
    <row r="164" spans="1:10" x14ac:dyDescent="0.25">
      <c r="A164" s="53" t="s">
        <v>44</v>
      </c>
      <c r="B164" s="11">
        <v>41498</v>
      </c>
      <c r="F164" s="20" t="s">
        <v>50</v>
      </c>
      <c r="J164" s="28">
        <v>48</v>
      </c>
    </row>
    <row r="165" spans="1:10" x14ac:dyDescent="0.25">
      <c r="A165" s="53" t="s">
        <v>47</v>
      </c>
      <c r="B165" s="11">
        <v>41501</v>
      </c>
      <c r="F165" s="38" t="s">
        <v>50</v>
      </c>
      <c r="J165" s="37">
        <v>50</v>
      </c>
    </row>
    <row r="166" spans="1:10" x14ac:dyDescent="0.25">
      <c r="A166" s="53" t="s">
        <v>46</v>
      </c>
      <c r="B166" s="11">
        <v>41501</v>
      </c>
      <c r="F166" s="38" t="s">
        <v>50</v>
      </c>
      <c r="J166" s="37">
        <v>160</v>
      </c>
    </row>
    <row r="167" spans="1:10" x14ac:dyDescent="0.25">
      <c r="A167" s="53" t="s">
        <v>47</v>
      </c>
      <c r="B167" s="11">
        <v>41507</v>
      </c>
      <c r="E167" s="53">
        <f t="shared" si="3"/>
        <v>5.1704839950381514</v>
      </c>
      <c r="F167" s="37">
        <v>176</v>
      </c>
      <c r="J167" s="37">
        <v>90</v>
      </c>
    </row>
    <row r="168" spans="1:10" x14ac:dyDescent="0.25">
      <c r="A168" s="53" t="s">
        <v>46</v>
      </c>
      <c r="B168" s="11">
        <v>41507</v>
      </c>
      <c r="E168" s="53">
        <f t="shared" si="3"/>
        <v>4.8828019225863706</v>
      </c>
      <c r="F168" s="37">
        <v>132</v>
      </c>
      <c r="J168" s="37">
        <v>70</v>
      </c>
    </row>
    <row r="169" spans="1:10" x14ac:dyDescent="0.25">
      <c r="A169" s="53" t="s">
        <v>44</v>
      </c>
      <c r="B169" s="11">
        <v>41514</v>
      </c>
      <c r="F169" s="20" t="s">
        <v>50</v>
      </c>
      <c r="J169" s="28">
        <v>68</v>
      </c>
    </row>
    <row r="170" spans="1:10" x14ac:dyDescent="0.25">
      <c r="A170" s="53" t="s">
        <v>44</v>
      </c>
      <c r="B170" s="11">
        <v>41514</v>
      </c>
      <c r="F170" s="20" t="s">
        <v>50</v>
      </c>
      <c r="J170" s="28">
        <v>32</v>
      </c>
    </row>
    <row r="171" spans="1:10" x14ac:dyDescent="0.25">
      <c r="A171" s="53" t="s">
        <v>44</v>
      </c>
      <c r="B171" s="11">
        <v>41526</v>
      </c>
      <c r="F171" s="20" t="s">
        <v>50</v>
      </c>
      <c r="J171" s="28">
        <v>36</v>
      </c>
    </row>
    <row r="172" spans="1:10" x14ac:dyDescent="0.25">
      <c r="A172" s="53" t="s">
        <v>44</v>
      </c>
      <c r="B172" s="11">
        <v>41526</v>
      </c>
      <c r="E172" s="53">
        <f t="shared" ref="E172:E213" si="4">LN(F172)</f>
        <v>4.9698132995760007</v>
      </c>
      <c r="F172" s="19">
        <v>144</v>
      </c>
      <c r="J172" s="28">
        <v>44</v>
      </c>
    </row>
    <row r="173" spans="1:10" x14ac:dyDescent="0.25">
      <c r="A173" s="53" t="s">
        <v>47</v>
      </c>
      <c r="B173" s="11">
        <v>41528</v>
      </c>
      <c r="F173" s="38" t="s">
        <v>50</v>
      </c>
      <c r="J173" s="37">
        <v>58</v>
      </c>
    </row>
    <row r="174" spans="1:10" x14ac:dyDescent="0.25">
      <c r="A174" s="53" t="s">
        <v>46</v>
      </c>
      <c r="B174" s="11">
        <v>41528</v>
      </c>
      <c r="E174" s="53">
        <f t="shared" si="4"/>
        <v>4.5217885770490405</v>
      </c>
      <c r="F174" s="37">
        <v>92</v>
      </c>
      <c r="J174" s="37">
        <v>26</v>
      </c>
    </row>
    <row r="175" spans="1:10" x14ac:dyDescent="0.25">
      <c r="A175" s="53" t="s">
        <v>47</v>
      </c>
      <c r="B175" s="11">
        <v>41534</v>
      </c>
      <c r="F175" s="38" t="s">
        <v>50</v>
      </c>
      <c r="J175" s="37">
        <v>90</v>
      </c>
    </row>
    <row r="176" spans="1:10" x14ac:dyDescent="0.25">
      <c r="A176" s="53" t="s">
        <v>46</v>
      </c>
      <c r="B176" s="11">
        <v>41534</v>
      </c>
      <c r="E176" s="53">
        <f t="shared" si="4"/>
        <v>5.4638318050256105</v>
      </c>
      <c r="F176" s="37">
        <v>236</v>
      </c>
      <c r="J176" s="37">
        <v>52</v>
      </c>
    </row>
    <row r="177" spans="1:10" x14ac:dyDescent="0.25">
      <c r="A177" s="53" t="s">
        <v>46</v>
      </c>
      <c r="B177" s="11">
        <v>41534</v>
      </c>
      <c r="F177" s="38" t="s">
        <v>50</v>
      </c>
      <c r="J177" s="37">
        <v>78</v>
      </c>
    </row>
    <row r="178" spans="1:10" x14ac:dyDescent="0.25">
      <c r="A178" s="53" t="s">
        <v>47</v>
      </c>
      <c r="B178" s="11">
        <v>41541</v>
      </c>
      <c r="F178" s="38" t="s">
        <v>50</v>
      </c>
      <c r="J178" s="13" t="s">
        <v>40</v>
      </c>
    </row>
    <row r="179" spans="1:10" x14ac:dyDescent="0.25">
      <c r="A179" s="53" t="s">
        <v>46</v>
      </c>
      <c r="B179" s="11">
        <v>41541</v>
      </c>
      <c r="E179" s="53">
        <f t="shared" si="4"/>
        <v>4.8828019225863706</v>
      </c>
      <c r="F179" s="37">
        <v>132</v>
      </c>
      <c r="J179" s="13" t="s">
        <v>40</v>
      </c>
    </row>
    <row r="180" spans="1:10" x14ac:dyDescent="0.25">
      <c r="A180" s="53" t="s">
        <v>44</v>
      </c>
      <c r="B180" s="11">
        <v>41543</v>
      </c>
      <c r="F180" s="20" t="s">
        <v>50</v>
      </c>
      <c r="J180" s="13" t="s">
        <v>40</v>
      </c>
    </row>
    <row r="181" spans="1:10" x14ac:dyDescent="0.25">
      <c r="A181" s="53" t="s">
        <v>44</v>
      </c>
      <c r="B181" s="11">
        <v>41543</v>
      </c>
      <c r="F181" s="20" t="s">
        <v>50</v>
      </c>
      <c r="J181" s="13" t="s">
        <v>40</v>
      </c>
    </row>
    <row r="182" spans="1:10" x14ac:dyDescent="0.25">
      <c r="A182" s="53" t="s">
        <v>44</v>
      </c>
      <c r="B182" s="11">
        <v>41802</v>
      </c>
      <c r="E182" s="53">
        <f t="shared" si="4"/>
        <v>5.393627546352362</v>
      </c>
      <c r="F182" s="19">
        <v>220</v>
      </c>
      <c r="J182" s="28">
        <v>440</v>
      </c>
    </row>
    <row r="183" spans="1:10" x14ac:dyDescent="0.25">
      <c r="A183" s="53" t="s">
        <v>44</v>
      </c>
      <c r="B183" s="11">
        <v>41802</v>
      </c>
      <c r="E183" s="53">
        <f t="shared" si="4"/>
        <v>5.4806389233419912</v>
      </c>
      <c r="F183" s="19">
        <v>240</v>
      </c>
      <c r="J183" s="28">
        <v>380</v>
      </c>
    </row>
    <row r="184" spans="1:10" x14ac:dyDescent="0.25">
      <c r="A184" s="53" t="s">
        <v>47</v>
      </c>
      <c r="B184" s="11">
        <v>41807</v>
      </c>
      <c r="F184" s="13" t="s">
        <v>40</v>
      </c>
      <c r="J184" s="13" t="s">
        <v>40</v>
      </c>
    </row>
    <row r="185" spans="1:10" x14ac:dyDescent="0.25">
      <c r="A185" s="53" t="s">
        <v>46</v>
      </c>
      <c r="B185" s="11">
        <v>41807</v>
      </c>
      <c r="F185" s="13" t="s">
        <v>40</v>
      </c>
      <c r="J185" s="13" t="s">
        <v>40</v>
      </c>
    </row>
    <row r="186" spans="1:10" x14ac:dyDescent="0.25">
      <c r="A186" s="53" t="s">
        <v>46</v>
      </c>
      <c r="B186" s="11">
        <v>41807</v>
      </c>
      <c r="F186" s="13" t="s">
        <v>40</v>
      </c>
      <c r="J186" s="13" t="s">
        <v>40</v>
      </c>
    </row>
    <row r="187" spans="1:10" x14ac:dyDescent="0.25">
      <c r="A187" s="53" t="s">
        <v>47</v>
      </c>
      <c r="B187" s="11">
        <v>41815</v>
      </c>
      <c r="E187" s="53">
        <f t="shared" si="4"/>
        <v>4.4773368144782069</v>
      </c>
      <c r="F187" s="37">
        <v>88</v>
      </c>
      <c r="J187" s="37">
        <v>34</v>
      </c>
    </row>
    <row r="188" spans="1:10" x14ac:dyDescent="0.25">
      <c r="A188" s="53" t="s">
        <v>46</v>
      </c>
      <c r="B188" s="11">
        <v>41815</v>
      </c>
      <c r="E188" s="53">
        <f t="shared" si="4"/>
        <v>4.7361984483944957</v>
      </c>
      <c r="F188" s="37">
        <v>114</v>
      </c>
      <c r="J188" s="37">
        <v>48</v>
      </c>
    </row>
    <row r="189" spans="1:10" x14ac:dyDescent="0.25">
      <c r="A189" s="53" t="s">
        <v>44</v>
      </c>
      <c r="B189" s="11">
        <v>41816</v>
      </c>
      <c r="F189" s="20" t="s">
        <v>50</v>
      </c>
      <c r="J189" s="55" t="s">
        <v>51</v>
      </c>
    </row>
    <row r="190" spans="1:10" x14ac:dyDescent="0.25">
      <c r="A190" s="53" t="s">
        <v>44</v>
      </c>
      <c r="B190" s="11">
        <v>41816</v>
      </c>
      <c r="F190" s="20" t="s">
        <v>50</v>
      </c>
      <c r="J190" s="55" t="s">
        <v>51</v>
      </c>
    </row>
    <row r="191" spans="1:10" x14ac:dyDescent="0.25">
      <c r="A191" s="53" t="s">
        <v>47</v>
      </c>
      <c r="B191" s="11">
        <v>41829</v>
      </c>
      <c r="F191" s="38" t="s">
        <v>50</v>
      </c>
      <c r="J191" s="37">
        <v>32</v>
      </c>
    </row>
    <row r="192" spans="1:10" x14ac:dyDescent="0.25">
      <c r="A192" s="53" t="s">
        <v>46</v>
      </c>
      <c r="B192" s="11">
        <v>41829</v>
      </c>
      <c r="E192" s="53">
        <f t="shared" si="4"/>
        <v>4.3820266346738812</v>
      </c>
      <c r="F192" s="37">
        <v>80</v>
      </c>
      <c r="J192" s="37">
        <v>58</v>
      </c>
    </row>
    <row r="193" spans="1:10" x14ac:dyDescent="0.25">
      <c r="A193" s="53" t="s">
        <v>46</v>
      </c>
      <c r="B193" s="11">
        <v>41829</v>
      </c>
      <c r="E193" s="53">
        <f t="shared" si="4"/>
        <v>2.3025850929940459</v>
      </c>
      <c r="F193" s="37">
        <v>10</v>
      </c>
      <c r="J193" s="37">
        <v>28</v>
      </c>
    </row>
    <row r="194" spans="1:10" x14ac:dyDescent="0.25">
      <c r="A194" s="53" t="s">
        <v>44</v>
      </c>
      <c r="B194" s="11">
        <v>41830</v>
      </c>
      <c r="E194" s="53">
        <f t="shared" si="4"/>
        <v>2.4849066497880004</v>
      </c>
      <c r="F194" s="19">
        <v>12</v>
      </c>
      <c r="J194" s="28">
        <v>108</v>
      </c>
    </row>
    <row r="195" spans="1:10" x14ac:dyDescent="0.25">
      <c r="A195" s="53" t="s">
        <v>44</v>
      </c>
      <c r="B195" s="11">
        <v>41830</v>
      </c>
      <c r="E195" s="53">
        <f t="shared" si="4"/>
        <v>4.5217885770490405</v>
      </c>
      <c r="F195" s="19">
        <v>92</v>
      </c>
      <c r="J195" s="28">
        <v>108</v>
      </c>
    </row>
    <row r="196" spans="1:10" x14ac:dyDescent="0.25">
      <c r="A196" s="53" t="s">
        <v>44</v>
      </c>
      <c r="B196" s="11">
        <v>41844</v>
      </c>
      <c r="E196" s="53">
        <f t="shared" si="4"/>
        <v>7.2442275156033498</v>
      </c>
      <c r="F196" s="19">
        <v>1400</v>
      </c>
      <c r="J196" s="28">
        <v>360</v>
      </c>
    </row>
    <row r="197" spans="1:10" x14ac:dyDescent="0.25">
      <c r="A197" s="53" t="s">
        <v>44</v>
      </c>
      <c r="B197" s="11">
        <v>41844</v>
      </c>
      <c r="F197" s="20" t="s">
        <v>50</v>
      </c>
      <c r="J197" s="28">
        <v>360</v>
      </c>
    </row>
    <row r="198" spans="1:10" x14ac:dyDescent="0.25">
      <c r="A198" s="53" t="s">
        <v>47</v>
      </c>
      <c r="B198" s="11">
        <v>41850</v>
      </c>
      <c r="F198" s="13" t="s">
        <v>40</v>
      </c>
      <c r="J198" s="13" t="s">
        <v>40</v>
      </c>
    </row>
    <row r="199" spans="1:10" x14ac:dyDescent="0.25">
      <c r="A199" s="53" t="s">
        <v>46</v>
      </c>
      <c r="B199" s="45">
        <v>41850</v>
      </c>
      <c r="F199" s="13" t="s">
        <v>40</v>
      </c>
      <c r="J199" s="13" t="s">
        <v>40</v>
      </c>
    </row>
    <row r="200" spans="1:10" x14ac:dyDescent="0.25">
      <c r="A200" s="53" t="s">
        <v>44</v>
      </c>
      <c r="B200" s="11">
        <v>41865</v>
      </c>
      <c r="E200" s="53">
        <f t="shared" si="4"/>
        <v>4.0943445622221004</v>
      </c>
      <c r="F200" s="19">
        <v>60</v>
      </c>
      <c r="J200" s="28">
        <v>80</v>
      </c>
    </row>
    <row r="201" spans="1:10" x14ac:dyDescent="0.25">
      <c r="A201" s="53" t="s">
        <v>44</v>
      </c>
      <c r="B201" s="11">
        <v>41865</v>
      </c>
      <c r="E201" s="53">
        <f t="shared" si="4"/>
        <v>4.6051701859880918</v>
      </c>
      <c r="F201" s="19">
        <v>100</v>
      </c>
      <c r="J201" s="28">
        <v>70</v>
      </c>
    </row>
    <row r="202" spans="1:10" x14ac:dyDescent="0.25">
      <c r="A202" s="53" t="s">
        <v>47</v>
      </c>
      <c r="B202" s="11">
        <v>41865</v>
      </c>
      <c r="F202" s="38" t="s">
        <v>50</v>
      </c>
      <c r="J202" s="37">
        <v>180</v>
      </c>
    </row>
    <row r="203" spans="1:10" x14ac:dyDescent="0.25">
      <c r="A203" s="53" t="s">
        <v>46</v>
      </c>
      <c r="B203" s="11">
        <v>41865</v>
      </c>
      <c r="E203" s="53">
        <f t="shared" si="4"/>
        <v>5.393627546352362</v>
      </c>
      <c r="F203" s="37">
        <v>220</v>
      </c>
      <c r="J203" s="37">
        <v>10</v>
      </c>
    </row>
    <row r="204" spans="1:10" x14ac:dyDescent="0.25">
      <c r="A204" s="53" t="s">
        <v>47</v>
      </c>
      <c r="B204" s="11">
        <v>41877</v>
      </c>
      <c r="F204" s="38" t="s">
        <v>50</v>
      </c>
      <c r="J204" s="37">
        <v>30</v>
      </c>
    </row>
    <row r="205" spans="1:10" x14ac:dyDescent="0.25">
      <c r="A205" s="53" t="s">
        <v>47</v>
      </c>
      <c r="B205" s="11">
        <v>41877</v>
      </c>
      <c r="F205" s="38" t="s">
        <v>50</v>
      </c>
      <c r="J205" s="37">
        <v>46</v>
      </c>
    </row>
    <row r="206" spans="1:10" x14ac:dyDescent="0.25">
      <c r="A206" s="53" t="s">
        <v>46</v>
      </c>
      <c r="B206" s="11">
        <v>41877</v>
      </c>
      <c r="E206" s="53">
        <f t="shared" si="4"/>
        <v>4.7874917427820458</v>
      </c>
      <c r="F206" s="37">
        <v>120</v>
      </c>
      <c r="J206" s="37">
        <v>20</v>
      </c>
    </row>
    <row r="207" spans="1:10" x14ac:dyDescent="0.25">
      <c r="A207" s="53" t="s">
        <v>44</v>
      </c>
      <c r="B207" s="11">
        <v>41878</v>
      </c>
      <c r="E207" s="53">
        <f t="shared" si="4"/>
        <v>3.6888794541139363</v>
      </c>
      <c r="F207" s="19">
        <v>40</v>
      </c>
      <c r="J207" s="28">
        <v>40</v>
      </c>
    </row>
    <row r="208" spans="1:10" x14ac:dyDescent="0.25">
      <c r="A208" s="53" t="s">
        <v>44</v>
      </c>
      <c r="B208" s="11">
        <v>41878</v>
      </c>
      <c r="E208" s="53">
        <f t="shared" si="4"/>
        <v>4.7874917427820458</v>
      </c>
      <c r="F208" s="19">
        <v>120</v>
      </c>
      <c r="J208" s="28">
        <v>44</v>
      </c>
    </row>
    <row r="209" spans="1:10" x14ac:dyDescent="0.25">
      <c r="A209" s="53" t="s">
        <v>44</v>
      </c>
      <c r="B209" s="11">
        <v>41886</v>
      </c>
      <c r="F209" s="19" t="s">
        <v>42</v>
      </c>
      <c r="J209" s="12" t="s">
        <v>40</v>
      </c>
    </row>
    <row r="210" spans="1:10" x14ac:dyDescent="0.25">
      <c r="A210" s="53" t="s">
        <v>44</v>
      </c>
      <c r="B210" s="11">
        <v>41886</v>
      </c>
      <c r="E210" s="53">
        <f t="shared" si="4"/>
        <v>2.9957322735539909</v>
      </c>
      <c r="F210" s="19">
        <v>20</v>
      </c>
      <c r="J210" s="12" t="s">
        <v>40</v>
      </c>
    </row>
    <row r="211" spans="1:10" x14ac:dyDescent="0.25">
      <c r="A211" s="53" t="s">
        <v>47</v>
      </c>
      <c r="B211" s="11">
        <v>41891</v>
      </c>
      <c r="E211" s="53">
        <f t="shared" si="4"/>
        <v>5.2470240721604862</v>
      </c>
      <c r="F211" s="37">
        <v>190</v>
      </c>
      <c r="J211" s="12" t="s">
        <v>40</v>
      </c>
    </row>
    <row r="212" spans="1:10" x14ac:dyDescent="0.25">
      <c r="A212" s="53" t="s">
        <v>46</v>
      </c>
      <c r="B212" s="11">
        <v>41891</v>
      </c>
      <c r="E212" s="53">
        <f t="shared" si="4"/>
        <v>4.2484952420493594</v>
      </c>
      <c r="F212" s="37">
        <v>70</v>
      </c>
      <c r="J212" s="12" t="s">
        <v>40</v>
      </c>
    </row>
    <row r="213" spans="1:10" x14ac:dyDescent="0.25">
      <c r="A213" s="53" t="s">
        <v>46</v>
      </c>
      <c r="B213" s="11">
        <v>41891</v>
      </c>
      <c r="E213" s="53">
        <f t="shared" si="4"/>
        <v>4.7874917427820458</v>
      </c>
      <c r="F213" s="37">
        <v>120</v>
      </c>
      <c r="J213" s="12" t="s">
        <v>40</v>
      </c>
    </row>
    <row r="214" spans="1:10" x14ac:dyDescent="0.25">
      <c r="A214" s="53" t="s">
        <v>44</v>
      </c>
      <c r="B214" s="11">
        <v>41907</v>
      </c>
      <c r="F214" s="13" t="s">
        <v>40</v>
      </c>
      <c r="J214" s="13" t="s">
        <v>40</v>
      </c>
    </row>
    <row r="215" spans="1:10" x14ac:dyDescent="0.25">
      <c r="A215" s="53" t="s">
        <v>44</v>
      </c>
      <c r="B215" s="11">
        <v>41907</v>
      </c>
      <c r="F215" s="13" t="s">
        <v>40</v>
      </c>
      <c r="J215" s="13" t="s">
        <v>40</v>
      </c>
    </row>
    <row r="216" spans="1:10" x14ac:dyDescent="0.35">
      <c r="A216" s="53" t="s">
        <v>44</v>
      </c>
      <c r="B216" s="11">
        <v>42159</v>
      </c>
      <c r="F216" s="20" t="s">
        <v>50</v>
      </c>
      <c r="J216" s="24">
        <v>820</v>
      </c>
    </row>
    <row r="217" spans="1:10" x14ac:dyDescent="0.35">
      <c r="A217" s="53" t="s">
        <v>44</v>
      </c>
      <c r="B217" s="11">
        <v>42159</v>
      </c>
      <c r="F217" s="20" t="s">
        <v>50</v>
      </c>
      <c r="J217" s="24">
        <v>800</v>
      </c>
    </row>
    <row r="218" spans="1:10" x14ac:dyDescent="0.35">
      <c r="A218" s="53" t="s">
        <v>47</v>
      </c>
      <c r="B218" s="11">
        <v>42159</v>
      </c>
      <c r="F218" s="38" t="s">
        <v>50</v>
      </c>
      <c r="J218" s="18">
        <v>370</v>
      </c>
    </row>
    <row r="219" spans="1:10" x14ac:dyDescent="0.35">
      <c r="A219" s="53" t="s">
        <v>46</v>
      </c>
      <c r="B219" s="11">
        <v>42159</v>
      </c>
      <c r="F219" s="38" t="s">
        <v>50</v>
      </c>
      <c r="J219" s="18">
        <v>140</v>
      </c>
    </row>
    <row r="220" spans="1:10" x14ac:dyDescent="0.35">
      <c r="A220" s="53" t="s">
        <v>47</v>
      </c>
      <c r="B220" s="11">
        <v>42172</v>
      </c>
      <c r="E220" s="53">
        <f t="shared" ref="E220:E283" si="5">LN(F220)</f>
        <v>5.521460917862246</v>
      </c>
      <c r="F220" s="37">
        <v>250</v>
      </c>
      <c r="J220" s="18">
        <v>60</v>
      </c>
    </row>
    <row r="221" spans="1:10" x14ac:dyDescent="0.35">
      <c r="A221" s="53" t="s">
        <v>46</v>
      </c>
      <c r="B221" s="11">
        <v>42172</v>
      </c>
      <c r="F221" s="37"/>
      <c r="J221" s="18">
        <v>100</v>
      </c>
    </row>
    <row r="222" spans="1:10" x14ac:dyDescent="0.35">
      <c r="A222" s="53" t="s">
        <v>44</v>
      </c>
      <c r="B222" s="11">
        <v>42173</v>
      </c>
      <c r="E222" s="53">
        <f t="shared" si="5"/>
        <v>7.3132203870903014</v>
      </c>
      <c r="F222" s="22">
        <v>1500</v>
      </c>
      <c r="J222" s="24">
        <v>230</v>
      </c>
    </row>
    <row r="223" spans="1:10" x14ac:dyDescent="0.35">
      <c r="A223" s="53" t="s">
        <v>44</v>
      </c>
      <c r="B223" s="11">
        <v>42173</v>
      </c>
      <c r="E223" s="53">
        <f t="shared" si="5"/>
        <v>7.3777589082278725</v>
      </c>
      <c r="F223" s="22">
        <v>1600</v>
      </c>
      <c r="J223" s="24">
        <v>340</v>
      </c>
    </row>
    <row r="224" spans="1:10" x14ac:dyDescent="0.35">
      <c r="A224" s="53" t="s">
        <v>47</v>
      </c>
      <c r="B224" s="11">
        <v>42185</v>
      </c>
      <c r="F224" s="38" t="s">
        <v>50</v>
      </c>
      <c r="J224" s="18">
        <v>32</v>
      </c>
    </row>
    <row r="225" spans="1:10" x14ac:dyDescent="0.35">
      <c r="A225" s="53" t="s">
        <v>46</v>
      </c>
      <c r="B225" s="11">
        <v>42185</v>
      </c>
      <c r="F225" s="38" t="s">
        <v>50</v>
      </c>
      <c r="J225" s="18">
        <v>48</v>
      </c>
    </row>
    <row r="226" spans="1:10" x14ac:dyDescent="0.35">
      <c r="A226" s="53" t="s">
        <v>44</v>
      </c>
      <c r="B226" s="11">
        <v>42194</v>
      </c>
      <c r="F226" s="54" t="s">
        <v>43</v>
      </c>
      <c r="J226" s="24">
        <v>64</v>
      </c>
    </row>
    <row r="227" spans="1:10" x14ac:dyDescent="0.35">
      <c r="A227" s="53" t="s">
        <v>44</v>
      </c>
      <c r="B227" s="11">
        <v>42194</v>
      </c>
      <c r="F227" s="54" t="s">
        <v>43</v>
      </c>
      <c r="J227" s="24">
        <v>64</v>
      </c>
    </row>
    <row r="228" spans="1:10" x14ac:dyDescent="0.35">
      <c r="A228" s="53" t="s">
        <v>47</v>
      </c>
      <c r="B228" s="11">
        <v>42194</v>
      </c>
      <c r="E228" s="53">
        <f t="shared" si="5"/>
        <v>4.9416424226093039</v>
      </c>
      <c r="F228" s="37">
        <v>140</v>
      </c>
      <c r="J228" s="18">
        <v>12</v>
      </c>
    </row>
    <row r="229" spans="1:10" x14ac:dyDescent="0.35">
      <c r="A229" s="53" t="s">
        <v>46</v>
      </c>
      <c r="B229" s="11">
        <v>42194</v>
      </c>
      <c r="E229" s="53">
        <f t="shared" si="5"/>
        <v>4.9416424226093039</v>
      </c>
      <c r="F229" s="37">
        <v>140</v>
      </c>
      <c r="J229" s="18">
        <v>40</v>
      </c>
    </row>
    <row r="230" spans="1:10" x14ac:dyDescent="0.35">
      <c r="A230" s="53" t="s">
        <v>46</v>
      </c>
      <c r="B230" s="11">
        <v>42194</v>
      </c>
      <c r="E230" s="53">
        <f t="shared" si="5"/>
        <v>4.0943445622221004</v>
      </c>
      <c r="F230" s="37">
        <v>60</v>
      </c>
      <c r="J230" s="18">
        <v>16</v>
      </c>
    </row>
    <row r="231" spans="1:10" x14ac:dyDescent="0.35">
      <c r="A231" s="53" t="s">
        <v>47</v>
      </c>
      <c r="B231" s="11">
        <v>42205</v>
      </c>
      <c r="E231" s="53">
        <f t="shared" si="5"/>
        <v>5.0751738152338266</v>
      </c>
      <c r="F231" s="37">
        <v>160</v>
      </c>
      <c r="J231" s="18">
        <v>6</v>
      </c>
    </row>
    <row r="232" spans="1:10" x14ac:dyDescent="0.35">
      <c r="A232" s="53" t="s">
        <v>46</v>
      </c>
      <c r="B232" s="11">
        <v>42205</v>
      </c>
      <c r="E232" s="53">
        <f t="shared" si="5"/>
        <v>3.912023005428146</v>
      </c>
      <c r="F232" s="37">
        <v>50</v>
      </c>
      <c r="J232" s="18">
        <v>2</v>
      </c>
    </row>
    <row r="233" spans="1:10" x14ac:dyDescent="0.35">
      <c r="A233" s="53" t="s">
        <v>44</v>
      </c>
      <c r="B233" s="11">
        <v>42208</v>
      </c>
      <c r="E233" s="53">
        <f t="shared" si="5"/>
        <v>5.8861040314501558</v>
      </c>
      <c r="F233" s="22">
        <v>360</v>
      </c>
      <c r="J233" s="24">
        <v>52</v>
      </c>
    </row>
    <row r="234" spans="1:10" x14ac:dyDescent="0.35">
      <c r="A234" s="53" t="s">
        <v>44</v>
      </c>
      <c r="B234" s="11">
        <v>42208</v>
      </c>
      <c r="E234" s="53">
        <f t="shared" si="5"/>
        <v>5.7037824746562009</v>
      </c>
      <c r="F234" s="22">
        <v>300</v>
      </c>
      <c r="J234" s="24">
        <v>36</v>
      </c>
    </row>
    <row r="235" spans="1:10" x14ac:dyDescent="0.35">
      <c r="A235" s="53" t="s">
        <v>47</v>
      </c>
      <c r="B235" s="11">
        <v>42214</v>
      </c>
      <c r="F235" s="38" t="s">
        <v>50</v>
      </c>
      <c r="J235" s="18">
        <v>32</v>
      </c>
    </row>
    <row r="236" spans="1:10" x14ac:dyDescent="0.35">
      <c r="A236" s="53" t="s">
        <v>46</v>
      </c>
      <c r="B236" s="11">
        <v>42214</v>
      </c>
      <c r="E236" s="53">
        <f t="shared" si="5"/>
        <v>6.0402547112774139</v>
      </c>
      <c r="F236" s="37">
        <v>420</v>
      </c>
      <c r="J236" s="18">
        <v>14</v>
      </c>
    </row>
    <row r="237" spans="1:10" x14ac:dyDescent="0.35">
      <c r="A237" s="53" t="s">
        <v>46</v>
      </c>
      <c r="B237" s="11">
        <v>42214</v>
      </c>
      <c r="E237" s="53">
        <f t="shared" si="5"/>
        <v>5.8861040314501558</v>
      </c>
      <c r="F237" s="37">
        <v>360</v>
      </c>
      <c r="J237" s="18">
        <v>12</v>
      </c>
    </row>
    <row r="238" spans="1:10" x14ac:dyDescent="0.35">
      <c r="A238" s="53" t="s">
        <v>44</v>
      </c>
      <c r="B238" s="11">
        <v>42221</v>
      </c>
      <c r="F238" s="54" t="s">
        <v>43</v>
      </c>
      <c r="J238" s="24">
        <v>76</v>
      </c>
    </row>
    <row r="239" spans="1:10" x14ac:dyDescent="0.35">
      <c r="A239" s="53" t="s">
        <v>44</v>
      </c>
      <c r="B239" s="11">
        <v>42221</v>
      </c>
      <c r="F239" s="54" t="s">
        <v>43</v>
      </c>
      <c r="J239" s="24">
        <v>66</v>
      </c>
    </row>
    <row r="240" spans="1:10" x14ac:dyDescent="0.35">
      <c r="A240" s="53" t="s">
        <v>47</v>
      </c>
      <c r="B240" s="11">
        <v>42228</v>
      </c>
      <c r="E240" s="53">
        <f t="shared" si="5"/>
        <v>7.1701195434496281</v>
      </c>
      <c r="F240" s="37">
        <v>1300</v>
      </c>
      <c r="J240" s="18">
        <v>74</v>
      </c>
    </row>
    <row r="241" spans="1:10" x14ac:dyDescent="0.35">
      <c r="A241" s="53" t="s">
        <v>46</v>
      </c>
      <c r="B241" s="11">
        <v>42228</v>
      </c>
      <c r="E241" s="53">
        <f t="shared" si="5"/>
        <v>5.4806389233419912</v>
      </c>
      <c r="F241" s="37">
        <v>240</v>
      </c>
      <c r="J241" s="18">
        <v>18</v>
      </c>
    </row>
    <row r="242" spans="1:10" x14ac:dyDescent="0.35">
      <c r="A242" s="53" t="s">
        <v>46</v>
      </c>
      <c r="B242" s="11">
        <v>42228</v>
      </c>
      <c r="E242" s="53">
        <f t="shared" si="5"/>
        <v>5.5606816310155276</v>
      </c>
      <c r="F242" s="37">
        <v>260</v>
      </c>
      <c r="J242" s="18">
        <v>10</v>
      </c>
    </row>
    <row r="243" spans="1:10" x14ac:dyDescent="0.35">
      <c r="A243" s="53" t="s">
        <v>47</v>
      </c>
      <c r="B243" s="11">
        <v>42235</v>
      </c>
      <c r="E243" s="53">
        <f t="shared" si="5"/>
        <v>4.3820266346738812</v>
      </c>
      <c r="F243" s="37">
        <v>80</v>
      </c>
      <c r="J243" s="14" t="s">
        <v>41</v>
      </c>
    </row>
    <row r="244" spans="1:10" x14ac:dyDescent="0.35">
      <c r="A244" s="53" t="s">
        <v>46</v>
      </c>
      <c r="B244" s="11">
        <v>42235</v>
      </c>
      <c r="E244" s="53">
        <f t="shared" si="5"/>
        <v>2.9957322735539909</v>
      </c>
      <c r="F244" s="37">
        <v>20</v>
      </c>
      <c r="J244" s="14" t="s">
        <v>41</v>
      </c>
    </row>
    <row r="245" spans="1:10" x14ac:dyDescent="0.35">
      <c r="A245" s="53" t="s">
        <v>44</v>
      </c>
      <c r="B245" s="11">
        <v>42236</v>
      </c>
      <c r="E245" s="53">
        <f t="shared" si="5"/>
        <v>7.696212639346407</v>
      </c>
      <c r="F245" s="22">
        <v>2200</v>
      </c>
      <c r="J245" s="14" t="s">
        <v>41</v>
      </c>
    </row>
    <row r="246" spans="1:10" x14ac:dyDescent="0.35">
      <c r="A246" s="53" t="s">
        <v>44</v>
      </c>
      <c r="B246" s="11">
        <v>42236</v>
      </c>
      <c r="E246" s="53">
        <f t="shared" si="5"/>
        <v>7.200424892944957</v>
      </c>
      <c r="F246" s="22">
        <v>1340</v>
      </c>
      <c r="J246" s="14" t="s">
        <v>41</v>
      </c>
    </row>
    <row r="247" spans="1:10" x14ac:dyDescent="0.35">
      <c r="A247" s="53" t="s">
        <v>47</v>
      </c>
      <c r="B247" s="11">
        <v>42242</v>
      </c>
      <c r="E247" s="53">
        <f t="shared" si="5"/>
        <v>5.2983173665480363</v>
      </c>
      <c r="F247" s="37">
        <v>200</v>
      </c>
      <c r="J247" s="18">
        <v>32</v>
      </c>
    </row>
    <row r="248" spans="1:10" x14ac:dyDescent="0.35">
      <c r="A248" s="53" t="s">
        <v>46</v>
      </c>
      <c r="B248" s="11">
        <v>42242</v>
      </c>
      <c r="E248" s="53">
        <f t="shared" si="5"/>
        <v>6.2146080984221914</v>
      </c>
      <c r="F248" s="37">
        <v>500</v>
      </c>
      <c r="J248" s="18">
        <v>74</v>
      </c>
    </row>
    <row r="249" spans="1:10" x14ac:dyDescent="0.35">
      <c r="A249" s="53" t="s">
        <v>47</v>
      </c>
      <c r="B249" s="11">
        <v>42249</v>
      </c>
      <c r="E249" s="53">
        <f t="shared" si="5"/>
        <v>5.8289456176102075</v>
      </c>
      <c r="F249" s="37">
        <v>340</v>
      </c>
      <c r="J249" s="18">
        <v>46</v>
      </c>
    </row>
    <row r="250" spans="1:10" x14ac:dyDescent="0.35">
      <c r="A250" s="53" t="s">
        <v>46</v>
      </c>
      <c r="B250" s="11">
        <v>42249</v>
      </c>
      <c r="E250" s="53">
        <f t="shared" si="5"/>
        <v>4.8202815656050371</v>
      </c>
      <c r="F250" s="37">
        <v>124</v>
      </c>
      <c r="J250" s="18">
        <v>24</v>
      </c>
    </row>
    <row r="251" spans="1:10" x14ac:dyDescent="0.35">
      <c r="A251" s="53" t="s">
        <v>46</v>
      </c>
      <c r="B251" s="11">
        <v>42249</v>
      </c>
      <c r="E251" s="53">
        <f t="shared" si="5"/>
        <v>5.2364419628299492</v>
      </c>
      <c r="F251" s="37">
        <v>188</v>
      </c>
      <c r="J251" s="18">
        <v>30</v>
      </c>
    </row>
    <row r="252" spans="1:10" x14ac:dyDescent="0.35">
      <c r="A252" s="53" t="s">
        <v>44</v>
      </c>
      <c r="B252" s="11">
        <v>42250</v>
      </c>
      <c r="E252" s="53">
        <f t="shared" si="5"/>
        <v>4.5217885770490405</v>
      </c>
      <c r="F252" s="22">
        <v>92</v>
      </c>
      <c r="J252" s="24">
        <v>48</v>
      </c>
    </row>
    <row r="253" spans="1:10" x14ac:dyDescent="0.35">
      <c r="A253" s="53" t="s">
        <v>44</v>
      </c>
      <c r="B253" s="11">
        <v>42250</v>
      </c>
      <c r="E253" s="53">
        <f t="shared" si="5"/>
        <v>4.5643481914678361</v>
      </c>
      <c r="F253" s="22">
        <v>96</v>
      </c>
      <c r="J253" s="24">
        <v>26</v>
      </c>
    </row>
    <row r="254" spans="1:10" x14ac:dyDescent="0.35">
      <c r="A254" s="53" t="s">
        <v>47</v>
      </c>
      <c r="B254" s="11">
        <v>42263</v>
      </c>
      <c r="E254" s="53">
        <f t="shared" si="5"/>
        <v>4.499809670330265</v>
      </c>
      <c r="F254" s="37">
        <v>90</v>
      </c>
      <c r="J254" s="18">
        <v>10</v>
      </c>
    </row>
    <row r="255" spans="1:10" x14ac:dyDescent="0.35">
      <c r="A255" s="53" t="s">
        <v>47</v>
      </c>
      <c r="B255" s="11">
        <v>42263</v>
      </c>
      <c r="E255" s="53">
        <f t="shared" si="5"/>
        <v>4.2484952420493594</v>
      </c>
      <c r="F255" s="37">
        <v>70</v>
      </c>
      <c r="J255" s="18">
        <v>26</v>
      </c>
    </row>
    <row r="256" spans="1:10" x14ac:dyDescent="0.35">
      <c r="A256" s="53" t="s">
        <v>46</v>
      </c>
      <c r="B256" s="11">
        <v>42263</v>
      </c>
      <c r="E256" s="53">
        <f t="shared" si="5"/>
        <v>4.6051701859880918</v>
      </c>
      <c r="F256" s="37">
        <v>100</v>
      </c>
      <c r="J256" s="18">
        <v>16</v>
      </c>
    </row>
    <row r="257" spans="1:10" x14ac:dyDescent="0.35">
      <c r="A257" s="53" t="s">
        <v>44</v>
      </c>
      <c r="B257" s="11">
        <v>42271</v>
      </c>
      <c r="E257" s="53">
        <f t="shared" si="5"/>
        <v>5.2574953720277815</v>
      </c>
      <c r="F257" s="22">
        <v>192</v>
      </c>
      <c r="J257" s="24">
        <v>36</v>
      </c>
    </row>
    <row r="258" spans="1:10" x14ac:dyDescent="0.35">
      <c r="A258" s="53" t="s">
        <v>44</v>
      </c>
      <c r="B258" s="11">
        <v>42271</v>
      </c>
      <c r="E258" s="53">
        <f t="shared" si="5"/>
        <v>5.0751738152338266</v>
      </c>
      <c r="F258" s="22">
        <v>160</v>
      </c>
      <c r="J258" s="24">
        <v>36</v>
      </c>
    </row>
    <row r="259" spans="1:10" x14ac:dyDescent="0.35">
      <c r="A259" s="53" t="s">
        <v>47</v>
      </c>
      <c r="B259" s="11">
        <v>42271</v>
      </c>
      <c r="E259" s="53">
        <f t="shared" si="5"/>
        <v>5.978885764901122</v>
      </c>
      <c r="F259" s="37">
        <v>395</v>
      </c>
      <c r="J259" s="18">
        <v>80</v>
      </c>
    </row>
    <row r="260" spans="1:10" x14ac:dyDescent="0.35">
      <c r="A260" s="53" t="s">
        <v>46</v>
      </c>
      <c r="B260" s="11">
        <v>42271</v>
      </c>
      <c r="E260" s="53">
        <f t="shared" si="5"/>
        <v>5.2983173665480363</v>
      </c>
      <c r="F260" s="37">
        <v>200</v>
      </c>
      <c r="J260" s="18">
        <v>68</v>
      </c>
    </row>
    <row r="261" spans="1:10" x14ac:dyDescent="0.35">
      <c r="A261" s="53" t="s">
        <v>44</v>
      </c>
      <c r="B261" s="11">
        <v>42529</v>
      </c>
      <c r="E261" s="53">
        <f t="shared" si="5"/>
        <v>5.4380793089231956</v>
      </c>
      <c r="F261" s="22">
        <v>230</v>
      </c>
      <c r="J261" s="24">
        <v>76</v>
      </c>
    </row>
    <row r="262" spans="1:10" x14ac:dyDescent="0.35">
      <c r="A262" s="53" t="s">
        <v>44</v>
      </c>
      <c r="B262" s="11">
        <v>42529</v>
      </c>
      <c r="E262" s="53">
        <f t="shared" si="5"/>
        <v>5.1929568508902104</v>
      </c>
      <c r="F262" s="22">
        <v>180</v>
      </c>
      <c r="J262" s="24">
        <v>80</v>
      </c>
    </row>
    <row r="263" spans="1:10" x14ac:dyDescent="0.35">
      <c r="A263" s="53" t="s">
        <v>47</v>
      </c>
      <c r="B263" s="11">
        <v>42530</v>
      </c>
      <c r="F263" s="18" t="s">
        <v>50</v>
      </c>
      <c r="J263" s="18">
        <v>212</v>
      </c>
    </row>
    <row r="264" spans="1:10" x14ac:dyDescent="0.35">
      <c r="A264" s="53" t="s">
        <v>46</v>
      </c>
      <c r="B264" s="11">
        <v>42530</v>
      </c>
      <c r="F264" s="37" t="s">
        <v>50</v>
      </c>
      <c r="J264" s="18">
        <v>20</v>
      </c>
    </row>
    <row r="265" spans="1:10" x14ac:dyDescent="0.35">
      <c r="A265" s="53" t="s">
        <v>46</v>
      </c>
      <c r="B265" s="11">
        <v>42530</v>
      </c>
      <c r="F265" s="37" t="s">
        <v>50</v>
      </c>
      <c r="J265" s="18">
        <v>12</v>
      </c>
    </row>
    <row r="266" spans="1:10" x14ac:dyDescent="0.35">
      <c r="A266" s="53" t="s">
        <v>47</v>
      </c>
      <c r="B266" s="11">
        <v>42543</v>
      </c>
      <c r="E266" s="53">
        <f t="shared" si="5"/>
        <v>4.8828019225863706</v>
      </c>
      <c r="F266" s="18">
        <v>132</v>
      </c>
      <c r="J266" s="18">
        <v>2</v>
      </c>
    </row>
    <row r="267" spans="1:10" x14ac:dyDescent="0.35">
      <c r="A267" s="53" t="s">
        <v>46</v>
      </c>
      <c r="B267" s="11">
        <v>42543</v>
      </c>
      <c r="F267" s="37">
        <v>40</v>
      </c>
      <c r="J267" s="18">
        <v>2</v>
      </c>
    </row>
    <row r="268" spans="1:10" x14ac:dyDescent="0.35">
      <c r="A268" s="53" t="s">
        <v>44</v>
      </c>
      <c r="B268" s="11">
        <v>42544</v>
      </c>
      <c r="E268" s="53">
        <f t="shared" si="5"/>
        <v>4.3820266346738812</v>
      </c>
      <c r="F268" s="22">
        <v>80</v>
      </c>
      <c r="J268" s="24">
        <v>18</v>
      </c>
    </row>
    <row r="269" spans="1:10" x14ac:dyDescent="0.35">
      <c r="A269" s="53" t="s">
        <v>44</v>
      </c>
      <c r="B269" s="11">
        <v>42544</v>
      </c>
      <c r="E269" s="53">
        <f t="shared" si="5"/>
        <v>4.4308167988433134</v>
      </c>
      <c r="F269" s="22">
        <v>84</v>
      </c>
      <c r="J269" s="24">
        <v>18</v>
      </c>
    </row>
    <row r="270" spans="1:10" x14ac:dyDescent="0.35">
      <c r="A270" s="53" t="s">
        <v>44</v>
      </c>
      <c r="B270" s="11">
        <v>42564</v>
      </c>
      <c r="E270" s="53">
        <f t="shared" si="5"/>
        <v>6.0402547112774139</v>
      </c>
      <c r="F270" s="22">
        <v>420</v>
      </c>
      <c r="J270" s="24">
        <v>70</v>
      </c>
    </row>
    <row r="271" spans="1:10" x14ac:dyDescent="0.35">
      <c r="A271" s="53" t="s">
        <v>44</v>
      </c>
      <c r="B271" s="11">
        <v>42564</v>
      </c>
      <c r="E271" s="53">
        <f t="shared" si="5"/>
        <v>5.768320995793772</v>
      </c>
      <c r="F271" s="22">
        <v>320</v>
      </c>
      <c r="J271" s="24">
        <v>52</v>
      </c>
    </row>
    <row r="272" spans="1:10" x14ac:dyDescent="0.35">
      <c r="A272" s="53" t="s">
        <v>47</v>
      </c>
      <c r="B272" s="11">
        <v>42564</v>
      </c>
      <c r="E272" s="53">
        <f t="shared" si="5"/>
        <v>4.6051701859880918</v>
      </c>
      <c r="F272" s="18">
        <v>100</v>
      </c>
      <c r="J272" s="18">
        <v>24</v>
      </c>
    </row>
    <row r="273" spans="1:10" x14ac:dyDescent="0.35">
      <c r="A273" s="53" t="s">
        <v>46</v>
      </c>
      <c r="B273" s="11">
        <v>42564</v>
      </c>
      <c r="E273" s="53">
        <f t="shared" si="5"/>
        <v>4.7874917427820458</v>
      </c>
      <c r="F273" s="37">
        <v>120</v>
      </c>
      <c r="J273" s="18">
        <v>10</v>
      </c>
    </row>
    <row r="274" spans="1:10" x14ac:dyDescent="0.35">
      <c r="A274" s="53" t="s">
        <v>46</v>
      </c>
      <c r="B274" s="11">
        <v>42564</v>
      </c>
      <c r="E274" s="53">
        <f t="shared" si="5"/>
        <v>4.6821312271242199</v>
      </c>
      <c r="F274" s="37">
        <v>108</v>
      </c>
      <c r="J274" s="18">
        <v>4</v>
      </c>
    </row>
    <row r="275" spans="1:10" x14ac:dyDescent="0.35">
      <c r="A275" s="53" t="s">
        <v>47</v>
      </c>
      <c r="B275" s="11">
        <v>42571</v>
      </c>
      <c r="E275" s="53">
        <f t="shared" si="5"/>
        <v>5.6058020662959978</v>
      </c>
      <c r="F275" s="18">
        <v>272</v>
      </c>
      <c r="J275" s="18">
        <v>62</v>
      </c>
    </row>
    <row r="276" spans="1:10" x14ac:dyDescent="0.35">
      <c r="A276" s="53" t="s">
        <v>46</v>
      </c>
      <c r="B276" s="11">
        <v>42571</v>
      </c>
      <c r="E276" s="53">
        <f t="shared" si="5"/>
        <v>4.219507705176107</v>
      </c>
      <c r="F276" s="37">
        <v>68</v>
      </c>
      <c r="J276" s="18">
        <v>2</v>
      </c>
    </row>
    <row r="277" spans="1:10" x14ac:dyDescent="0.35">
      <c r="A277" s="53" t="s">
        <v>44</v>
      </c>
      <c r="B277" s="11">
        <v>42577</v>
      </c>
      <c r="F277" s="22" t="s">
        <v>50</v>
      </c>
      <c r="J277" s="24">
        <v>3700</v>
      </c>
    </row>
    <row r="278" spans="1:10" x14ac:dyDescent="0.35">
      <c r="A278" s="53" t="s">
        <v>44</v>
      </c>
      <c r="B278" s="11">
        <v>42577</v>
      </c>
      <c r="F278" s="22" t="s">
        <v>50</v>
      </c>
      <c r="J278" s="24">
        <v>3700</v>
      </c>
    </row>
    <row r="279" spans="1:10" x14ac:dyDescent="0.35">
      <c r="A279" s="53" t="s">
        <v>47</v>
      </c>
      <c r="B279" s="11">
        <v>42578</v>
      </c>
      <c r="E279" s="53">
        <f t="shared" si="5"/>
        <v>6.522092798170152</v>
      </c>
      <c r="F279" s="18">
        <v>680</v>
      </c>
      <c r="J279" s="18">
        <v>44</v>
      </c>
    </row>
    <row r="280" spans="1:10" x14ac:dyDescent="0.35">
      <c r="A280" s="53" t="s">
        <v>46</v>
      </c>
      <c r="B280" s="11">
        <v>42578</v>
      </c>
      <c r="E280" s="53">
        <f t="shared" si="5"/>
        <v>5.8289456176102075</v>
      </c>
      <c r="F280" s="37">
        <v>340</v>
      </c>
      <c r="J280" s="18">
        <v>8</v>
      </c>
    </row>
    <row r="281" spans="1:10" x14ac:dyDescent="0.35">
      <c r="A281" s="53" t="s">
        <v>46</v>
      </c>
      <c r="B281" s="11">
        <v>42578</v>
      </c>
      <c r="E281" s="53">
        <f t="shared" si="5"/>
        <v>5.2983173665480363</v>
      </c>
      <c r="F281" s="37">
        <v>200</v>
      </c>
      <c r="J281" s="18">
        <v>12</v>
      </c>
    </row>
    <row r="282" spans="1:10" x14ac:dyDescent="0.35">
      <c r="A282" s="53" t="s">
        <v>47</v>
      </c>
      <c r="B282" s="11">
        <v>42585</v>
      </c>
      <c r="E282" s="53">
        <f t="shared" si="5"/>
        <v>6.131226489483141</v>
      </c>
      <c r="F282" s="18">
        <v>460</v>
      </c>
      <c r="J282" s="18">
        <v>160</v>
      </c>
    </row>
    <row r="283" spans="1:10" x14ac:dyDescent="0.35">
      <c r="A283" s="53" t="s">
        <v>46</v>
      </c>
      <c r="B283" s="11">
        <v>42585</v>
      </c>
      <c r="E283" s="53">
        <f t="shared" si="5"/>
        <v>2.9957322735539909</v>
      </c>
      <c r="F283" s="37">
        <v>20</v>
      </c>
      <c r="J283" s="18">
        <v>10</v>
      </c>
    </row>
    <row r="284" spans="1:10" x14ac:dyDescent="0.35">
      <c r="A284" s="53" t="s">
        <v>44</v>
      </c>
      <c r="B284" s="11">
        <v>42591</v>
      </c>
      <c r="E284" s="53">
        <f t="shared" ref="E284:E347" si="6">LN(F284)</f>
        <v>3.784189633918261</v>
      </c>
      <c r="F284" s="22">
        <v>44</v>
      </c>
      <c r="J284" s="24">
        <v>48</v>
      </c>
    </row>
    <row r="285" spans="1:10" x14ac:dyDescent="0.35">
      <c r="A285" s="53" t="s">
        <v>44</v>
      </c>
      <c r="B285" s="11">
        <v>42591</v>
      </c>
      <c r="E285" s="53">
        <f t="shared" si="6"/>
        <v>4.2484952420493594</v>
      </c>
      <c r="F285" s="22">
        <v>70</v>
      </c>
      <c r="J285" s="24">
        <v>38</v>
      </c>
    </row>
    <row r="286" spans="1:10" x14ac:dyDescent="0.35">
      <c r="A286" s="53" t="s">
        <v>47</v>
      </c>
      <c r="B286" s="11">
        <v>42593</v>
      </c>
      <c r="E286" s="53">
        <f t="shared" si="6"/>
        <v>4.6051701859880918</v>
      </c>
      <c r="F286" s="18">
        <v>100</v>
      </c>
      <c r="J286" s="18">
        <v>10</v>
      </c>
    </row>
    <row r="287" spans="1:10" x14ac:dyDescent="0.35">
      <c r="A287" s="53" t="s">
        <v>46</v>
      </c>
      <c r="B287" s="11">
        <v>42593</v>
      </c>
      <c r="E287" s="53">
        <f t="shared" si="6"/>
        <v>4.3820266346738812</v>
      </c>
      <c r="F287" s="37">
        <v>80</v>
      </c>
      <c r="J287" s="18">
        <v>10</v>
      </c>
    </row>
    <row r="288" spans="1:10" x14ac:dyDescent="0.35">
      <c r="A288" s="53" t="s">
        <v>46</v>
      </c>
      <c r="B288" s="11">
        <v>42593</v>
      </c>
      <c r="E288" s="53">
        <f t="shared" si="6"/>
        <v>3.6888794541139363</v>
      </c>
      <c r="F288" s="37">
        <v>40</v>
      </c>
      <c r="J288" s="18">
        <v>10</v>
      </c>
    </row>
    <row r="289" spans="1:10" x14ac:dyDescent="0.35">
      <c r="A289" s="53" t="s">
        <v>47</v>
      </c>
      <c r="B289" s="11">
        <v>42599</v>
      </c>
      <c r="E289" s="53">
        <f t="shared" si="6"/>
        <v>5.4806389233419912</v>
      </c>
      <c r="F289" s="18">
        <v>240</v>
      </c>
      <c r="J289" s="18">
        <v>276</v>
      </c>
    </row>
    <row r="290" spans="1:10" x14ac:dyDescent="0.35">
      <c r="A290" s="53" t="s">
        <v>46</v>
      </c>
      <c r="B290" s="11">
        <v>42599</v>
      </c>
      <c r="E290" s="53">
        <f t="shared" si="6"/>
        <v>6.1527326947041043</v>
      </c>
      <c r="F290" s="37">
        <v>470</v>
      </c>
      <c r="J290" s="18">
        <v>84</v>
      </c>
    </row>
    <row r="291" spans="1:10" x14ac:dyDescent="0.35">
      <c r="A291" s="53" t="s">
        <v>44</v>
      </c>
      <c r="B291" s="11">
        <v>42607</v>
      </c>
      <c r="E291" s="53">
        <f t="shared" si="6"/>
        <v>5.9135030056382698</v>
      </c>
      <c r="F291" s="22">
        <v>370</v>
      </c>
      <c r="J291" s="24">
        <v>188</v>
      </c>
    </row>
    <row r="292" spans="1:10" x14ac:dyDescent="0.35">
      <c r="A292" s="53" t="s">
        <v>44</v>
      </c>
      <c r="B292" s="11">
        <v>42607</v>
      </c>
      <c r="E292" s="53">
        <f t="shared" si="6"/>
        <v>6.1737861039019366</v>
      </c>
      <c r="F292" s="22">
        <v>480</v>
      </c>
      <c r="J292" s="24">
        <v>176</v>
      </c>
    </row>
    <row r="293" spans="1:10" x14ac:dyDescent="0.35">
      <c r="A293" s="53" t="s">
        <v>47</v>
      </c>
      <c r="B293" s="11">
        <v>42607</v>
      </c>
      <c r="E293" s="53">
        <f t="shared" si="6"/>
        <v>4.9416424226093039</v>
      </c>
      <c r="F293" s="18">
        <v>140</v>
      </c>
      <c r="J293" s="18">
        <v>34</v>
      </c>
    </row>
    <row r="294" spans="1:10" x14ac:dyDescent="0.35">
      <c r="A294" s="53" t="s">
        <v>46</v>
      </c>
      <c r="B294" s="11">
        <v>42607</v>
      </c>
      <c r="E294" s="53">
        <f t="shared" si="6"/>
        <v>5.1239639794032588</v>
      </c>
      <c r="F294" s="37">
        <v>168</v>
      </c>
      <c r="J294" s="18">
        <v>10</v>
      </c>
    </row>
    <row r="295" spans="1:10" x14ac:dyDescent="0.35">
      <c r="A295" s="53" t="s">
        <v>46</v>
      </c>
      <c r="B295" s="11">
        <v>42607</v>
      </c>
      <c r="E295" s="53">
        <f t="shared" si="6"/>
        <v>4.9416424226093039</v>
      </c>
      <c r="F295" s="37">
        <v>140</v>
      </c>
      <c r="J295" s="18">
        <v>2</v>
      </c>
    </row>
    <row r="296" spans="1:10" x14ac:dyDescent="0.35">
      <c r="A296" s="53" t="s">
        <v>47</v>
      </c>
      <c r="B296" s="11">
        <v>42613</v>
      </c>
      <c r="E296" s="53">
        <f t="shared" si="6"/>
        <v>6.4297194780391376</v>
      </c>
      <c r="F296" s="18">
        <v>620</v>
      </c>
      <c r="J296" s="18">
        <v>126</v>
      </c>
    </row>
    <row r="297" spans="1:10" x14ac:dyDescent="0.35">
      <c r="A297" s="53" t="s">
        <v>46</v>
      </c>
      <c r="B297" s="11">
        <v>42613</v>
      </c>
      <c r="E297" s="53">
        <f t="shared" si="6"/>
        <v>4.3820266346738812</v>
      </c>
      <c r="F297" s="37">
        <v>80</v>
      </c>
      <c r="J297" s="18">
        <v>46</v>
      </c>
    </row>
    <row r="298" spans="1:10" x14ac:dyDescent="0.35">
      <c r="A298" s="53" t="s">
        <v>44</v>
      </c>
      <c r="B298" s="11">
        <v>42621</v>
      </c>
      <c r="E298" s="53">
        <f t="shared" si="6"/>
        <v>6.4297194780391376</v>
      </c>
      <c r="F298" s="22">
        <v>620</v>
      </c>
      <c r="J298" s="24">
        <v>22</v>
      </c>
    </row>
    <row r="299" spans="1:10" x14ac:dyDescent="0.35">
      <c r="A299" s="53" t="s">
        <v>44</v>
      </c>
      <c r="B299" s="11">
        <v>42621</v>
      </c>
      <c r="E299" s="53">
        <f t="shared" si="6"/>
        <v>5.393627546352362</v>
      </c>
      <c r="F299" s="22">
        <v>220</v>
      </c>
      <c r="J299" s="24">
        <v>28</v>
      </c>
    </row>
    <row r="300" spans="1:10" x14ac:dyDescent="0.35">
      <c r="A300" s="53" t="s">
        <v>47</v>
      </c>
      <c r="B300" s="11">
        <v>42628</v>
      </c>
      <c r="E300" s="53">
        <f t="shared" si="6"/>
        <v>5.4806389233419912</v>
      </c>
      <c r="F300" s="18">
        <v>240</v>
      </c>
      <c r="J300" s="18">
        <v>312</v>
      </c>
    </row>
    <row r="301" spans="1:10" x14ac:dyDescent="0.35">
      <c r="A301" s="53" t="s">
        <v>46</v>
      </c>
      <c r="B301" s="11">
        <v>42628</v>
      </c>
      <c r="E301" s="53">
        <f t="shared" si="6"/>
        <v>6.5366915975913047</v>
      </c>
      <c r="F301" s="37">
        <v>690</v>
      </c>
      <c r="J301" s="18">
        <v>44</v>
      </c>
    </row>
    <row r="302" spans="1:10" x14ac:dyDescent="0.35">
      <c r="A302" s="53" t="s">
        <v>46</v>
      </c>
      <c r="B302" s="11">
        <v>42628</v>
      </c>
      <c r="E302" s="53">
        <f t="shared" si="6"/>
        <v>8.8392766905853506</v>
      </c>
      <c r="F302" s="37">
        <v>6900</v>
      </c>
      <c r="J302" s="18">
        <v>84</v>
      </c>
    </row>
    <row r="303" spans="1:10" x14ac:dyDescent="0.35">
      <c r="A303" s="53" t="s">
        <v>47</v>
      </c>
      <c r="B303" s="11">
        <v>42634</v>
      </c>
      <c r="E303" s="53">
        <f t="shared" si="6"/>
        <v>6.0038870671065387</v>
      </c>
      <c r="F303" s="18">
        <v>405</v>
      </c>
      <c r="J303" s="18">
        <v>32</v>
      </c>
    </row>
    <row r="304" spans="1:10" x14ac:dyDescent="0.35">
      <c r="A304" s="53" t="s">
        <v>46</v>
      </c>
      <c r="B304" s="11">
        <v>42634</v>
      </c>
      <c r="E304" s="53">
        <f t="shared" si="6"/>
        <v>4.6821312271242199</v>
      </c>
      <c r="F304" s="37">
        <v>108</v>
      </c>
      <c r="J304" s="18">
        <v>18</v>
      </c>
    </row>
    <row r="305" spans="1:10" x14ac:dyDescent="0.35">
      <c r="A305" s="53" t="s">
        <v>46</v>
      </c>
      <c r="B305" s="11">
        <v>42634</v>
      </c>
      <c r="E305" s="53">
        <f t="shared" si="6"/>
        <v>4.8520302639196169</v>
      </c>
      <c r="F305" s="37">
        <v>128</v>
      </c>
      <c r="J305" s="18">
        <v>10</v>
      </c>
    </row>
    <row r="306" spans="1:10" x14ac:dyDescent="0.35">
      <c r="A306" s="53" t="s">
        <v>44</v>
      </c>
      <c r="B306" s="11">
        <v>42635</v>
      </c>
      <c r="E306" s="53">
        <f t="shared" si="6"/>
        <v>4.9972122737641147</v>
      </c>
      <c r="F306" s="22">
        <v>148</v>
      </c>
      <c r="J306" s="24">
        <v>18</v>
      </c>
    </row>
    <row r="307" spans="1:10" x14ac:dyDescent="0.35">
      <c r="A307" s="53" t="s">
        <v>44</v>
      </c>
      <c r="B307" s="11">
        <v>42635</v>
      </c>
      <c r="E307" s="53">
        <f t="shared" si="6"/>
        <v>4.8520302639196169</v>
      </c>
      <c r="F307" s="22">
        <v>128</v>
      </c>
      <c r="J307" s="24">
        <v>14</v>
      </c>
    </row>
    <row r="308" spans="1:10" x14ac:dyDescent="0.35">
      <c r="A308" s="53" t="s">
        <v>47</v>
      </c>
      <c r="B308" s="11">
        <v>42641</v>
      </c>
      <c r="E308" s="53">
        <f t="shared" si="6"/>
        <v>5.598421958998375</v>
      </c>
      <c r="F308" s="18">
        <v>270</v>
      </c>
      <c r="J308" s="18">
        <v>94</v>
      </c>
    </row>
    <row r="309" spans="1:10" x14ac:dyDescent="0.35">
      <c r="A309" s="53" t="s">
        <v>46</v>
      </c>
      <c r="B309" s="11">
        <v>42641</v>
      </c>
      <c r="E309" s="53">
        <f t="shared" si="6"/>
        <v>5.0751738152338266</v>
      </c>
      <c r="F309" s="37">
        <v>160</v>
      </c>
      <c r="J309" s="18">
        <v>48</v>
      </c>
    </row>
    <row r="310" spans="1:10" x14ac:dyDescent="0.35">
      <c r="A310" s="53" t="s">
        <v>46</v>
      </c>
      <c r="B310" s="11">
        <v>42641</v>
      </c>
      <c r="E310" s="53">
        <f t="shared" si="6"/>
        <v>4.6051701859880918</v>
      </c>
      <c r="F310" s="37">
        <v>100</v>
      </c>
      <c r="J310" s="18">
        <v>42</v>
      </c>
    </row>
    <row r="311" spans="1:10" x14ac:dyDescent="0.35">
      <c r="A311" s="53" t="s">
        <v>44</v>
      </c>
      <c r="B311" s="11">
        <v>42894</v>
      </c>
      <c r="F311" s="22" t="s">
        <v>41</v>
      </c>
      <c r="J311" s="24">
        <v>80</v>
      </c>
    </row>
    <row r="312" spans="1:10" x14ac:dyDescent="0.35">
      <c r="A312" s="53" t="s">
        <v>44</v>
      </c>
      <c r="B312" s="11">
        <v>42894</v>
      </c>
      <c r="F312" s="22" t="s">
        <v>41</v>
      </c>
      <c r="J312" s="24">
        <v>100</v>
      </c>
    </row>
    <row r="313" spans="1:10" x14ac:dyDescent="0.35">
      <c r="A313" s="53" t="s">
        <v>44</v>
      </c>
      <c r="B313" s="11">
        <v>42908</v>
      </c>
      <c r="E313" s="53">
        <f t="shared" si="6"/>
        <v>4.0943445622221004</v>
      </c>
      <c r="F313" s="22">
        <v>60</v>
      </c>
      <c r="J313" s="24">
        <v>48</v>
      </c>
    </row>
    <row r="314" spans="1:10" x14ac:dyDescent="0.35">
      <c r="A314" s="53" t="s">
        <v>44</v>
      </c>
      <c r="B314" s="11">
        <v>42908</v>
      </c>
      <c r="E314" s="53">
        <f t="shared" si="6"/>
        <v>3.6888794541139363</v>
      </c>
      <c r="F314" s="22">
        <v>40</v>
      </c>
      <c r="J314" s="24">
        <v>60</v>
      </c>
    </row>
    <row r="315" spans="1:10" x14ac:dyDescent="0.35">
      <c r="A315" s="53" t="s">
        <v>47</v>
      </c>
      <c r="B315" s="11">
        <v>42922</v>
      </c>
      <c r="E315" s="53">
        <f t="shared" si="6"/>
        <v>5.0751738152338266</v>
      </c>
      <c r="F315" s="18">
        <v>160</v>
      </c>
      <c r="J315" s="18" t="s">
        <v>41</v>
      </c>
    </row>
    <row r="316" spans="1:10" x14ac:dyDescent="0.35">
      <c r="A316" s="53" t="s">
        <v>46</v>
      </c>
      <c r="B316" s="11">
        <v>42922</v>
      </c>
      <c r="E316" s="53">
        <f t="shared" si="6"/>
        <v>4.7004803657924166</v>
      </c>
      <c r="F316" s="37">
        <v>110</v>
      </c>
      <c r="J316" s="18" t="s">
        <v>41</v>
      </c>
    </row>
    <row r="317" spans="1:10" x14ac:dyDescent="0.35">
      <c r="A317" s="53" t="s">
        <v>46</v>
      </c>
      <c r="B317" s="11">
        <v>42922</v>
      </c>
      <c r="E317" s="53">
        <f t="shared" si="6"/>
        <v>4.6051701859880918</v>
      </c>
      <c r="F317" s="37">
        <v>100</v>
      </c>
      <c r="J317" s="18" t="s">
        <v>41</v>
      </c>
    </row>
    <row r="318" spans="1:10" x14ac:dyDescent="0.35">
      <c r="A318" s="53" t="s">
        <v>44</v>
      </c>
      <c r="B318" s="11">
        <v>42929</v>
      </c>
      <c r="F318" s="22" t="s">
        <v>41</v>
      </c>
      <c r="J318" s="24">
        <v>112</v>
      </c>
    </row>
    <row r="319" spans="1:10" x14ac:dyDescent="0.35">
      <c r="A319" s="53" t="s">
        <v>44</v>
      </c>
      <c r="B319" s="11">
        <v>42929</v>
      </c>
      <c r="F319" s="22" t="s">
        <v>41</v>
      </c>
      <c r="J319" s="24">
        <v>104</v>
      </c>
    </row>
    <row r="320" spans="1:10" x14ac:dyDescent="0.35">
      <c r="A320" s="53" t="s">
        <v>47</v>
      </c>
      <c r="B320" s="11">
        <v>42929</v>
      </c>
      <c r="E320" s="53">
        <f t="shared" si="6"/>
        <v>5.2470240721604862</v>
      </c>
      <c r="F320" s="18">
        <v>190</v>
      </c>
      <c r="J320" s="18" t="s">
        <v>41</v>
      </c>
    </row>
    <row r="321" spans="1:10" x14ac:dyDescent="0.35">
      <c r="A321" s="53" t="s">
        <v>46</v>
      </c>
      <c r="B321" s="11">
        <v>42929</v>
      </c>
      <c r="E321" s="53">
        <f t="shared" si="6"/>
        <v>4.3820266346738812</v>
      </c>
      <c r="F321" s="37">
        <v>80</v>
      </c>
      <c r="J321" s="18" t="s">
        <v>41</v>
      </c>
    </row>
    <row r="322" spans="1:10" x14ac:dyDescent="0.35">
      <c r="A322" s="53" t="s">
        <v>47</v>
      </c>
      <c r="B322" s="11">
        <v>42934</v>
      </c>
      <c r="F322" s="22" t="s">
        <v>41</v>
      </c>
      <c r="J322" s="18" t="s">
        <v>41</v>
      </c>
    </row>
    <row r="323" spans="1:10" x14ac:dyDescent="0.35">
      <c r="A323" s="53" t="s">
        <v>46</v>
      </c>
      <c r="B323" s="11">
        <v>42934</v>
      </c>
      <c r="F323" s="22" t="s">
        <v>41</v>
      </c>
      <c r="J323" s="18" t="s">
        <v>41</v>
      </c>
    </row>
    <row r="324" spans="1:10" x14ac:dyDescent="0.35">
      <c r="A324" s="53" t="s">
        <v>46</v>
      </c>
      <c r="B324" s="11">
        <v>42934</v>
      </c>
      <c r="F324" s="22" t="s">
        <v>41</v>
      </c>
      <c r="J324" s="18" t="s">
        <v>41</v>
      </c>
    </row>
    <row r="325" spans="1:10" x14ac:dyDescent="0.35">
      <c r="A325" s="53" t="s">
        <v>44</v>
      </c>
      <c r="B325" s="11">
        <v>42943</v>
      </c>
      <c r="E325" s="53">
        <f t="shared" si="6"/>
        <v>4.9698132995760007</v>
      </c>
      <c r="F325" s="22">
        <v>144</v>
      </c>
      <c r="J325" s="24">
        <v>140</v>
      </c>
    </row>
    <row r="326" spans="1:10" x14ac:dyDescent="0.35">
      <c r="A326" s="53" t="s">
        <v>44</v>
      </c>
      <c r="B326" s="11">
        <v>42943</v>
      </c>
      <c r="E326" s="53">
        <f t="shared" si="6"/>
        <v>4.8202815656050371</v>
      </c>
      <c r="F326" s="22">
        <v>124</v>
      </c>
      <c r="J326" s="24">
        <v>136</v>
      </c>
    </row>
    <row r="327" spans="1:10" x14ac:dyDescent="0.35">
      <c r="A327" s="53" t="s">
        <v>47</v>
      </c>
      <c r="B327" s="11">
        <v>42943</v>
      </c>
      <c r="E327" s="53">
        <f t="shared" si="6"/>
        <v>5.4380793089231956</v>
      </c>
      <c r="F327" s="18">
        <v>230</v>
      </c>
      <c r="J327" s="18" t="s">
        <v>41</v>
      </c>
    </row>
    <row r="328" spans="1:10" x14ac:dyDescent="0.35">
      <c r="A328" s="53" t="s">
        <v>46</v>
      </c>
      <c r="B328" s="11">
        <v>42943</v>
      </c>
      <c r="E328" s="53">
        <f t="shared" si="6"/>
        <v>2.0794415416798357</v>
      </c>
      <c r="F328" s="37">
        <v>8</v>
      </c>
      <c r="J328" s="18" t="s">
        <v>41</v>
      </c>
    </row>
    <row r="329" spans="1:10" x14ac:dyDescent="0.35">
      <c r="A329" s="53" t="s">
        <v>47</v>
      </c>
      <c r="B329" s="11">
        <v>42948</v>
      </c>
      <c r="E329" s="53">
        <f t="shared" si="6"/>
        <v>4.0253516907351496</v>
      </c>
      <c r="F329" s="18">
        <v>56</v>
      </c>
      <c r="J329" s="18">
        <v>22</v>
      </c>
    </row>
    <row r="330" spans="1:10" x14ac:dyDescent="0.35">
      <c r="A330" s="53" t="s">
        <v>46</v>
      </c>
      <c r="B330" s="11">
        <v>42948</v>
      </c>
      <c r="E330" s="53">
        <f t="shared" si="6"/>
        <v>4.4308167988433134</v>
      </c>
      <c r="F330" s="37">
        <v>84</v>
      </c>
      <c r="J330" s="18">
        <v>12</v>
      </c>
    </row>
    <row r="331" spans="1:10" x14ac:dyDescent="0.35">
      <c r="A331" s="53" t="s">
        <v>47</v>
      </c>
      <c r="B331" s="11">
        <v>42956</v>
      </c>
      <c r="E331" s="53">
        <f t="shared" si="6"/>
        <v>6.0867747269123065</v>
      </c>
      <c r="F331" s="18">
        <v>440</v>
      </c>
      <c r="J331" s="18">
        <v>200</v>
      </c>
    </row>
    <row r="332" spans="1:10" x14ac:dyDescent="0.35">
      <c r="A332" s="53" t="s">
        <v>46</v>
      </c>
      <c r="B332" s="11">
        <v>42956</v>
      </c>
      <c r="E332" s="53">
        <f t="shared" si="6"/>
        <v>5.598421958998375</v>
      </c>
      <c r="F332" s="37">
        <v>270</v>
      </c>
      <c r="J332" s="18">
        <v>95</v>
      </c>
    </row>
    <row r="333" spans="1:10" x14ac:dyDescent="0.35">
      <c r="A333" s="53" t="s">
        <v>46</v>
      </c>
      <c r="B333" s="11">
        <v>42956</v>
      </c>
      <c r="E333" s="53">
        <f t="shared" si="6"/>
        <v>5.9661467391236922</v>
      </c>
      <c r="F333" s="37">
        <v>390</v>
      </c>
      <c r="J333" s="18">
        <v>98</v>
      </c>
    </row>
    <row r="334" spans="1:10" x14ac:dyDescent="0.35">
      <c r="A334" s="53" t="s">
        <v>44</v>
      </c>
      <c r="B334" s="11">
        <v>42957</v>
      </c>
      <c r="F334" s="22" t="s">
        <v>41</v>
      </c>
      <c r="J334" s="24">
        <v>50</v>
      </c>
    </row>
    <row r="335" spans="1:10" x14ac:dyDescent="0.35">
      <c r="A335" s="53" t="s">
        <v>44</v>
      </c>
      <c r="B335" s="11">
        <v>42957</v>
      </c>
      <c r="F335" s="22" t="s">
        <v>41</v>
      </c>
      <c r="J335" s="24">
        <v>48</v>
      </c>
    </row>
    <row r="336" spans="1:10" x14ac:dyDescent="0.35">
      <c r="A336" s="53" t="s">
        <v>44</v>
      </c>
      <c r="B336" s="11">
        <v>42971</v>
      </c>
      <c r="F336" s="22" t="s">
        <v>41</v>
      </c>
      <c r="J336" s="24">
        <v>240</v>
      </c>
    </row>
    <row r="337" spans="1:10" x14ac:dyDescent="0.35">
      <c r="A337" s="53" t="s">
        <v>44</v>
      </c>
      <c r="B337" s="11">
        <v>42971</v>
      </c>
      <c r="F337" s="22" t="s">
        <v>41</v>
      </c>
      <c r="J337" s="24">
        <v>240</v>
      </c>
    </row>
    <row r="338" spans="1:10" x14ac:dyDescent="0.35">
      <c r="A338" s="53" t="s">
        <v>47</v>
      </c>
      <c r="B338" s="11">
        <v>42971</v>
      </c>
      <c r="F338" s="18" t="s">
        <v>41</v>
      </c>
      <c r="J338" s="18" t="s">
        <v>41</v>
      </c>
    </row>
    <row r="339" spans="1:10" x14ac:dyDescent="0.35">
      <c r="A339" s="53" t="s">
        <v>46</v>
      </c>
      <c r="B339" s="11">
        <v>42971</v>
      </c>
      <c r="F339" s="37" t="s">
        <v>41</v>
      </c>
      <c r="J339" s="18" t="s">
        <v>41</v>
      </c>
    </row>
    <row r="340" spans="1:10" x14ac:dyDescent="0.35">
      <c r="A340" s="53" t="s">
        <v>44</v>
      </c>
      <c r="B340" s="11">
        <v>42985</v>
      </c>
      <c r="F340" s="22" t="s">
        <v>41</v>
      </c>
      <c r="J340" s="24">
        <v>1680</v>
      </c>
    </row>
    <row r="341" spans="1:10" x14ac:dyDescent="0.35">
      <c r="A341" s="53" t="s">
        <v>44</v>
      </c>
      <c r="B341" s="11">
        <v>42985</v>
      </c>
      <c r="F341" s="22" t="s">
        <v>41</v>
      </c>
      <c r="J341" s="24">
        <v>1680</v>
      </c>
    </row>
    <row r="342" spans="1:10" x14ac:dyDescent="0.35">
      <c r="A342" s="53" t="s">
        <v>47</v>
      </c>
      <c r="B342" s="11">
        <v>42985</v>
      </c>
      <c r="E342" s="53">
        <f t="shared" si="6"/>
        <v>6.8875525716646173</v>
      </c>
      <c r="F342" s="18">
        <v>980</v>
      </c>
      <c r="J342" s="18" t="s">
        <v>41</v>
      </c>
    </row>
    <row r="343" spans="1:10" x14ac:dyDescent="0.35">
      <c r="A343" s="53" t="s">
        <v>46</v>
      </c>
      <c r="B343" s="11">
        <v>42985</v>
      </c>
      <c r="E343" s="53">
        <f t="shared" si="6"/>
        <v>2.3025850929940459</v>
      </c>
      <c r="F343" s="37">
        <v>10</v>
      </c>
      <c r="J343" s="18" t="s">
        <v>41</v>
      </c>
    </row>
    <row r="344" spans="1:10" x14ac:dyDescent="0.35">
      <c r="A344" s="53" t="s">
        <v>46</v>
      </c>
      <c r="B344" s="11">
        <v>42985</v>
      </c>
      <c r="E344" s="53">
        <f t="shared" si="6"/>
        <v>2.3025850929940459</v>
      </c>
      <c r="F344" s="37">
        <v>10</v>
      </c>
      <c r="J344" s="18" t="s">
        <v>41</v>
      </c>
    </row>
    <row r="345" spans="1:10" x14ac:dyDescent="0.35">
      <c r="A345" s="53" t="s">
        <v>47</v>
      </c>
      <c r="B345" s="11">
        <v>42990</v>
      </c>
      <c r="E345" s="53">
        <f t="shared" si="6"/>
        <v>5.2983173665480363</v>
      </c>
      <c r="F345" s="18">
        <v>200</v>
      </c>
      <c r="J345" s="18" t="s">
        <v>41</v>
      </c>
    </row>
    <row r="346" spans="1:10" x14ac:dyDescent="0.35">
      <c r="A346" s="53" t="s">
        <v>46</v>
      </c>
      <c r="B346" s="11">
        <v>42990</v>
      </c>
      <c r="E346" s="53">
        <f t="shared" si="6"/>
        <v>4.1588830833596715</v>
      </c>
      <c r="F346" s="37">
        <v>64</v>
      </c>
      <c r="J346" s="18" t="s">
        <v>41</v>
      </c>
    </row>
    <row r="347" spans="1:10" x14ac:dyDescent="0.35">
      <c r="A347" s="53" t="s">
        <v>46</v>
      </c>
      <c r="B347" s="11">
        <v>42990</v>
      </c>
      <c r="E347" s="53">
        <f t="shared" si="6"/>
        <v>4.2766661190160553</v>
      </c>
      <c r="F347" s="37">
        <v>72</v>
      </c>
      <c r="J347" s="18" t="s">
        <v>41</v>
      </c>
    </row>
    <row r="348" spans="1:10" x14ac:dyDescent="0.35">
      <c r="A348" s="53" t="s">
        <v>47</v>
      </c>
      <c r="B348" s="11">
        <v>42998</v>
      </c>
      <c r="F348" s="18" t="s">
        <v>41</v>
      </c>
      <c r="J348" s="18" t="s">
        <v>41</v>
      </c>
    </row>
    <row r="349" spans="1:10" x14ac:dyDescent="0.35">
      <c r="A349" s="53" t="s">
        <v>46</v>
      </c>
      <c r="B349" s="11">
        <v>42998</v>
      </c>
      <c r="F349" s="18" t="s">
        <v>41</v>
      </c>
      <c r="J349" s="18" t="s">
        <v>41</v>
      </c>
    </row>
    <row r="350" spans="1:10" x14ac:dyDescent="0.35">
      <c r="A350" s="53" t="s">
        <v>46</v>
      </c>
      <c r="B350" s="11">
        <v>42998</v>
      </c>
      <c r="F350" s="18" t="s">
        <v>41</v>
      </c>
      <c r="J350" s="18" t="s">
        <v>41</v>
      </c>
    </row>
    <row r="351" spans="1:10" x14ac:dyDescent="0.35">
      <c r="A351" s="53" t="s">
        <v>44</v>
      </c>
      <c r="B351" s="11">
        <v>42999</v>
      </c>
      <c r="E351" s="53">
        <f t="shared" ref="E351:E352" si="7">LN(F351)</f>
        <v>4.7874917427820458</v>
      </c>
      <c r="F351" s="22">
        <v>120</v>
      </c>
      <c r="J351" s="24" t="s">
        <v>41</v>
      </c>
    </row>
    <row r="352" spans="1:10" x14ac:dyDescent="0.35">
      <c r="A352" s="53" t="s">
        <v>44</v>
      </c>
      <c r="B352" s="11">
        <v>42999</v>
      </c>
      <c r="E352" s="53">
        <f t="shared" si="7"/>
        <v>4.9416424226093039</v>
      </c>
      <c r="F352" s="22">
        <v>140</v>
      </c>
      <c r="J352" s="24" t="s">
        <v>41</v>
      </c>
    </row>
    <row r="353" spans="1:11" x14ac:dyDescent="0.35">
      <c r="A353" s="53" t="s">
        <v>47</v>
      </c>
      <c r="B353" s="11">
        <v>43004</v>
      </c>
      <c r="F353" s="18" t="s">
        <v>41</v>
      </c>
      <c r="J353" s="18" t="s">
        <v>41</v>
      </c>
    </row>
    <row r="354" spans="1:11" x14ac:dyDescent="0.35">
      <c r="A354" s="53" t="s">
        <v>46</v>
      </c>
      <c r="B354" s="11">
        <v>43004</v>
      </c>
      <c r="F354" s="37" t="s">
        <v>41</v>
      </c>
      <c r="J354" s="18" t="s">
        <v>41</v>
      </c>
    </row>
    <row r="355" spans="1:11" x14ac:dyDescent="0.35">
      <c r="B355" s="11"/>
      <c r="F355" s="37"/>
      <c r="J355" s="18"/>
    </row>
    <row r="356" spans="1:11" x14ac:dyDescent="0.35">
      <c r="D356" s="56" t="s">
        <v>58</v>
      </c>
      <c r="F356" s="51" t="s">
        <v>59</v>
      </c>
      <c r="J356" s="59" t="s">
        <v>61</v>
      </c>
      <c r="K356" s="59" t="s">
        <v>60</v>
      </c>
    </row>
    <row r="357" spans="1:11" x14ac:dyDescent="0.35">
      <c r="D357" s="57">
        <v>2010</v>
      </c>
      <c r="E357" s="58">
        <f>AVERAGE(E2:E49)</f>
        <v>5.1044119683790896</v>
      </c>
      <c r="F357" s="58">
        <f>EXP(E357)</f>
        <v>164.7471655000528</v>
      </c>
      <c r="H357" s="58">
        <f>_xlfn.PERCENTRANK.EXC(J2:J49,130)</f>
        <v>0.70499999999999996</v>
      </c>
      <c r="I357" s="58">
        <f>_xlfn.PERCENTRANK.EXC(J2:J49,35)</f>
        <v>0.378</v>
      </c>
      <c r="J357" s="53">
        <f>(1-H357)*100</f>
        <v>29.500000000000004</v>
      </c>
      <c r="K357" s="53">
        <f>(1-I357)*100</f>
        <v>62.2</v>
      </c>
    </row>
    <row r="358" spans="1:11" x14ac:dyDescent="0.35">
      <c r="D358" s="57">
        <v>2011</v>
      </c>
      <c r="E358" s="58">
        <f>AVERAGE(E50:E94)</f>
        <v>5.07994871418828</v>
      </c>
      <c r="F358" s="58">
        <f t="shared" ref="F358:F364" si="8">EXP(E358)</f>
        <v>160.7658107120786</v>
      </c>
      <c r="H358" s="58">
        <f>_xlfn.PERCENTRANK.EXC(J50:J94,130)</f>
        <v>0.85</v>
      </c>
      <c r="I358" s="58">
        <f>_xlfn.PERCENTRANK.EXC(J50:J94,35)</f>
        <v>0.32100000000000001</v>
      </c>
      <c r="J358" s="53">
        <f t="shared" ref="J358:K365" si="9">(1-H358)*100</f>
        <v>15.000000000000002</v>
      </c>
      <c r="K358" s="53">
        <f t="shared" si="9"/>
        <v>67.900000000000006</v>
      </c>
    </row>
    <row r="359" spans="1:11" x14ac:dyDescent="0.35">
      <c r="D359" s="57">
        <v>2012</v>
      </c>
      <c r="E359" s="58">
        <f>AVERAGE(E95:E138)</f>
        <v>5.5481784950850619</v>
      </c>
      <c r="F359" s="58">
        <f t="shared" si="8"/>
        <v>256.7694229160906</v>
      </c>
      <c r="H359" s="58">
        <f>_xlfn.PERCENTRANK.EXC(J95:J138,130)</f>
        <v>0.24399999999999999</v>
      </c>
      <c r="I359" s="58">
        <f>_xlfn.PERCENTRANK.EXC(J95:J138,35)</f>
        <v>0.155</v>
      </c>
      <c r="J359" s="53">
        <f t="shared" si="9"/>
        <v>75.599999999999994</v>
      </c>
      <c r="K359" s="53">
        <f t="shared" si="9"/>
        <v>84.5</v>
      </c>
    </row>
    <row r="360" spans="1:11" x14ac:dyDescent="0.35">
      <c r="D360" s="57">
        <v>2013</v>
      </c>
      <c r="E360" s="58">
        <f>AVERAGE(E139:E181)</f>
        <v>5.1454501912515838</v>
      </c>
      <c r="F360" s="58">
        <f t="shared" si="8"/>
        <v>171.64874204147364</v>
      </c>
      <c r="H360" s="58">
        <f>_xlfn.PERCENTRANK.EXC(J139:J181,130)</f>
        <v>0.79200000000000004</v>
      </c>
      <c r="I360" s="58">
        <f>_xlfn.PERCENTRANK.EXC(J139:J181,35)</f>
        <v>0.221</v>
      </c>
      <c r="J360" s="53">
        <f t="shared" si="9"/>
        <v>20.799999999999997</v>
      </c>
      <c r="K360" s="53">
        <f t="shared" si="9"/>
        <v>77.900000000000006</v>
      </c>
    </row>
    <row r="361" spans="1:11" x14ac:dyDescent="0.35">
      <c r="D361" s="57">
        <v>2014</v>
      </c>
      <c r="E361" s="58">
        <f>AVERAGE(E182:E215)</f>
        <v>4.5083728824979916</v>
      </c>
      <c r="F361" s="58">
        <f t="shared" si="8"/>
        <v>90.773998321338098</v>
      </c>
      <c r="H361" s="58">
        <f>_xlfn.PERCENTRANK.EXC(J182:J215,130)</f>
        <v>0.72799999999999998</v>
      </c>
      <c r="I361" s="58">
        <f>_xlfn.PERCENTRANK.EXC(J182:J215,35)</f>
        <v>0.29299999999999998</v>
      </c>
      <c r="J361" s="53">
        <f t="shared" si="9"/>
        <v>27.200000000000003</v>
      </c>
      <c r="K361" s="53">
        <f t="shared" si="9"/>
        <v>70.7</v>
      </c>
    </row>
    <row r="362" spans="1:11" x14ac:dyDescent="0.35">
      <c r="D362" s="57">
        <v>2015</v>
      </c>
      <c r="E362" s="58">
        <f>AVERAGE(E216:E260)</f>
        <v>5.4129523340925525</v>
      </c>
      <c r="F362" s="58">
        <f t="shared" si="8"/>
        <v>224.29279841825402</v>
      </c>
      <c r="H362" s="58">
        <f>_xlfn.PERCENTRANK.EXC(J216:J260,130)</f>
        <v>0.85099999999999998</v>
      </c>
      <c r="I362" s="58">
        <f>_xlfn.PERCENTRANK.EXC(J216:J260,35)</f>
        <v>0.42199999999999999</v>
      </c>
      <c r="J362" s="53">
        <f t="shared" si="9"/>
        <v>14.900000000000002</v>
      </c>
      <c r="K362" s="53">
        <f t="shared" si="9"/>
        <v>57.800000000000004</v>
      </c>
    </row>
    <row r="363" spans="1:11" x14ac:dyDescent="0.35">
      <c r="D363" s="57">
        <v>2016</v>
      </c>
      <c r="E363" s="58">
        <f>AVERAGE(E261:E310)</f>
        <v>5.2365023364397594</v>
      </c>
      <c r="F363" s="58">
        <f t="shared" si="8"/>
        <v>188.01135058127863</v>
      </c>
      <c r="H363" s="58">
        <f>_xlfn.PERCENTRANK.EXC(J261:J310,130)</f>
        <v>0.82499999999999996</v>
      </c>
      <c r="I363" s="58">
        <f>_xlfn.PERCENTRANK.EXC(J261:J310,35)</f>
        <v>0.51400000000000001</v>
      </c>
      <c r="J363" s="53">
        <f t="shared" si="9"/>
        <v>17.500000000000004</v>
      </c>
      <c r="K363" s="53">
        <f t="shared" si="9"/>
        <v>48.6</v>
      </c>
    </row>
    <row r="364" spans="1:11" x14ac:dyDescent="0.35">
      <c r="D364" s="57">
        <v>2017</v>
      </c>
      <c r="E364" s="58">
        <f>AVERAGE(E311:E354)</f>
        <v>4.5901645921895611</v>
      </c>
      <c r="F364" s="58">
        <f t="shared" si="8"/>
        <v>98.510642910075504</v>
      </c>
      <c r="H364" s="58">
        <f>_xlfn.PERCENTRANK.EXC(J311:J354,130)</f>
        <v>0.63700000000000001</v>
      </c>
      <c r="I364" s="58">
        <f>_xlfn.PERCENTRANK.EXC(J311:J354,35)</f>
        <v>0.125</v>
      </c>
      <c r="J364" s="53">
        <f t="shared" si="9"/>
        <v>36.299999999999997</v>
      </c>
      <c r="K364" s="53">
        <f t="shared" si="9"/>
        <v>87.5</v>
      </c>
    </row>
    <row r="365" spans="1:11" x14ac:dyDescent="0.35">
      <c r="H365" s="58">
        <f>_xlfn.PERCENTRANK.EXC(J311:J354,104)</f>
        <v>0.55000000000000004</v>
      </c>
      <c r="J365" s="53">
        <f t="shared" si="9"/>
        <v>44.999999999999993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1"/>
  <sheetViews>
    <sheetView workbookViewId="0">
      <pane ySplit="1" topLeftCell="A2" activePane="bottomLeft" state="frozen"/>
      <selection pane="bottomLeft" activeCell="M366" sqref="M366"/>
    </sheetView>
  </sheetViews>
  <sheetFormatPr defaultColWidth="9.1796875" defaultRowHeight="14.5" x14ac:dyDescent="0.35"/>
  <cols>
    <col min="1" max="1" width="10.81640625" style="53" bestFit="1" customWidth="1"/>
    <col min="2" max="2" width="19.81640625" style="53" customWidth="1"/>
    <col min="3" max="3" width="9.26953125" style="53" bestFit="1" customWidth="1"/>
    <col min="4" max="4" width="9.7265625" style="53" bestFit="1" customWidth="1"/>
    <col min="5" max="6" width="7.54296875" style="53" bestFit="1" customWidth="1"/>
    <col min="7" max="7" width="15.54296875" style="53" bestFit="1" customWidth="1"/>
    <col min="8" max="8" width="16.7265625" style="53" bestFit="1" customWidth="1"/>
    <col min="9" max="10" width="9.1796875" style="53"/>
    <col min="11" max="11" width="17.453125" style="53" bestFit="1" customWidth="1"/>
    <col min="12" max="16384" width="9.1796875" style="53"/>
  </cols>
  <sheetData>
    <row r="1" spans="1:11" s="52" customFormat="1" ht="58.5" customHeight="1" x14ac:dyDescent="0.35">
      <c r="A1" s="52" t="s">
        <v>0</v>
      </c>
      <c r="B1" s="52" t="s">
        <v>2</v>
      </c>
      <c r="G1" s="52" t="s">
        <v>12</v>
      </c>
      <c r="H1" s="52" t="s">
        <v>13</v>
      </c>
      <c r="I1" s="52" t="s">
        <v>0</v>
      </c>
      <c r="J1" s="52" t="s">
        <v>2</v>
      </c>
    </row>
    <row r="2" spans="1:11" x14ac:dyDescent="0.25">
      <c r="A2" s="53" t="s">
        <v>47</v>
      </c>
      <c r="B2" s="11">
        <v>40337</v>
      </c>
      <c r="G2" s="12">
        <v>7.24</v>
      </c>
      <c r="H2" s="12">
        <v>6.34</v>
      </c>
      <c r="I2" s="2" t="s">
        <v>57</v>
      </c>
      <c r="J2" s="2"/>
      <c r="K2" s="11">
        <v>40337</v>
      </c>
    </row>
    <row r="3" spans="1:11" x14ac:dyDescent="0.25">
      <c r="A3" s="53" t="s">
        <v>46</v>
      </c>
      <c r="B3" s="11">
        <v>40337</v>
      </c>
      <c r="G3" s="12">
        <v>9.26</v>
      </c>
      <c r="H3" s="12">
        <v>9.08</v>
      </c>
      <c r="I3" s="2" t="s">
        <v>56</v>
      </c>
      <c r="J3" s="2"/>
      <c r="K3" s="11">
        <v>40337</v>
      </c>
    </row>
    <row r="4" spans="1:11" x14ac:dyDescent="0.25">
      <c r="A4" s="53" t="s">
        <v>44</v>
      </c>
      <c r="B4" s="11">
        <v>40339</v>
      </c>
      <c r="G4" s="12">
        <v>7.26</v>
      </c>
      <c r="H4" s="12"/>
      <c r="I4" s="2"/>
      <c r="J4" s="2"/>
      <c r="K4" s="11"/>
    </row>
    <row r="5" spans="1:11" x14ac:dyDescent="0.25">
      <c r="A5" s="53" t="s">
        <v>44</v>
      </c>
      <c r="B5" s="11">
        <v>40339</v>
      </c>
      <c r="G5" s="13" t="s">
        <v>40</v>
      </c>
      <c r="H5" s="12"/>
      <c r="I5" s="2"/>
      <c r="J5" s="2"/>
      <c r="K5" s="11"/>
    </row>
    <row r="6" spans="1:11" x14ac:dyDescent="0.25">
      <c r="A6" s="53" t="s">
        <v>47</v>
      </c>
      <c r="B6" s="11">
        <v>40343</v>
      </c>
      <c r="G6" s="12">
        <v>9.07</v>
      </c>
      <c r="H6" s="12">
        <v>7.56</v>
      </c>
      <c r="I6" s="2" t="s">
        <v>57</v>
      </c>
      <c r="J6" s="2"/>
      <c r="K6" s="11">
        <v>40343</v>
      </c>
    </row>
    <row r="7" spans="1:11" x14ac:dyDescent="0.25">
      <c r="A7" s="53" t="s">
        <v>46</v>
      </c>
      <c r="B7" s="11">
        <v>40343</v>
      </c>
      <c r="G7" s="12">
        <v>5.29</v>
      </c>
      <c r="H7" s="12">
        <v>5.53</v>
      </c>
      <c r="I7" s="2" t="s">
        <v>56</v>
      </c>
      <c r="J7" s="2"/>
      <c r="K7" s="11">
        <v>40343</v>
      </c>
    </row>
    <row r="8" spans="1:11" x14ac:dyDescent="0.25">
      <c r="A8" s="53" t="s">
        <v>46</v>
      </c>
      <c r="B8" s="11">
        <v>40343</v>
      </c>
      <c r="G8" s="13" t="s">
        <v>40</v>
      </c>
      <c r="H8" s="13"/>
      <c r="I8" s="2"/>
      <c r="J8" s="2"/>
      <c r="K8" s="11"/>
    </row>
    <row r="9" spans="1:11" x14ac:dyDescent="0.25">
      <c r="A9" s="53" t="s">
        <v>44</v>
      </c>
      <c r="B9" s="11">
        <v>40353</v>
      </c>
      <c r="G9" s="12">
        <v>4.3</v>
      </c>
      <c r="H9" s="12"/>
      <c r="I9" s="2"/>
      <c r="J9" s="2"/>
      <c r="K9" s="11"/>
    </row>
    <row r="10" spans="1:11" x14ac:dyDescent="0.25">
      <c r="A10" s="53" t="s">
        <v>44</v>
      </c>
      <c r="B10" s="11">
        <v>40353</v>
      </c>
      <c r="G10" s="13" t="s">
        <v>40</v>
      </c>
      <c r="H10" s="12"/>
      <c r="I10" s="2"/>
      <c r="J10" s="2"/>
      <c r="K10" s="11"/>
    </row>
    <row r="11" spans="1:11" x14ac:dyDescent="0.25">
      <c r="A11" s="53" t="s">
        <v>47</v>
      </c>
      <c r="B11" s="11">
        <v>40353</v>
      </c>
      <c r="G11" s="12">
        <v>10.34</v>
      </c>
      <c r="H11" s="12">
        <v>8.44</v>
      </c>
      <c r="I11" s="2" t="s">
        <v>57</v>
      </c>
      <c r="J11" s="2"/>
      <c r="K11" s="11">
        <v>40353</v>
      </c>
    </row>
    <row r="12" spans="1:11" x14ac:dyDescent="0.25">
      <c r="A12" s="53" t="s">
        <v>46</v>
      </c>
      <c r="B12" s="11">
        <v>40353</v>
      </c>
      <c r="G12" s="12">
        <v>7.87</v>
      </c>
      <c r="H12" s="12">
        <v>7.83</v>
      </c>
      <c r="I12" s="2" t="s">
        <v>56</v>
      </c>
      <c r="J12" s="2"/>
      <c r="K12" s="11">
        <v>40353</v>
      </c>
    </row>
    <row r="13" spans="1:11" x14ac:dyDescent="0.25">
      <c r="A13" s="53" t="s">
        <v>44</v>
      </c>
      <c r="B13" s="11">
        <v>40367</v>
      </c>
      <c r="G13" s="12">
        <v>3.16</v>
      </c>
      <c r="H13" s="12"/>
      <c r="I13" s="2"/>
      <c r="J13" s="2"/>
      <c r="K13" s="11"/>
    </row>
    <row r="14" spans="1:11" x14ac:dyDescent="0.25">
      <c r="A14" s="53" t="s">
        <v>44</v>
      </c>
      <c r="B14" s="11">
        <v>40367</v>
      </c>
      <c r="G14" s="13" t="s">
        <v>40</v>
      </c>
      <c r="H14" s="12"/>
      <c r="I14" s="2"/>
      <c r="J14" s="2"/>
      <c r="K14" s="11"/>
    </row>
    <row r="15" spans="1:11" x14ac:dyDescent="0.25">
      <c r="A15" s="53" t="s">
        <v>47</v>
      </c>
      <c r="B15" s="11">
        <v>40374</v>
      </c>
      <c r="G15" s="12">
        <v>3.84</v>
      </c>
      <c r="H15" s="12">
        <v>5.84</v>
      </c>
      <c r="I15" s="2" t="s">
        <v>57</v>
      </c>
      <c r="J15" s="2"/>
      <c r="K15" s="11">
        <v>40374</v>
      </c>
    </row>
    <row r="16" spans="1:11" x14ac:dyDescent="0.25">
      <c r="A16" s="53" t="s">
        <v>46</v>
      </c>
      <c r="B16" s="11">
        <v>40374</v>
      </c>
      <c r="G16" s="12">
        <v>4.1100000000000003</v>
      </c>
      <c r="H16" s="12">
        <v>4.1500000000000004</v>
      </c>
      <c r="I16" s="2" t="s">
        <v>56</v>
      </c>
      <c r="J16" s="2"/>
      <c r="K16" s="11">
        <v>40374</v>
      </c>
    </row>
    <row r="17" spans="1:11" x14ac:dyDescent="0.25">
      <c r="A17" s="53" t="s">
        <v>47</v>
      </c>
      <c r="B17" s="11">
        <v>40379</v>
      </c>
      <c r="G17" s="12">
        <v>6.39</v>
      </c>
      <c r="H17" s="12">
        <v>5.14</v>
      </c>
      <c r="I17" s="2" t="s">
        <v>57</v>
      </c>
      <c r="J17" s="2"/>
      <c r="K17" s="11">
        <v>40379</v>
      </c>
    </row>
    <row r="18" spans="1:11" x14ac:dyDescent="0.25">
      <c r="A18" s="53" t="s">
        <v>46</v>
      </c>
      <c r="B18" s="11">
        <v>40379</v>
      </c>
      <c r="G18" s="12">
        <v>5.94</v>
      </c>
      <c r="H18" s="12">
        <v>4.93</v>
      </c>
      <c r="I18" s="2" t="s">
        <v>56</v>
      </c>
      <c r="J18" s="2"/>
      <c r="K18" s="11">
        <v>40379</v>
      </c>
    </row>
    <row r="19" spans="1:11" x14ac:dyDescent="0.25">
      <c r="A19" s="53" t="s">
        <v>44</v>
      </c>
      <c r="B19" s="11">
        <v>40381</v>
      </c>
      <c r="G19" s="12">
        <v>6.44</v>
      </c>
      <c r="H19" s="12"/>
      <c r="I19" s="2"/>
      <c r="J19" s="2"/>
      <c r="K19" s="11"/>
    </row>
    <row r="20" spans="1:11" x14ac:dyDescent="0.25">
      <c r="A20" s="53" t="s">
        <v>44</v>
      </c>
      <c r="B20" s="11">
        <v>40381</v>
      </c>
      <c r="G20" s="13" t="s">
        <v>40</v>
      </c>
      <c r="H20" s="12"/>
      <c r="I20" s="2"/>
      <c r="J20" s="2"/>
      <c r="K20" s="11"/>
    </row>
    <row r="21" spans="1:11" x14ac:dyDescent="0.25">
      <c r="A21" s="53" t="s">
        <v>47</v>
      </c>
      <c r="B21" s="11">
        <v>40386</v>
      </c>
      <c r="G21" s="12">
        <v>7.51</v>
      </c>
      <c r="H21" s="12">
        <v>4.66</v>
      </c>
      <c r="I21" s="2" t="s">
        <v>57</v>
      </c>
      <c r="J21" s="2"/>
      <c r="K21" s="11">
        <v>40386</v>
      </c>
    </row>
    <row r="22" spans="1:11" x14ac:dyDescent="0.35">
      <c r="A22" s="53" t="s">
        <v>46</v>
      </c>
      <c r="B22" s="44">
        <v>40386</v>
      </c>
      <c r="G22" s="12">
        <v>4.33</v>
      </c>
      <c r="H22" s="12">
        <v>4.37</v>
      </c>
      <c r="I22" s="2" t="s">
        <v>56</v>
      </c>
      <c r="J22" s="2"/>
      <c r="K22" s="11">
        <v>40386</v>
      </c>
    </row>
    <row r="23" spans="1:11" x14ac:dyDescent="0.25">
      <c r="A23" s="53" t="s">
        <v>47</v>
      </c>
      <c r="B23" s="11">
        <v>40393</v>
      </c>
      <c r="G23" s="12">
        <v>6.66</v>
      </c>
      <c r="H23" s="12">
        <v>3.31</v>
      </c>
      <c r="I23" s="2" t="s">
        <v>57</v>
      </c>
      <c r="J23" s="2"/>
      <c r="K23" s="11">
        <v>40393</v>
      </c>
    </row>
    <row r="24" spans="1:11" x14ac:dyDescent="0.25">
      <c r="A24" s="53" t="s">
        <v>46</v>
      </c>
      <c r="B24" s="11">
        <v>40393</v>
      </c>
      <c r="G24" s="12">
        <v>4.66</v>
      </c>
      <c r="H24" s="12">
        <v>3.25</v>
      </c>
      <c r="I24" s="2" t="s">
        <v>56</v>
      </c>
      <c r="J24" s="2"/>
      <c r="K24" s="11">
        <v>40393</v>
      </c>
    </row>
    <row r="25" spans="1:11" x14ac:dyDescent="0.25">
      <c r="A25" s="53" t="s">
        <v>44</v>
      </c>
      <c r="B25" s="11">
        <v>40395</v>
      </c>
      <c r="G25" s="12">
        <v>2.67</v>
      </c>
      <c r="H25" s="12"/>
      <c r="I25" s="2"/>
      <c r="J25" s="2"/>
      <c r="K25" s="11"/>
    </row>
    <row r="26" spans="1:11" x14ac:dyDescent="0.25">
      <c r="A26" s="53" t="s">
        <v>44</v>
      </c>
      <c r="B26" s="11">
        <v>40395</v>
      </c>
      <c r="G26" s="13" t="s">
        <v>40</v>
      </c>
      <c r="H26" s="12"/>
      <c r="I26" s="2"/>
      <c r="J26" s="2"/>
      <c r="K26" s="11"/>
    </row>
    <row r="27" spans="1:11" x14ac:dyDescent="0.25">
      <c r="A27" s="53" t="s">
        <v>47</v>
      </c>
      <c r="B27" s="11">
        <v>40400</v>
      </c>
      <c r="G27" s="12">
        <v>8.5299999999999994</v>
      </c>
      <c r="H27" s="12">
        <v>5.79</v>
      </c>
      <c r="I27" s="2" t="s">
        <v>57</v>
      </c>
      <c r="J27" s="2"/>
      <c r="K27" s="11">
        <v>40400</v>
      </c>
    </row>
    <row r="28" spans="1:11" x14ac:dyDescent="0.25">
      <c r="A28" s="53" t="s">
        <v>46</v>
      </c>
      <c r="B28" s="11">
        <v>40400</v>
      </c>
      <c r="G28" s="12">
        <v>4.18</v>
      </c>
      <c r="H28" s="12">
        <v>4.4000000000000004</v>
      </c>
      <c r="I28" s="2" t="s">
        <v>56</v>
      </c>
      <c r="J28" s="2"/>
      <c r="K28" s="11">
        <v>40400</v>
      </c>
    </row>
    <row r="29" spans="1:11" x14ac:dyDescent="0.25">
      <c r="A29" s="53" t="s">
        <v>46</v>
      </c>
      <c r="B29" s="11">
        <v>40400</v>
      </c>
      <c r="G29" s="13" t="s">
        <v>40</v>
      </c>
      <c r="H29" s="12"/>
      <c r="I29" s="2"/>
      <c r="J29" s="2"/>
      <c r="K29" s="11"/>
    </row>
    <row r="30" spans="1:11" x14ac:dyDescent="0.25">
      <c r="A30" s="53" t="s">
        <v>47</v>
      </c>
      <c r="B30" s="11">
        <v>40407</v>
      </c>
      <c r="G30" s="12">
        <v>7.24</v>
      </c>
      <c r="H30" s="12">
        <v>5.0599999999999996</v>
      </c>
      <c r="I30" s="2" t="s">
        <v>57</v>
      </c>
      <c r="J30" s="2"/>
      <c r="K30" s="11">
        <v>40407</v>
      </c>
    </row>
    <row r="31" spans="1:11" x14ac:dyDescent="0.25">
      <c r="A31" s="53" t="s">
        <v>46</v>
      </c>
      <c r="B31" s="11">
        <v>40407</v>
      </c>
      <c r="G31" s="12">
        <v>5.79</v>
      </c>
      <c r="H31" s="12">
        <v>4.91</v>
      </c>
      <c r="I31" s="2" t="s">
        <v>56</v>
      </c>
      <c r="J31" s="2"/>
      <c r="K31" s="11">
        <v>40407</v>
      </c>
    </row>
    <row r="32" spans="1:11" x14ac:dyDescent="0.25">
      <c r="A32" s="53" t="s">
        <v>44</v>
      </c>
      <c r="B32" s="11">
        <v>40409</v>
      </c>
      <c r="G32" s="12">
        <v>3.91</v>
      </c>
      <c r="H32" s="12"/>
      <c r="I32" s="2"/>
      <c r="J32" s="2"/>
      <c r="K32" s="11"/>
    </row>
    <row r="33" spans="1:11" x14ac:dyDescent="0.25">
      <c r="A33" s="53" t="s">
        <v>44</v>
      </c>
      <c r="B33" s="11">
        <v>40409</v>
      </c>
      <c r="G33" s="13" t="s">
        <v>40</v>
      </c>
      <c r="H33" s="12"/>
      <c r="I33" s="2"/>
      <c r="J33" s="2"/>
      <c r="K33" s="11"/>
    </row>
    <row r="34" spans="1:11" x14ac:dyDescent="0.25">
      <c r="A34" s="53" t="s">
        <v>47</v>
      </c>
      <c r="B34" s="11">
        <v>40421</v>
      </c>
      <c r="G34" s="12">
        <v>6.42</v>
      </c>
      <c r="H34" s="12">
        <v>5.96</v>
      </c>
      <c r="I34" s="2" t="s">
        <v>57</v>
      </c>
      <c r="J34" s="2"/>
      <c r="K34" s="11">
        <v>40421</v>
      </c>
    </row>
    <row r="35" spans="1:11" x14ac:dyDescent="0.25">
      <c r="A35" s="53" t="s">
        <v>46</v>
      </c>
      <c r="B35" s="11">
        <v>40421</v>
      </c>
      <c r="G35" s="12">
        <v>6.38</v>
      </c>
      <c r="H35" s="12">
        <v>5.74</v>
      </c>
      <c r="I35" s="2" t="s">
        <v>56</v>
      </c>
      <c r="J35" s="2"/>
      <c r="K35" s="11">
        <v>40421</v>
      </c>
    </row>
    <row r="36" spans="1:11" x14ac:dyDescent="0.25">
      <c r="A36" s="53" t="s">
        <v>44</v>
      </c>
      <c r="B36" s="11">
        <v>40423</v>
      </c>
      <c r="G36" s="12">
        <v>5.47</v>
      </c>
      <c r="H36" s="12"/>
      <c r="I36" s="2"/>
      <c r="J36" s="2"/>
      <c r="K36" s="11"/>
    </row>
    <row r="37" spans="1:11" x14ac:dyDescent="0.25">
      <c r="A37" s="53" t="s">
        <v>44</v>
      </c>
      <c r="B37" s="11">
        <v>40423</v>
      </c>
      <c r="G37" s="13" t="s">
        <v>40</v>
      </c>
      <c r="H37" s="12"/>
      <c r="I37" s="2"/>
      <c r="J37" s="2"/>
      <c r="K37" s="11"/>
    </row>
    <row r="38" spans="1:11" x14ac:dyDescent="0.25">
      <c r="A38" s="53" t="s">
        <v>47</v>
      </c>
      <c r="B38" s="11">
        <v>40429</v>
      </c>
      <c r="G38" s="12">
        <v>8.42</v>
      </c>
      <c r="H38" s="12">
        <v>6.95</v>
      </c>
      <c r="I38" s="2" t="s">
        <v>57</v>
      </c>
      <c r="J38" s="2"/>
      <c r="K38" s="11">
        <v>40429</v>
      </c>
    </row>
    <row r="39" spans="1:11" x14ac:dyDescent="0.25">
      <c r="A39" s="53" t="s">
        <v>46</v>
      </c>
      <c r="B39" s="11">
        <v>40429</v>
      </c>
      <c r="G39" s="12">
        <v>6.36</v>
      </c>
      <c r="H39" s="12">
        <v>6.65</v>
      </c>
      <c r="I39" s="2" t="s">
        <v>56</v>
      </c>
      <c r="J39" s="2"/>
      <c r="K39" s="11">
        <v>40429</v>
      </c>
    </row>
    <row r="40" spans="1:11" x14ac:dyDescent="0.25">
      <c r="A40" s="53" t="s">
        <v>47</v>
      </c>
      <c r="B40" s="11">
        <v>40435</v>
      </c>
      <c r="G40" s="12">
        <v>6.62</v>
      </c>
      <c r="H40" s="12">
        <v>6.52</v>
      </c>
      <c r="I40" s="2" t="s">
        <v>57</v>
      </c>
      <c r="J40" s="2"/>
      <c r="K40" s="11">
        <v>40435</v>
      </c>
    </row>
    <row r="41" spans="1:11" x14ac:dyDescent="0.25">
      <c r="A41" s="53" t="s">
        <v>46</v>
      </c>
      <c r="B41" s="11">
        <v>40435</v>
      </c>
      <c r="G41" s="12">
        <v>6.38</v>
      </c>
      <c r="H41" s="12">
        <v>5.37</v>
      </c>
      <c r="I41" s="2" t="s">
        <v>56</v>
      </c>
      <c r="J41" s="2"/>
      <c r="K41" s="11">
        <v>40435</v>
      </c>
    </row>
    <row r="42" spans="1:11" x14ac:dyDescent="0.25">
      <c r="A42" s="53" t="s">
        <v>46</v>
      </c>
      <c r="B42" s="11">
        <v>40435</v>
      </c>
      <c r="G42" s="13" t="s">
        <v>40</v>
      </c>
      <c r="H42" s="12"/>
      <c r="I42" s="2"/>
      <c r="J42" s="2"/>
      <c r="K42" s="11"/>
    </row>
    <row r="43" spans="1:11" x14ac:dyDescent="0.25">
      <c r="A43" s="53" t="s">
        <v>47</v>
      </c>
      <c r="B43" s="11">
        <v>40442</v>
      </c>
      <c r="G43" s="12">
        <v>8.08</v>
      </c>
      <c r="H43" s="12">
        <v>7.05</v>
      </c>
      <c r="I43" s="2" t="s">
        <v>57</v>
      </c>
      <c r="J43" s="2"/>
      <c r="K43" s="11">
        <v>40442</v>
      </c>
    </row>
    <row r="44" spans="1:11" x14ac:dyDescent="0.25">
      <c r="A44" s="53" t="s">
        <v>46</v>
      </c>
      <c r="B44" s="11">
        <v>40442</v>
      </c>
      <c r="G44" s="12">
        <v>7.15</v>
      </c>
      <c r="H44" s="12">
        <v>7.13</v>
      </c>
      <c r="I44" s="2" t="s">
        <v>56</v>
      </c>
      <c r="J44" s="2"/>
      <c r="K44" s="11">
        <v>40442</v>
      </c>
    </row>
    <row r="45" spans="1:11" x14ac:dyDescent="0.25">
      <c r="A45" s="53" t="s">
        <v>44</v>
      </c>
      <c r="B45" s="11">
        <v>40444</v>
      </c>
      <c r="G45" s="12">
        <v>4.25</v>
      </c>
      <c r="H45" s="12"/>
      <c r="I45" s="2"/>
      <c r="J45" s="2"/>
      <c r="K45" s="11"/>
    </row>
    <row r="46" spans="1:11" x14ac:dyDescent="0.25">
      <c r="A46" s="53" t="s">
        <v>44</v>
      </c>
      <c r="B46" s="11">
        <v>40444</v>
      </c>
      <c r="G46" s="13" t="s">
        <v>40</v>
      </c>
      <c r="H46" s="12"/>
      <c r="I46" s="2"/>
      <c r="J46" s="2"/>
      <c r="K46" s="11"/>
    </row>
    <row r="47" spans="1:11" x14ac:dyDescent="0.25">
      <c r="A47" s="53" t="s">
        <v>47</v>
      </c>
      <c r="B47" s="11">
        <v>40450</v>
      </c>
      <c r="G47" s="12">
        <v>6.21</v>
      </c>
      <c r="H47" s="12">
        <v>6.38</v>
      </c>
      <c r="I47" s="2" t="s">
        <v>57</v>
      </c>
      <c r="J47" s="2"/>
      <c r="K47" s="11">
        <v>40450</v>
      </c>
    </row>
    <row r="48" spans="1:11" x14ac:dyDescent="0.25">
      <c r="A48" s="53" t="s">
        <v>46</v>
      </c>
      <c r="B48" s="11">
        <v>40450</v>
      </c>
      <c r="G48" s="12">
        <v>6.08</v>
      </c>
      <c r="H48" s="12">
        <v>6.41</v>
      </c>
      <c r="I48" s="2" t="s">
        <v>56</v>
      </c>
      <c r="J48" s="2"/>
      <c r="K48" s="11">
        <v>40450</v>
      </c>
    </row>
    <row r="49" spans="1:11" x14ac:dyDescent="0.25">
      <c r="A49" s="53" t="s">
        <v>46</v>
      </c>
      <c r="B49" s="11">
        <v>40450</v>
      </c>
      <c r="G49" s="13" t="s">
        <v>40</v>
      </c>
      <c r="H49" s="12"/>
      <c r="I49" s="2"/>
      <c r="J49" s="2"/>
      <c r="K49" s="11"/>
    </row>
    <row r="50" spans="1:11" x14ac:dyDescent="0.35">
      <c r="A50" s="53" t="s">
        <v>47</v>
      </c>
      <c r="B50" s="11">
        <v>40701</v>
      </c>
      <c r="G50" s="14">
        <v>10.31</v>
      </c>
      <c r="H50" s="14">
        <v>10.61</v>
      </c>
      <c r="I50" s="2" t="s">
        <v>57</v>
      </c>
      <c r="J50" s="2"/>
      <c r="K50" s="11">
        <v>40701</v>
      </c>
    </row>
    <row r="51" spans="1:11" x14ac:dyDescent="0.35">
      <c r="A51" s="53" t="s">
        <v>46</v>
      </c>
      <c r="B51" s="11">
        <v>40701</v>
      </c>
      <c r="G51" s="14">
        <v>12.2</v>
      </c>
      <c r="H51" s="14">
        <v>10.33</v>
      </c>
      <c r="I51" s="2" t="s">
        <v>56</v>
      </c>
      <c r="J51" s="2"/>
      <c r="K51" s="11">
        <v>40701</v>
      </c>
    </row>
    <row r="52" spans="1:11" x14ac:dyDescent="0.35">
      <c r="A52" s="53" t="s">
        <v>46</v>
      </c>
      <c r="B52" s="11">
        <v>40701</v>
      </c>
      <c r="G52" s="15" t="s">
        <v>40</v>
      </c>
      <c r="H52" s="14"/>
      <c r="I52" s="2"/>
      <c r="J52" s="2"/>
      <c r="K52" s="11"/>
    </row>
    <row r="53" spans="1:11" x14ac:dyDescent="0.35">
      <c r="A53" s="53" t="s">
        <v>47</v>
      </c>
      <c r="B53" s="11">
        <v>40708</v>
      </c>
      <c r="G53" s="14">
        <v>7.18</v>
      </c>
      <c r="H53" s="14">
        <v>6.56</v>
      </c>
      <c r="I53" s="2" t="s">
        <v>57</v>
      </c>
      <c r="J53" s="2"/>
      <c r="K53" s="11">
        <v>40708</v>
      </c>
    </row>
    <row r="54" spans="1:11" x14ac:dyDescent="0.35">
      <c r="A54" s="53" t="s">
        <v>46</v>
      </c>
      <c r="B54" s="11">
        <v>40708</v>
      </c>
      <c r="G54" s="14">
        <v>5.37</v>
      </c>
      <c r="H54" s="14">
        <v>5.08</v>
      </c>
      <c r="I54" s="2" t="s">
        <v>56</v>
      </c>
      <c r="J54" s="2"/>
      <c r="K54" s="11">
        <v>40708</v>
      </c>
    </row>
    <row r="55" spans="1:11" x14ac:dyDescent="0.35">
      <c r="A55" s="53" t="s">
        <v>46</v>
      </c>
      <c r="B55" s="11">
        <v>40708</v>
      </c>
      <c r="G55" s="15" t="s">
        <v>40</v>
      </c>
      <c r="H55" s="14"/>
      <c r="I55" s="2"/>
      <c r="J55" s="2"/>
      <c r="K55" s="11"/>
    </row>
    <row r="56" spans="1:11" x14ac:dyDescent="0.35">
      <c r="A56" s="53" t="s">
        <v>44</v>
      </c>
      <c r="B56" s="11">
        <v>40709</v>
      </c>
      <c r="G56" s="14">
        <v>6.85</v>
      </c>
      <c r="H56" s="14"/>
      <c r="I56" s="2"/>
      <c r="J56" s="2"/>
      <c r="K56" s="11"/>
    </row>
    <row r="57" spans="1:11" x14ac:dyDescent="0.35">
      <c r="A57" s="53" t="s">
        <v>44</v>
      </c>
      <c r="B57" s="11">
        <v>40709</v>
      </c>
      <c r="G57" s="15" t="s">
        <v>40</v>
      </c>
      <c r="H57" s="14"/>
      <c r="I57" s="2"/>
      <c r="J57" s="2"/>
      <c r="K57" s="11"/>
    </row>
    <row r="58" spans="1:11" x14ac:dyDescent="0.35">
      <c r="A58" s="53" t="s">
        <v>47</v>
      </c>
      <c r="B58" s="11">
        <v>40722</v>
      </c>
      <c r="G58" s="14">
        <v>8.7899999999999991</v>
      </c>
      <c r="H58" s="14">
        <v>7.27</v>
      </c>
      <c r="I58" s="2" t="s">
        <v>57</v>
      </c>
      <c r="J58" s="2"/>
      <c r="K58" s="11">
        <v>40722</v>
      </c>
    </row>
    <row r="59" spans="1:11" x14ac:dyDescent="0.35">
      <c r="A59" s="53" t="s">
        <v>46</v>
      </c>
      <c r="B59" s="11">
        <v>40722</v>
      </c>
      <c r="G59" s="14">
        <v>5.83</v>
      </c>
      <c r="H59" s="14">
        <v>4.95</v>
      </c>
      <c r="I59" s="2" t="s">
        <v>56</v>
      </c>
      <c r="J59" s="2"/>
      <c r="K59" s="11">
        <v>40722</v>
      </c>
    </row>
    <row r="60" spans="1:11" x14ac:dyDescent="0.35">
      <c r="A60" s="53" t="s">
        <v>44</v>
      </c>
      <c r="B60" s="11">
        <v>40723</v>
      </c>
      <c r="G60" s="14">
        <v>5.62</v>
      </c>
      <c r="H60" s="14"/>
      <c r="I60" s="2"/>
      <c r="J60" s="2"/>
      <c r="K60" s="11"/>
    </row>
    <row r="61" spans="1:11" x14ac:dyDescent="0.35">
      <c r="A61" s="53" t="s">
        <v>44</v>
      </c>
      <c r="B61" s="11">
        <v>40723</v>
      </c>
      <c r="G61" s="15" t="s">
        <v>40</v>
      </c>
      <c r="H61" s="14"/>
      <c r="I61" s="2"/>
      <c r="J61" s="2"/>
      <c r="K61" s="11"/>
    </row>
    <row r="62" spans="1:11" x14ac:dyDescent="0.35">
      <c r="A62" s="53" t="s">
        <v>47</v>
      </c>
      <c r="B62" s="11">
        <v>40730</v>
      </c>
      <c r="G62" s="14">
        <v>6.99</v>
      </c>
      <c r="H62" s="14">
        <v>7.11</v>
      </c>
      <c r="I62" s="2" t="s">
        <v>57</v>
      </c>
      <c r="J62" s="2"/>
      <c r="K62" s="11">
        <v>40730</v>
      </c>
    </row>
    <row r="63" spans="1:11" x14ac:dyDescent="0.35">
      <c r="A63" s="53" t="s">
        <v>46</v>
      </c>
      <c r="B63" s="11">
        <v>40730</v>
      </c>
      <c r="G63" s="14">
        <v>6.03</v>
      </c>
      <c r="H63" s="14">
        <v>5.08</v>
      </c>
      <c r="I63" s="2" t="s">
        <v>56</v>
      </c>
      <c r="J63" s="2"/>
      <c r="K63" s="11">
        <v>40730</v>
      </c>
    </row>
    <row r="64" spans="1:11" x14ac:dyDescent="0.35">
      <c r="A64" s="53" t="s">
        <v>44</v>
      </c>
      <c r="B64" s="11">
        <v>40737</v>
      </c>
      <c r="G64" s="14">
        <v>6.54</v>
      </c>
      <c r="H64" s="14"/>
      <c r="I64" s="2"/>
      <c r="J64" s="2"/>
      <c r="K64" s="11"/>
    </row>
    <row r="65" spans="1:11" x14ac:dyDescent="0.35">
      <c r="A65" s="53" t="s">
        <v>44</v>
      </c>
      <c r="B65" s="11">
        <v>40737</v>
      </c>
      <c r="G65" s="15" t="s">
        <v>40</v>
      </c>
      <c r="H65" s="14"/>
      <c r="I65" s="2"/>
      <c r="J65" s="2"/>
      <c r="K65" s="11"/>
    </row>
    <row r="66" spans="1:11" x14ac:dyDescent="0.35">
      <c r="A66" s="53" t="s">
        <v>47</v>
      </c>
      <c r="B66" s="11">
        <v>40737</v>
      </c>
      <c r="G66" s="14">
        <v>7.05</v>
      </c>
      <c r="H66" s="14">
        <v>5.81</v>
      </c>
      <c r="I66" s="2" t="s">
        <v>57</v>
      </c>
      <c r="J66" s="2"/>
      <c r="K66" s="11">
        <v>40737</v>
      </c>
    </row>
    <row r="67" spans="1:11" x14ac:dyDescent="0.35">
      <c r="A67" s="53" t="s">
        <v>46</v>
      </c>
      <c r="B67" s="11">
        <v>40737</v>
      </c>
      <c r="G67" s="14">
        <v>6.09</v>
      </c>
      <c r="H67" s="14">
        <v>4.95</v>
      </c>
      <c r="I67" s="2" t="s">
        <v>56</v>
      </c>
      <c r="J67" s="2"/>
      <c r="K67" s="11">
        <v>40737</v>
      </c>
    </row>
    <row r="68" spans="1:11" x14ac:dyDescent="0.35">
      <c r="A68" s="53" t="s">
        <v>46</v>
      </c>
      <c r="B68" s="11">
        <v>40737</v>
      </c>
      <c r="G68" s="15" t="s">
        <v>40</v>
      </c>
      <c r="H68" s="14"/>
      <c r="I68" s="2"/>
      <c r="J68" s="2"/>
      <c r="K68" s="11"/>
    </row>
    <row r="69" spans="1:11" x14ac:dyDescent="0.35">
      <c r="A69" s="53" t="s">
        <v>44</v>
      </c>
      <c r="B69" s="11">
        <v>40745</v>
      </c>
      <c r="G69" s="14">
        <v>8.57</v>
      </c>
      <c r="H69" s="14"/>
      <c r="I69" s="2"/>
      <c r="J69" s="2"/>
      <c r="K69" s="11"/>
    </row>
    <row r="70" spans="1:11" x14ac:dyDescent="0.35">
      <c r="A70" s="53" t="s">
        <v>44</v>
      </c>
      <c r="B70" s="11">
        <v>40745</v>
      </c>
      <c r="G70" s="15" t="s">
        <v>40</v>
      </c>
      <c r="H70" s="14"/>
      <c r="I70" s="2"/>
      <c r="J70" s="2"/>
      <c r="K70" s="11"/>
    </row>
    <row r="71" spans="1:11" x14ac:dyDescent="0.35">
      <c r="A71" s="53" t="s">
        <v>44</v>
      </c>
      <c r="B71" s="11">
        <v>40751</v>
      </c>
      <c r="G71" s="14">
        <v>8.91</v>
      </c>
      <c r="H71" s="14"/>
      <c r="I71" s="2"/>
      <c r="J71" s="2"/>
      <c r="K71" s="11"/>
    </row>
    <row r="72" spans="1:11" x14ac:dyDescent="0.35">
      <c r="A72" s="53" t="s">
        <v>44</v>
      </c>
      <c r="B72" s="11">
        <v>40751</v>
      </c>
      <c r="G72" s="15" t="s">
        <v>40</v>
      </c>
      <c r="H72" s="14"/>
      <c r="I72" s="2"/>
      <c r="J72" s="2"/>
      <c r="K72" s="11"/>
    </row>
    <row r="73" spans="1:11" x14ac:dyDescent="0.35">
      <c r="A73" s="53" t="s">
        <v>47</v>
      </c>
      <c r="B73" s="11">
        <v>40752</v>
      </c>
      <c r="G73" s="14">
        <v>7.13</v>
      </c>
      <c r="H73" s="14">
        <v>4</v>
      </c>
      <c r="I73" s="2" t="s">
        <v>57</v>
      </c>
      <c r="J73" s="2"/>
      <c r="K73" s="11">
        <v>40752</v>
      </c>
    </row>
    <row r="74" spans="1:11" x14ac:dyDescent="0.35">
      <c r="A74" s="53" t="s">
        <v>46</v>
      </c>
      <c r="B74" s="11">
        <v>40752</v>
      </c>
      <c r="G74" s="14">
        <v>5.72</v>
      </c>
      <c r="H74" s="14">
        <v>4.8499999999999996</v>
      </c>
      <c r="I74" s="2" t="s">
        <v>56</v>
      </c>
      <c r="J74" s="2"/>
      <c r="K74" s="11">
        <v>40752</v>
      </c>
    </row>
    <row r="75" spans="1:11" x14ac:dyDescent="0.35">
      <c r="A75" s="53" t="s">
        <v>44</v>
      </c>
      <c r="B75" s="11">
        <v>40758</v>
      </c>
      <c r="G75" s="14">
        <v>8.15</v>
      </c>
      <c r="H75" s="14"/>
      <c r="I75" s="2"/>
      <c r="J75" s="2"/>
      <c r="K75" s="11"/>
    </row>
    <row r="76" spans="1:11" x14ac:dyDescent="0.35">
      <c r="A76" s="53" t="s">
        <v>44</v>
      </c>
      <c r="B76" s="11">
        <v>40758</v>
      </c>
      <c r="G76" s="15" t="s">
        <v>40</v>
      </c>
      <c r="H76" s="14"/>
      <c r="I76" s="2"/>
      <c r="J76" s="2"/>
      <c r="K76" s="11"/>
    </row>
    <row r="77" spans="1:11" x14ac:dyDescent="0.35">
      <c r="A77" s="53" t="s">
        <v>47</v>
      </c>
      <c r="B77" s="11">
        <v>40764</v>
      </c>
      <c r="G77" s="14">
        <v>9.43</v>
      </c>
      <c r="H77" s="14">
        <v>6.52</v>
      </c>
      <c r="I77" s="2" t="s">
        <v>57</v>
      </c>
      <c r="J77" s="2"/>
      <c r="K77" s="11">
        <v>40764</v>
      </c>
    </row>
    <row r="78" spans="1:11" x14ac:dyDescent="0.35">
      <c r="A78" s="53" t="s">
        <v>46</v>
      </c>
      <c r="B78" s="11">
        <v>40764</v>
      </c>
      <c r="G78" s="14">
        <v>7.01</v>
      </c>
      <c r="H78" s="14">
        <v>4.66</v>
      </c>
      <c r="I78" s="2" t="s">
        <v>56</v>
      </c>
      <c r="J78" s="2"/>
      <c r="K78" s="11">
        <v>40764</v>
      </c>
    </row>
    <row r="79" spans="1:11" x14ac:dyDescent="0.35">
      <c r="A79" s="53" t="s">
        <v>46</v>
      </c>
      <c r="B79" s="11">
        <v>40764</v>
      </c>
      <c r="G79" s="15" t="s">
        <v>40</v>
      </c>
      <c r="H79" s="14"/>
      <c r="I79" s="2"/>
      <c r="J79" s="2"/>
      <c r="K79" s="11"/>
    </row>
    <row r="80" spans="1:11" x14ac:dyDescent="0.35">
      <c r="A80" s="53" t="s">
        <v>47</v>
      </c>
      <c r="B80" s="11">
        <v>40772</v>
      </c>
      <c r="G80" s="14">
        <v>7.03</v>
      </c>
      <c r="H80" s="14">
        <v>7.28</v>
      </c>
      <c r="I80" s="2" t="s">
        <v>57</v>
      </c>
      <c r="J80" s="2"/>
      <c r="K80" s="11">
        <v>40772</v>
      </c>
    </row>
    <row r="81" spans="1:11" x14ac:dyDescent="0.35">
      <c r="A81" s="53" t="s">
        <v>46</v>
      </c>
      <c r="B81" s="11">
        <v>40772</v>
      </c>
      <c r="G81" s="14">
        <v>6.06</v>
      </c>
      <c r="H81" s="14">
        <v>5.75</v>
      </c>
      <c r="I81" s="2" t="s">
        <v>56</v>
      </c>
      <c r="J81" s="2"/>
      <c r="K81" s="11">
        <v>40772</v>
      </c>
    </row>
    <row r="82" spans="1:11" x14ac:dyDescent="0.35">
      <c r="A82" s="53" t="s">
        <v>44</v>
      </c>
      <c r="B82" s="11">
        <v>40779</v>
      </c>
      <c r="G82" s="14">
        <v>8.7200000000000006</v>
      </c>
      <c r="H82" s="14"/>
      <c r="I82" s="2"/>
      <c r="J82" s="2"/>
      <c r="K82" s="11"/>
    </row>
    <row r="83" spans="1:11" x14ac:dyDescent="0.35">
      <c r="A83" s="53" t="s">
        <v>44</v>
      </c>
      <c r="B83" s="11">
        <v>40779</v>
      </c>
      <c r="G83" s="15" t="s">
        <v>40</v>
      </c>
      <c r="H83" s="14"/>
      <c r="I83" s="2"/>
      <c r="J83" s="2"/>
      <c r="K83" s="11"/>
    </row>
    <row r="84" spans="1:11" x14ac:dyDescent="0.35">
      <c r="A84" s="53" t="s">
        <v>47</v>
      </c>
      <c r="B84" s="11">
        <v>40779</v>
      </c>
      <c r="G84" s="12">
        <v>7.18</v>
      </c>
      <c r="H84" s="14">
        <v>7.5</v>
      </c>
      <c r="I84" s="2" t="s">
        <v>57</v>
      </c>
      <c r="J84" s="2"/>
      <c r="K84" s="11">
        <v>40779</v>
      </c>
    </row>
    <row r="85" spans="1:11" x14ac:dyDescent="0.35">
      <c r="A85" s="53" t="s">
        <v>46</v>
      </c>
      <c r="B85" s="11">
        <v>40779</v>
      </c>
      <c r="G85" s="12">
        <v>6.65</v>
      </c>
      <c r="H85" s="14">
        <v>6.62</v>
      </c>
      <c r="I85" s="2" t="s">
        <v>56</v>
      </c>
      <c r="J85" s="2"/>
      <c r="K85" s="11">
        <v>40779</v>
      </c>
    </row>
    <row r="86" spans="1:11" x14ac:dyDescent="0.35">
      <c r="A86" s="53" t="s">
        <v>47</v>
      </c>
      <c r="B86" s="11">
        <v>40800</v>
      </c>
      <c r="G86" s="14">
        <v>8.1</v>
      </c>
      <c r="H86" s="14">
        <v>8</v>
      </c>
      <c r="I86" s="2" t="s">
        <v>57</v>
      </c>
      <c r="J86" s="2"/>
      <c r="K86" s="11">
        <v>40800</v>
      </c>
    </row>
    <row r="87" spans="1:11" x14ac:dyDescent="0.35">
      <c r="A87" s="53" t="s">
        <v>46</v>
      </c>
      <c r="B87" s="11">
        <v>40800</v>
      </c>
      <c r="G87" s="14">
        <v>6.79</v>
      </c>
      <c r="H87" s="14">
        <v>5.91</v>
      </c>
      <c r="I87" s="2" t="s">
        <v>56</v>
      </c>
      <c r="J87" s="2"/>
      <c r="K87" s="11">
        <v>40800</v>
      </c>
    </row>
    <row r="88" spans="1:11" x14ac:dyDescent="0.35">
      <c r="A88" s="53" t="s">
        <v>47</v>
      </c>
      <c r="B88" s="11">
        <v>40807</v>
      </c>
      <c r="G88" s="14">
        <v>9.82</v>
      </c>
      <c r="H88" s="14">
        <v>9.8000000000000007</v>
      </c>
      <c r="I88" s="2" t="s">
        <v>57</v>
      </c>
      <c r="J88" s="2"/>
      <c r="K88" s="11">
        <v>40807</v>
      </c>
    </row>
    <row r="89" spans="1:11" x14ac:dyDescent="0.35">
      <c r="A89" s="53" t="s">
        <v>46</v>
      </c>
      <c r="B89" s="11">
        <v>40807</v>
      </c>
      <c r="G89" s="14">
        <v>9.02</v>
      </c>
      <c r="H89" s="14">
        <v>7.26</v>
      </c>
      <c r="I89" s="2" t="s">
        <v>56</v>
      </c>
      <c r="J89" s="2"/>
      <c r="K89" s="11">
        <v>40807</v>
      </c>
    </row>
    <row r="90" spans="1:11" x14ac:dyDescent="0.35">
      <c r="A90" s="53" t="s">
        <v>46</v>
      </c>
      <c r="B90" s="11">
        <v>40807</v>
      </c>
      <c r="G90" s="15" t="s">
        <v>40</v>
      </c>
      <c r="H90" s="14"/>
      <c r="I90" s="2"/>
      <c r="J90" s="2"/>
      <c r="K90" s="11"/>
    </row>
    <row r="91" spans="1:11" x14ac:dyDescent="0.35">
      <c r="A91" s="53" t="s">
        <v>44</v>
      </c>
      <c r="B91" s="11">
        <v>40808</v>
      </c>
      <c r="G91" s="14">
        <v>7.52</v>
      </c>
      <c r="H91" s="14"/>
      <c r="I91" s="2"/>
      <c r="J91" s="2"/>
      <c r="K91" s="11"/>
    </row>
    <row r="92" spans="1:11" x14ac:dyDescent="0.35">
      <c r="A92" s="53" t="s">
        <v>44</v>
      </c>
      <c r="B92" s="11">
        <v>40808</v>
      </c>
      <c r="G92" s="15" t="s">
        <v>40</v>
      </c>
      <c r="H92" s="14"/>
      <c r="I92" s="2"/>
      <c r="J92" s="2"/>
      <c r="K92" s="11"/>
    </row>
    <row r="93" spans="1:11" x14ac:dyDescent="0.35">
      <c r="A93" s="53" t="s">
        <v>44</v>
      </c>
      <c r="B93" s="11">
        <v>40815</v>
      </c>
      <c r="G93" s="14">
        <v>6.3</v>
      </c>
      <c r="H93" s="14"/>
      <c r="I93" s="2"/>
      <c r="J93" s="2"/>
      <c r="K93" s="11"/>
    </row>
    <row r="94" spans="1:11" x14ac:dyDescent="0.35">
      <c r="A94" s="53" t="s">
        <v>44</v>
      </c>
      <c r="B94" s="11">
        <v>40815</v>
      </c>
      <c r="G94" s="15" t="s">
        <v>40</v>
      </c>
      <c r="H94" s="14"/>
      <c r="I94" s="2"/>
      <c r="J94" s="2"/>
      <c r="K94" s="11"/>
    </row>
    <row r="95" spans="1:11" x14ac:dyDescent="0.25">
      <c r="A95" s="53" t="s">
        <v>47</v>
      </c>
      <c r="B95" s="11">
        <v>41066</v>
      </c>
      <c r="G95" s="12">
        <v>4.88</v>
      </c>
      <c r="H95" s="12">
        <v>4.6900000000000004</v>
      </c>
      <c r="I95" s="2" t="s">
        <v>57</v>
      </c>
      <c r="J95" s="2"/>
      <c r="K95" s="11">
        <v>41066</v>
      </c>
    </row>
    <row r="96" spans="1:11" x14ac:dyDescent="0.25">
      <c r="A96" s="53" t="s">
        <v>47</v>
      </c>
      <c r="B96" s="11">
        <v>41066</v>
      </c>
      <c r="G96" s="13" t="s">
        <v>40</v>
      </c>
      <c r="H96" s="12"/>
      <c r="I96" s="2"/>
      <c r="J96" s="2"/>
      <c r="K96" s="11"/>
    </row>
    <row r="97" spans="1:11" x14ac:dyDescent="0.25">
      <c r="A97" s="53" t="s">
        <v>46</v>
      </c>
      <c r="B97" s="11">
        <v>41066</v>
      </c>
      <c r="G97" s="12">
        <v>3.97</v>
      </c>
      <c r="H97" s="12">
        <v>3.76</v>
      </c>
      <c r="I97" s="2" t="s">
        <v>56</v>
      </c>
      <c r="J97" s="2"/>
      <c r="K97" s="11">
        <v>41066</v>
      </c>
    </row>
    <row r="98" spans="1:11" x14ac:dyDescent="0.25">
      <c r="A98" s="53" t="s">
        <v>44</v>
      </c>
      <c r="B98" s="11">
        <v>41067</v>
      </c>
      <c r="G98" s="12">
        <v>7.76</v>
      </c>
      <c r="H98" s="12"/>
      <c r="I98" s="2"/>
      <c r="J98" s="2"/>
      <c r="K98" s="11"/>
    </row>
    <row r="99" spans="1:11" x14ac:dyDescent="0.25">
      <c r="A99" s="53" t="s">
        <v>44</v>
      </c>
      <c r="B99" s="11">
        <v>41067</v>
      </c>
      <c r="G99" s="13" t="s">
        <v>40</v>
      </c>
      <c r="H99" s="12"/>
      <c r="I99" s="2"/>
      <c r="J99" s="2"/>
      <c r="K99" s="11"/>
    </row>
    <row r="100" spans="1:11" x14ac:dyDescent="0.25">
      <c r="A100" s="53" t="s">
        <v>47</v>
      </c>
      <c r="B100" s="11">
        <v>41074</v>
      </c>
      <c r="G100" s="12">
        <v>5.56</v>
      </c>
      <c r="H100" s="12">
        <v>5.94</v>
      </c>
      <c r="I100" s="2" t="s">
        <v>57</v>
      </c>
      <c r="J100" s="2"/>
      <c r="K100" s="11">
        <v>41074</v>
      </c>
    </row>
    <row r="101" spans="1:11" x14ac:dyDescent="0.25">
      <c r="A101" s="53" t="s">
        <v>46</v>
      </c>
      <c r="B101" s="11">
        <v>41074</v>
      </c>
      <c r="G101" s="12">
        <v>4.38</v>
      </c>
      <c r="H101" s="12">
        <v>4.2699999999999996</v>
      </c>
      <c r="I101" s="2" t="s">
        <v>56</v>
      </c>
      <c r="J101" s="2"/>
      <c r="K101" s="11">
        <v>41074</v>
      </c>
    </row>
    <row r="102" spans="1:11" x14ac:dyDescent="0.25">
      <c r="A102" s="53" t="s">
        <v>46</v>
      </c>
      <c r="B102" s="11">
        <v>41074</v>
      </c>
      <c r="G102" s="13" t="s">
        <v>40</v>
      </c>
      <c r="H102" s="12"/>
      <c r="I102" s="2"/>
      <c r="J102" s="2"/>
      <c r="K102" s="11"/>
    </row>
    <row r="103" spans="1:11" x14ac:dyDescent="0.25">
      <c r="A103" s="53" t="s">
        <v>47</v>
      </c>
      <c r="B103" s="11">
        <v>41080</v>
      </c>
      <c r="G103" s="12">
        <v>4.58</v>
      </c>
      <c r="H103" s="12">
        <v>4.1100000000000003</v>
      </c>
      <c r="I103" s="2" t="s">
        <v>57</v>
      </c>
      <c r="J103" s="2"/>
      <c r="K103" s="11">
        <v>41080</v>
      </c>
    </row>
    <row r="104" spans="1:11" x14ac:dyDescent="0.25">
      <c r="A104" s="53" t="s">
        <v>46</v>
      </c>
      <c r="B104" s="11">
        <v>41080</v>
      </c>
      <c r="G104" s="12">
        <v>4.4800000000000004</v>
      </c>
      <c r="H104" s="12">
        <v>4.42</v>
      </c>
      <c r="I104" s="2" t="s">
        <v>56</v>
      </c>
      <c r="J104" s="2"/>
      <c r="K104" s="11">
        <v>41080</v>
      </c>
    </row>
    <row r="105" spans="1:11" x14ac:dyDescent="0.25">
      <c r="A105" s="53" t="s">
        <v>44</v>
      </c>
      <c r="B105" s="11">
        <v>41081</v>
      </c>
      <c r="G105" s="12">
        <v>7.1</v>
      </c>
      <c r="H105" s="12"/>
      <c r="I105" s="2"/>
      <c r="J105" s="2"/>
      <c r="K105" s="11"/>
    </row>
    <row r="106" spans="1:11" x14ac:dyDescent="0.25">
      <c r="A106" s="53" t="s">
        <v>44</v>
      </c>
      <c r="B106" s="11">
        <v>41081</v>
      </c>
      <c r="G106" s="13" t="s">
        <v>40</v>
      </c>
      <c r="H106" s="12"/>
      <c r="I106" s="2"/>
      <c r="J106" s="2"/>
      <c r="K106" s="11"/>
    </row>
    <row r="107" spans="1:11" x14ac:dyDescent="0.25">
      <c r="A107" s="53" t="s">
        <v>47</v>
      </c>
      <c r="B107" s="11">
        <v>41088</v>
      </c>
      <c r="G107" s="12">
        <v>6.32</v>
      </c>
      <c r="H107" s="12">
        <v>6.36</v>
      </c>
      <c r="I107" s="2" t="s">
        <v>57</v>
      </c>
      <c r="J107" s="2"/>
      <c r="K107" s="11">
        <v>41088</v>
      </c>
    </row>
    <row r="108" spans="1:11" x14ac:dyDescent="0.25">
      <c r="A108" s="53" t="s">
        <v>46</v>
      </c>
      <c r="B108" s="11">
        <v>41088</v>
      </c>
      <c r="G108" s="12">
        <v>4.43</v>
      </c>
      <c r="H108" s="12">
        <v>4.1100000000000003</v>
      </c>
      <c r="I108" s="2" t="s">
        <v>56</v>
      </c>
      <c r="J108" s="2"/>
      <c r="K108" s="11">
        <v>41088</v>
      </c>
    </row>
    <row r="109" spans="1:11" x14ac:dyDescent="0.25">
      <c r="A109" s="53" t="s">
        <v>46</v>
      </c>
      <c r="B109" s="11">
        <v>41088</v>
      </c>
      <c r="G109" s="13" t="s">
        <v>40</v>
      </c>
      <c r="H109" s="12"/>
      <c r="I109" s="2"/>
      <c r="J109" s="2"/>
      <c r="K109" s="11"/>
    </row>
    <row r="110" spans="1:11" x14ac:dyDescent="0.25">
      <c r="A110" s="53" t="s">
        <v>44</v>
      </c>
      <c r="B110" s="11">
        <v>41102</v>
      </c>
      <c r="G110" s="12">
        <v>5.98</v>
      </c>
      <c r="H110" s="12"/>
      <c r="I110" s="2"/>
      <c r="J110" s="2"/>
      <c r="K110" s="11"/>
    </row>
    <row r="111" spans="1:11" x14ac:dyDescent="0.25">
      <c r="A111" s="53" t="s">
        <v>44</v>
      </c>
      <c r="B111" s="11">
        <v>41102</v>
      </c>
      <c r="G111" s="13" t="s">
        <v>40</v>
      </c>
      <c r="H111" s="12"/>
      <c r="I111" s="2"/>
      <c r="J111" s="2"/>
      <c r="K111" s="11"/>
    </row>
    <row r="112" spans="1:11" x14ac:dyDescent="0.25">
      <c r="A112" s="53" t="s">
        <v>47</v>
      </c>
      <c r="B112" s="11">
        <v>41102</v>
      </c>
      <c r="G112" s="12">
        <v>7.2</v>
      </c>
      <c r="H112" s="12">
        <v>5.04</v>
      </c>
      <c r="I112" s="2" t="s">
        <v>57</v>
      </c>
      <c r="J112" s="2"/>
      <c r="K112" s="11">
        <v>41102</v>
      </c>
    </row>
    <row r="113" spans="1:11" x14ac:dyDescent="0.25">
      <c r="A113" s="53" t="s">
        <v>46</v>
      </c>
      <c r="B113" s="11">
        <v>41102</v>
      </c>
      <c r="G113" s="12">
        <v>9.11</v>
      </c>
      <c r="H113" s="12">
        <v>6.17</v>
      </c>
      <c r="I113" s="2" t="s">
        <v>56</v>
      </c>
      <c r="J113" s="2"/>
      <c r="K113" s="11">
        <v>41102</v>
      </c>
    </row>
    <row r="114" spans="1:11" x14ac:dyDescent="0.25">
      <c r="A114" s="53" t="s">
        <v>47</v>
      </c>
      <c r="B114" s="11">
        <v>41114</v>
      </c>
      <c r="G114" s="12">
        <v>6.24</v>
      </c>
      <c r="H114" s="12">
        <v>6.12</v>
      </c>
      <c r="I114" s="2" t="s">
        <v>57</v>
      </c>
      <c r="J114" s="2"/>
      <c r="K114" s="11">
        <v>41114</v>
      </c>
    </row>
    <row r="115" spans="1:11" x14ac:dyDescent="0.25">
      <c r="A115" s="53" t="s">
        <v>46</v>
      </c>
      <c r="B115" s="11">
        <v>41114</v>
      </c>
      <c r="G115" s="12">
        <v>5.8</v>
      </c>
      <c r="H115" s="12">
        <v>5.43</v>
      </c>
      <c r="I115" s="2" t="s">
        <v>56</v>
      </c>
      <c r="J115" s="2"/>
      <c r="K115" s="11">
        <v>41114</v>
      </c>
    </row>
    <row r="116" spans="1:11" x14ac:dyDescent="0.25">
      <c r="A116" s="53" t="s">
        <v>46</v>
      </c>
      <c r="B116" s="11">
        <v>41114</v>
      </c>
      <c r="G116" s="13" t="s">
        <v>40</v>
      </c>
      <c r="H116" s="12"/>
      <c r="I116" s="2"/>
      <c r="J116" s="2"/>
      <c r="K116" s="11"/>
    </row>
    <row r="117" spans="1:11" x14ac:dyDescent="0.25">
      <c r="A117" s="53" t="s">
        <v>44</v>
      </c>
      <c r="B117" s="11">
        <v>41116</v>
      </c>
      <c r="G117" s="12">
        <v>5.91</v>
      </c>
      <c r="H117" s="12"/>
      <c r="I117" s="2"/>
      <c r="J117" s="2"/>
      <c r="K117" s="11"/>
    </row>
    <row r="118" spans="1:11" x14ac:dyDescent="0.25">
      <c r="A118" s="53" t="s">
        <v>44</v>
      </c>
      <c r="B118" s="11">
        <v>41116</v>
      </c>
      <c r="G118" s="13" t="s">
        <v>40</v>
      </c>
      <c r="H118" s="12"/>
      <c r="I118" s="2"/>
      <c r="J118" s="2"/>
      <c r="K118" s="11"/>
    </row>
    <row r="119" spans="1:11" x14ac:dyDescent="0.25">
      <c r="A119" s="53" t="s">
        <v>47</v>
      </c>
      <c r="B119" s="11">
        <v>41121</v>
      </c>
      <c r="G119" s="12">
        <v>6.5</v>
      </c>
      <c r="H119" s="12">
        <v>6.31</v>
      </c>
      <c r="I119" s="2" t="s">
        <v>57</v>
      </c>
      <c r="J119" s="2"/>
      <c r="K119" s="11">
        <v>41121</v>
      </c>
    </row>
    <row r="120" spans="1:11" x14ac:dyDescent="0.25">
      <c r="A120" s="53" t="s">
        <v>46</v>
      </c>
      <c r="B120" s="11">
        <v>41121</v>
      </c>
      <c r="G120" s="12">
        <v>4.9000000000000004</v>
      </c>
      <c r="H120" s="12">
        <v>4.8</v>
      </c>
      <c r="I120" s="2" t="s">
        <v>56</v>
      </c>
      <c r="J120" s="2"/>
      <c r="K120" s="11">
        <v>41121</v>
      </c>
    </row>
    <row r="121" spans="1:11" x14ac:dyDescent="0.25">
      <c r="A121" s="53" t="s">
        <v>44</v>
      </c>
      <c r="B121" s="11">
        <v>41123</v>
      </c>
      <c r="G121" s="12">
        <v>6.45</v>
      </c>
      <c r="H121" s="12"/>
      <c r="I121" s="2"/>
      <c r="J121" s="2"/>
      <c r="K121" s="11"/>
    </row>
    <row r="122" spans="1:11" x14ac:dyDescent="0.25">
      <c r="A122" s="53" t="s">
        <v>44</v>
      </c>
      <c r="B122" s="11">
        <v>41123</v>
      </c>
      <c r="G122" s="13" t="s">
        <v>40</v>
      </c>
      <c r="H122" s="12"/>
      <c r="I122" s="2"/>
      <c r="J122" s="2"/>
      <c r="K122" s="11"/>
    </row>
    <row r="123" spans="1:11" x14ac:dyDescent="0.25">
      <c r="A123" s="53" t="s">
        <v>47</v>
      </c>
      <c r="B123" s="11">
        <v>41143</v>
      </c>
      <c r="G123" s="12">
        <v>5.04</v>
      </c>
      <c r="H123" s="12">
        <v>5.08</v>
      </c>
      <c r="I123" s="2" t="s">
        <v>57</v>
      </c>
      <c r="J123" s="2"/>
      <c r="K123" s="11">
        <v>41143</v>
      </c>
    </row>
    <row r="124" spans="1:11" x14ac:dyDescent="0.25">
      <c r="A124" s="53" t="s">
        <v>46</v>
      </c>
      <c r="B124" s="11">
        <v>41143</v>
      </c>
      <c r="G124" s="12">
        <v>3.03</v>
      </c>
      <c r="H124" s="12">
        <v>3.1</v>
      </c>
      <c r="I124" s="2" t="s">
        <v>56</v>
      </c>
      <c r="J124" s="2"/>
      <c r="K124" s="11">
        <v>41143</v>
      </c>
    </row>
    <row r="125" spans="1:11" x14ac:dyDescent="0.25">
      <c r="A125" s="53" t="s">
        <v>44</v>
      </c>
      <c r="B125" s="11">
        <v>41144</v>
      </c>
      <c r="G125" s="12">
        <v>7.09</v>
      </c>
      <c r="H125" s="12"/>
      <c r="I125" s="2"/>
      <c r="J125" s="2"/>
      <c r="K125" s="11"/>
    </row>
    <row r="126" spans="1:11" x14ac:dyDescent="0.25">
      <c r="A126" s="53" t="s">
        <v>44</v>
      </c>
      <c r="B126" s="11">
        <v>41144</v>
      </c>
      <c r="G126" s="13" t="s">
        <v>40</v>
      </c>
      <c r="H126" s="12"/>
      <c r="I126" s="2"/>
      <c r="J126" s="2"/>
      <c r="K126" s="11"/>
    </row>
    <row r="127" spans="1:11" x14ac:dyDescent="0.25">
      <c r="A127" s="53" t="s">
        <v>47</v>
      </c>
      <c r="B127" s="11">
        <v>41163</v>
      </c>
      <c r="G127" s="12">
        <v>6.15</v>
      </c>
      <c r="H127" s="12">
        <v>3.36</v>
      </c>
      <c r="I127" s="2" t="s">
        <v>57</v>
      </c>
      <c r="J127" s="2"/>
      <c r="K127" s="11">
        <v>41163</v>
      </c>
    </row>
    <row r="128" spans="1:11" x14ac:dyDescent="0.25">
      <c r="A128" s="53" t="s">
        <v>46</v>
      </c>
      <c r="B128" s="11">
        <v>41163</v>
      </c>
      <c r="G128" s="12">
        <v>6.74</v>
      </c>
      <c r="H128" s="12">
        <v>4.72</v>
      </c>
      <c r="I128" s="2" t="s">
        <v>56</v>
      </c>
      <c r="J128" s="2"/>
      <c r="K128" s="11">
        <v>41163</v>
      </c>
    </row>
    <row r="129" spans="1:11" x14ac:dyDescent="0.25">
      <c r="A129" s="53" t="s">
        <v>46</v>
      </c>
      <c r="B129" s="11">
        <v>41163</v>
      </c>
      <c r="G129" s="13" t="s">
        <v>40</v>
      </c>
      <c r="H129" s="12"/>
      <c r="I129" s="2"/>
      <c r="J129" s="2"/>
      <c r="K129" s="11"/>
    </row>
    <row r="130" spans="1:11" x14ac:dyDescent="0.25">
      <c r="A130" s="53" t="s">
        <v>44</v>
      </c>
      <c r="B130" s="11">
        <v>41165</v>
      </c>
      <c r="G130" s="12">
        <v>7.83</v>
      </c>
      <c r="H130" s="12"/>
      <c r="I130" s="2"/>
      <c r="J130" s="2"/>
      <c r="K130" s="11"/>
    </row>
    <row r="131" spans="1:11" x14ac:dyDescent="0.25">
      <c r="A131" s="53" t="s">
        <v>44</v>
      </c>
      <c r="B131" s="11">
        <v>41165</v>
      </c>
      <c r="G131" s="13" t="s">
        <v>40</v>
      </c>
      <c r="H131" s="12"/>
      <c r="I131" s="2"/>
      <c r="J131" s="2"/>
      <c r="K131" s="11"/>
    </row>
    <row r="132" spans="1:11" x14ac:dyDescent="0.25">
      <c r="A132" s="53" t="s">
        <v>47</v>
      </c>
      <c r="B132" s="11">
        <v>41171</v>
      </c>
      <c r="G132" s="12">
        <v>7.56</v>
      </c>
      <c r="H132" s="12">
        <v>6.87</v>
      </c>
      <c r="I132" s="2" t="s">
        <v>57</v>
      </c>
      <c r="J132" s="2"/>
      <c r="K132" s="11">
        <v>41171</v>
      </c>
    </row>
    <row r="133" spans="1:11" x14ac:dyDescent="0.25">
      <c r="A133" s="53" t="s">
        <v>46</v>
      </c>
      <c r="B133" s="11">
        <v>41171</v>
      </c>
      <c r="G133" s="12">
        <v>6.67</v>
      </c>
      <c r="H133" s="12">
        <v>5.56</v>
      </c>
      <c r="I133" s="2" t="s">
        <v>56</v>
      </c>
      <c r="J133" s="2"/>
      <c r="K133" s="11">
        <v>41171</v>
      </c>
    </row>
    <row r="134" spans="1:11" x14ac:dyDescent="0.25">
      <c r="A134" s="53" t="s">
        <v>47</v>
      </c>
      <c r="B134" s="11">
        <v>41177</v>
      </c>
      <c r="G134" s="12">
        <v>8.1</v>
      </c>
      <c r="H134" s="12">
        <v>6.85</v>
      </c>
      <c r="I134" s="2" t="s">
        <v>57</v>
      </c>
      <c r="J134" s="2"/>
      <c r="K134" s="11">
        <v>41177</v>
      </c>
    </row>
    <row r="135" spans="1:11" x14ac:dyDescent="0.25">
      <c r="A135" s="53" t="s">
        <v>46</v>
      </c>
      <c r="B135" s="11">
        <v>41177</v>
      </c>
      <c r="G135" s="12">
        <v>6.65</v>
      </c>
      <c r="H135" s="12">
        <v>6</v>
      </c>
      <c r="I135" s="2" t="s">
        <v>56</v>
      </c>
      <c r="J135" s="2"/>
      <c r="K135" s="11">
        <v>41177</v>
      </c>
    </row>
    <row r="136" spans="1:11" x14ac:dyDescent="0.25">
      <c r="A136" s="53" t="s">
        <v>46</v>
      </c>
      <c r="B136" s="11">
        <v>41177</v>
      </c>
      <c r="G136" s="13" t="s">
        <v>40</v>
      </c>
      <c r="H136" s="12"/>
      <c r="I136" s="2"/>
      <c r="J136" s="2"/>
      <c r="K136" s="11"/>
    </row>
    <row r="137" spans="1:11" x14ac:dyDescent="0.25">
      <c r="A137" s="53" t="s">
        <v>44</v>
      </c>
      <c r="B137" s="11">
        <v>41179</v>
      </c>
      <c r="G137" s="12">
        <v>6.55</v>
      </c>
      <c r="H137" s="12"/>
      <c r="I137" s="2"/>
      <c r="J137" s="2"/>
      <c r="K137" s="11"/>
    </row>
    <row r="138" spans="1:11" x14ac:dyDescent="0.25">
      <c r="A138" s="53" t="s">
        <v>44</v>
      </c>
      <c r="B138" s="11">
        <v>41179</v>
      </c>
      <c r="G138" s="13" t="s">
        <v>40</v>
      </c>
      <c r="H138" s="12"/>
      <c r="I138" s="2"/>
      <c r="J138" s="2"/>
      <c r="K138" s="11"/>
    </row>
    <row r="139" spans="1:11" x14ac:dyDescent="0.25">
      <c r="A139" s="53" t="s">
        <v>47</v>
      </c>
      <c r="B139" s="11">
        <v>41429</v>
      </c>
      <c r="G139" s="12">
        <v>5.85</v>
      </c>
      <c r="H139" s="12">
        <v>5.96</v>
      </c>
      <c r="I139" s="2" t="s">
        <v>57</v>
      </c>
      <c r="J139" s="2"/>
      <c r="K139" s="11">
        <v>41429</v>
      </c>
    </row>
    <row r="140" spans="1:11" x14ac:dyDescent="0.25">
      <c r="A140" s="53" t="s">
        <v>46</v>
      </c>
      <c r="B140" s="11">
        <v>41429</v>
      </c>
      <c r="G140" s="12">
        <v>5.29</v>
      </c>
      <c r="H140" s="12">
        <v>6</v>
      </c>
      <c r="I140" s="2" t="s">
        <v>56</v>
      </c>
      <c r="J140" s="2"/>
      <c r="K140" s="11">
        <v>41429</v>
      </c>
    </row>
    <row r="141" spans="1:11" x14ac:dyDescent="0.25">
      <c r="A141" s="53" t="s">
        <v>47</v>
      </c>
      <c r="B141" s="11">
        <v>41437</v>
      </c>
      <c r="G141" s="12">
        <v>7.34</v>
      </c>
      <c r="H141" s="12">
        <v>7.58</v>
      </c>
      <c r="I141" s="2" t="s">
        <v>57</v>
      </c>
      <c r="J141" s="2"/>
      <c r="K141" s="11">
        <v>41437</v>
      </c>
    </row>
    <row r="142" spans="1:11" x14ac:dyDescent="0.25">
      <c r="A142" s="53" t="s">
        <v>46</v>
      </c>
      <c r="B142" s="11">
        <v>41437</v>
      </c>
      <c r="G142" s="12">
        <v>7.11</v>
      </c>
      <c r="H142" s="12">
        <v>7.32</v>
      </c>
      <c r="I142" s="2" t="s">
        <v>56</v>
      </c>
      <c r="J142" s="2"/>
      <c r="K142" s="11">
        <v>41437</v>
      </c>
    </row>
    <row r="143" spans="1:11" x14ac:dyDescent="0.25">
      <c r="A143" s="53" t="s">
        <v>46</v>
      </c>
      <c r="B143" s="11">
        <v>41437</v>
      </c>
      <c r="G143" s="13" t="s">
        <v>40</v>
      </c>
      <c r="H143" s="12"/>
      <c r="I143" s="2"/>
      <c r="J143" s="2"/>
      <c r="K143" s="11"/>
    </row>
    <row r="144" spans="1:11" x14ac:dyDescent="0.25">
      <c r="A144" s="53" t="s">
        <v>44</v>
      </c>
      <c r="B144" s="11">
        <v>41438</v>
      </c>
      <c r="G144" s="12">
        <v>7.17</v>
      </c>
      <c r="H144" s="12"/>
      <c r="I144" s="2"/>
      <c r="J144" s="2"/>
      <c r="K144" s="11"/>
    </row>
    <row r="145" spans="1:11" x14ac:dyDescent="0.25">
      <c r="A145" s="53" t="s">
        <v>44</v>
      </c>
      <c r="B145" s="11">
        <v>41438</v>
      </c>
      <c r="G145" s="13" t="s">
        <v>40</v>
      </c>
      <c r="H145" s="12"/>
      <c r="I145" s="2"/>
      <c r="J145" s="2"/>
      <c r="K145" s="11"/>
    </row>
    <row r="146" spans="1:11" x14ac:dyDescent="0.25">
      <c r="A146" s="53" t="s">
        <v>47</v>
      </c>
      <c r="B146" s="11">
        <v>41444</v>
      </c>
      <c r="G146" s="12">
        <v>7.55</v>
      </c>
      <c r="H146" s="12">
        <v>7.69</v>
      </c>
      <c r="I146" s="2" t="s">
        <v>57</v>
      </c>
      <c r="J146" s="2"/>
      <c r="K146" s="11">
        <v>41444</v>
      </c>
    </row>
    <row r="147" spans="1:11" x14ac:dyDescent="0.25">
      <c r="A147" s="53" t="s">
        <v>46</v>
      </c>
      <c r="B147" s="11">
        <v>41444</v>
      </c>
      <c r="G147" s="12">
        <v>6.89</v>
      </c>
      <c r="H147" s="12">
        <v>6.69</v>
      </c>
      <c r="I147" s="2" t="s">
        <v>56</v>
      </c>
      <c r="J147" s="2"/>
      <c r="K147" s="11">
        <v>41444</v>
      </c>
    </row>
    <row r="148" spans="1:11" x14ac:dyDescent="0.25">
      <c r="A148" s="53" t="s">
        <v>47</v>
      </c>
      <c r="B148" s="11">
        <v>41451</v>
      </c>
      <c r="G148" s="12">
        <v>7.01</v>
      </c>
      <c r="H148" s="12">
        <v>6.75</v>
      </c>
      <c r="I148" s="2" t="s">
        <v>57</v>
      </c>
      <c r="J148" s="2"/>
      <c r="K148" s="11">
        <v>41451</v>
      </c>
    </row>
    <row r="149" spans="1:11" x14ac:dyDescent="0.25">
      <c r="A149" s="53" t="s">
        <v>46</v>
      </c>
      <c r="B149" s="11">
        <v>41451</v>
      </c>
      <c r="G149" s="12">
        <v>6.01</v>
      </c>
      <c r="H149" s="12">
        <v>5.63</v>
      </c>
      <c r="I149" s="2" t="s">
        <v>56</v>
      </c>
      <c r="J149" s="2"/>
      <c r="K149" s="11">
        <v>41451</v>
      </c>
    </row>
    <row r="150" spans="1:11" x14ac:dyDescent="0.25">
      <c r="A150" s="53" t="s">
        <v>46</v>
      </c>
      <c r="B150" s="11">
        <v>41451</v>
      </c>
      <c r="G150" s="13" t="s">
        <v>40</v>
      </c>
      <c r="H150" s="12"/>
      <c r="I150" s="2"/>
      <c r="J150" s="2"/>
      <c r="K150" s="11"/>
    </row>
    <row r="151" spans="1:11" x14ac:dyDescent="0.25">
      <c r="A151" s="53" t="s">
        <v>44</v>
      </c>
      <c r="B151" s="11">
        <v>41452</v>
      </c>
      <c r="G151" s="12">
        <v>5.83</v>
      </c>
      <c r="H151" s="12"/>
      <c r="I151" s="2"/>
      <c r="J151" s="2"/>
      <c r="K151" s="11"/>
    </row>
    <row r="152" spans="1:11" x14ac:dyDescent="0.25">
      <c r="A152" s="53" t="s">
        <v>44</v>
      </c>
      <c r="B152" s="11">
        <v>41452</v>
      </c>
      <c r="G152" s="13" t="s">
        <v>40</v>
      </c>
      <c r="H152" s="12"/>
      <c r="I152" s="2"/>
      <c r="J152" s="2"/>
      <c r="K152" s="11"/>
    </row>
    <row r="153" spans="1:11" x14ac:dyDescent="0.25">
      <c r="A153" s="53" t="s">
        <v>44</v>
      </c>
      <c r="B153" s="11">
        <v>41466</v>
      </c>
      <c r="G153" s="12">
        <v>4.38</v>
      </c>
      <c r="H153" s="12"/>
      <c r="I153" s="2"/>
      <c r="J153" s="2"/>
      <c r="K153" s="11"/>
    </row>
    <row r="154" spans="1:11" x14ac:dyDescent="0.25">
      <c r="A154" s="53" t="s">
        <v>44</v>
      </c>
      <c r="B154" s="11">
        <v>41466</v>
      </c>
      <c r="G154" s="13" t="s">
        <v>40</v>
      </c>
      <c r="H154" s="12"/>
      <c r="I154" s="2"/>
      <c r="J154" s="2"/>
      <c r="K154" s="11"/>
    </row>
    <row r="155" spans="1:11" x14ac:dyDescent="0.25">
      <c r="A155" s="53" t="s">
        <v>47</v>
      </c>
      <c r="B155" s="11">
        <v>41466</v>
      </c>
      <c r="G155" s="13">
        <v>5.82</v>
      </c>
      <c r="H155" s="12">
        <v>4.99</v>
      </c>
      <c r="I155" s="2" t="s">
        <v>57</v>
      </c>
      <c r="J155" s="2"/>
      <c r="K155" s="11">
        <v>41466</v>
      </c>
    </row>
    <row r="156" spans="1:11" x14ac:dyDescent="0.25">
      <c r="A156" s="53" t="s">
        <v>46</v>
      </c>
      <c r="B156" s="11">
        <v>41466</v>
      </c>
      <c r="G156" s="12">
        <v>4.75</v>
      </c>
      <c r="H156" s="12">
        <v>4.49</v>
      </c>
      <c r="I156" s="2" t="s">
        <v>56</v>
      </c>
      <c r="J156" s="2"/>
      <c r="K156" s="11">
        <v>41466</v>
      </c>
    </row>
    <row r="157" spans="1:11" x14ac:dyDescent="0.25">
      <c r="A157" s="53" t="s">
        <v>46</v>
      </c>
      <c r="B157" s="11">
        <v>41466</v>
      </c>
      <c r="G157" s="13" t="s">
        <v>40</v>
      </c>
      <c r="H157" s="12"/>
      <c r="I157" s="2"/>
      <c r="J157" s="2"/>
      <c r="K157" s="11"/>
    </row>
    <row r="158" spans="1:11" x14ac:dyDescent="0.25">
      <c r="A158" s="53" t="s">
        <v>44</v>
      </c>
      <c r="B158" s="11">
        <v>41477</v>
      </c>
      <c r="G158" s="12">
        <v>4.3</v>
      </c>
      <c r="H158" s="12"/>
      <c r="I158" s="2"/>
      <c r="J158" s="2"/>
      <c r="K158" s="11"/>
    </row>
    <row r="159" spans="1:11" x14ac:dyDescent="0.25">
      <c r="A159" s="53" t="s">
        <v>44</v>
      </c>
      <c r="B159" s="11">
        <v>41477</v>
      </c>
      <c r="G159" s="13" t="s">
        <v>40</v>
      </c>
      <c r="H159" s="12"/>
      <c r="I159" s="2"/>
      <c r="J159" s="2"/>
      <c r="K159" s="11"/>
    </row>
    <row r="160" spans="1:11" x14ac:dyDescent="0.25">
      <c r="A160" s="53" t="s">
        <v>47</v>
      </c>
      <c r="B160" s="11">
        <v>41485</v>
      </c>
      <c r="G160" s="12">
        <v>6.29</v>
      </c>
      <c r="H160" s="12">
        <v>6.53</v>
      </c>
      <c r="I160" s="2" t="s">
        <v>57</v>
      </c>
      <c r="J160" s="2"/>
      <c r="K160" s="11">
        <v>41485</v>
      </c>
    </row>
    <row r="161" spans="1:11" x14ac:dyDescent="0.25">
      <c r="A161" s="53" t="s">
        <v>46</v>
      </c>
      <c r="B161" s="11">
        <v>41485</v>
      </c>
      <c r="G161" s="12">
        <v>5.95</v>
      </c>
      <c r="H161" s="12">
        <v>5.15</v>
      </c>
      <c r="I161" s="2" t="s">
        <v>56</v>
      </c>
      <c r="J161" s="2"/>
      <c r="K161" s="11">
        <v>41485</v>
      </c>
    </row>
    <row r="162" spans="1:11" x14ac:dyDescent="0.25">
      <c r="A162" s="53" t="s">
        <v>46</v>
      </c>
      <c r="B162" s="11">
        <v>41485</v>
      </c>
      <c r="G162" s="13" t="s">
        <v>40</v>
      </c>
      <c r="H162" s="12"/>
      <c r="I162" s="2"/>
      <c r="J162" s="2"/>
      <c r="K162" s="11"/>
    </row>
    <row r="163" spans="1:11" x14ac:dyDescent="0.25">
      <c r="A163" s="53" t="s">
        <v>44</v>
      </c>
      <c r="B163" s="11">
        <v>41498</v>
      </c>
      <c r="G163" s="12">
        <v>5.31</v>
      </c>
      <c r="H163" s="12"/>
      <c r="I163" s="2"/>
      <c r="J163" s="2"/>
      <c r="K163" s="11"/>
    </row>
    <row r="164" spans="1:11" x14ac:dyDescent="0.25">
      <c r="A164" s="53" t="s">
        <v>44</v>
      </c>
      <c r="B164" s="11">
        <v>41498</v>
      </c>
      <c r="G164" s="13" t="s">
        <v>40</v>
      </c>
      <c r="H164" s="12"/>
      <c r="I164" s="2"/>
      <c r="J164" s="2"/>
      <c r="K164" s="11"/>
    </row>
    <row r="165" spans="1:11" x14ac:dyDescent="0.25">
      <c r="A165" s="53" t="s">
        <v>47</v>
      </c>
      <c r="B165" s="11">
        <v>41501</v>
      </c>
      <c r="G165" s="12">
        <v>7.27</v>
      </c>
      <c r="H165" s="12">
        <v>7.08</v>
      </c>
      <c r="I165" s="2" t="s">
        <v>57</v>
      </c>
      <c r="J165" s="2"/>
      <c r="K165" s="11">
        <v>41501</v>
      </c>
    </row>
    <row r="166" spans="1:11" x14ac:dyDescent="0.25">
      <c r="A166" s="53" t="s">
        <v>46</v>
      </c>
      <c r="B166" s="11">
        <v>41501</v>
      </c>
      <c r="G166" s="12">
        <v>7.2</v>
      </c>
      <c r="H166" s="12">
        <v>6.37</v>
      </c>
      <c r="I166" s="2" t="s">
        <v>56</v>
      </c>
      <c r="J166" s="2"/>
      <c r="K166" s="11">
        <v>41501</v>
      </c>
    </row>
    <row r="167" spans="1:11" x14ac:dyDescent="0.25">
      <c r="A167" s="53" t="s">
        <v>47</v>
      </c>
      <c r="B167" s="11">
        <v>41507</v>
      </c>
      <c r="G167" s="12">
        <v>8.58</v>
      </c>
      <c r="H167" s="12">
        <v>6.42</v>
      </c>
      <c r="I167" s="2" t="s">
        <v>57</v>
      </c>
      <c r="J167" s="2"/>
      <c r="K167" s="11">
        <v>41507</v>
      </c>
    </row>
    <row r="168" spans="1:11" x14ac:dyDescent="0.25">
      <c r="A168" s="53" t="s">
        <v>46</v>
      </c>
      <c r="B168" s="11">
        <v>41507</v>
      </c>
      <c r="G168" s="12">
        <v>4.3499999999999996</v>
      </c>
      <c r="H168" s="12">
        <v>4.3499999999999996</v>
      </c>
      <c r="I168" s="2" t="s">
        <v>56</v>
      </c>
      <c r="J168" s="2"/>
      <c r="K168" s="11">
        <v>41507</v>
      </c>
    </row>
    <row r="169" spans="1:11" x14ac:dyDescent="0.25">
      <c r="A169" s="53" t="s">
        <v>44</v>
      </c>
      <c r="B169" s="11">
        <v>41514</v>
      </c>
      <c r="G169" s="12">
        <v>5.13</v>
      </c>
      <c r="H169" s="12"/>
      <c r="I169" s="2"/>
      <c r="J169" s="2"/>
      <c r="K169" s="11"/>
    </row>
    <row r="170" spans="1:11" x14ac:dyDescent="0.25">
      <c r="A170" s="53" t="s">
        <v>44</v>
      </c>
      <c r="B170" s="11">
        <v>41514</v>
      </c>
      <c r="G170" s="13" t="s">
        <v>40</v>
      </c>
      <c r="H170" s="12"/>
      <c r="I170" s="2"/>
      <c r="J170" s="2"/>
      <c r="K170" s="11"/>
    </row>
    <row r="171" spans="1:11" x14ac:dyDescent="0.25">
      <c r="A171" s="53" t="s">
        <v>44</v>
      </c>
      <c r="B171" s="11">
        <v>41526</v>
      </c>
      <c r="G171" s="12">
        <v>6.19</v>
      </c>
      <c r="H171" s="12"/>
      <c r="I171" s="2"/>
      <c r="J171" s="2"/>
      <c r="K171" s="11"/>
    </row>
    <row r="172" spans="1:11" x14ac:dyDescent="0.25">
      <c r="A172" s="53" t="s">
        <v>44</v>
      </c>
      <c r="B172" s="11">
        <v>41526</v>
      </c>
      <c r="G172" s="13" t="s">
        <v>40</v>
      </c>
      <c r="H172" s="12"/>
      <c r="I172" s="2"/>
      <c r="J172" s="2"/>
      <c r="K172" s="11"/>
    </row>
    <row r="173" spans="1:11" x14ac:dyDescent="0.25">
      <c r="A173" s="53" t="s">
        <v>47</v>
      </c>
      <c r="B173" s="11">
        <v>41528</v>
      </c>
      <c r="G173" s="12">
        <v>6.78</v>
      </c>
      <c r="H173" s="12">
        <v>6.78</v>
      </c>
      <c r="I173" s="2" t="s">
        <v>57</v>
      </c>
      <c r="J173" s="2"/>
      <c r="K173" s="11">
        <v>41528</v>
      </c>
    </row>
    <row r="174" spans="1:11" x14ac:dyDescent="0.25">
      <c r="A174" s="53" t="s">
        <v>46</v>
      </c>
      <c r="B174" s="11">
        <v>41528</v>
      </c>
      <c r="G174" s="12">
        <v>4.75</v>
      </c>
      <c r="H174" s="12">
        <v>4.5199999999999996</v>
      </c>
      <c r="I174" s="2" t="s">
        <v>56</v>
      </c>
      <c r="J174" s="2"/>
      <c r="K174" s="11">
        <v>41528</v>
      </c>
    </row>
    <row r="175" spans="1:11" x14ac:dyDescent="0.25">
      <c r="A175" s="53" t="s">
        <v>47</v>
      </c>
      <c r="B175" s="11">
        <v>41534</v>
      </c>
      <c r="G175" s="12">
        <v>7.76</v>
      </c>
      <c r="H175" s="12">
        <v>7.28</v>
      </c>
      <c r="I175" s="2" t="s">
        <v>57</v>
      </c>
      <c r="J175" s="2"/>
      <c r="K175" s="11">
        <v>41534</v>
      </c>
    </row>
    <row r="176" spans="1:11" x14ac:dyDescent="0.25">
      <c r="A176" s="53" t="s">
        <v>46</v>
      </c>
      <c r="B176" s="11">
        <v>41534</v>
      </c>
      <c r="G176" s="12">
        <v>5.34</v>
      </c>
      <c r="H176" s="12">
        <v>5.44</v>
      </c>
      <c r="I176" s="2" t="s">
        <v>56</v>
      </c>
      <c r="J176" s="2"/>
      <c r="K176" s="11">
        <v>41534</v>
      </c>
    </row>
    <row r="177" spans="1:11" x14ac:dyDescent="0.25">
      <c r="A177" s="53" t="s">
        <v>46</v>
      </c>
      <c r="B177" s="11">
        <v>41534</v>
      </c>
      <c r="G177" s="13" t="s">
        <v>40</v>
      </c>
      <c r="H177" s="12"/>
      <c r="I177" s="2"/>
      <c r="J177" s="2"/>
      <c r="K177" s="11"/>
    </row>
    <row r="178" spans="1:11" x14ac:dyDescent="0.25">
      <c r="A178" s="53" t="s">
        <v>47</v>
      </c>
      <c r="B178" s="11">
        <v>41541</v>
      </c>
      <c r="G178" s="12">
        <v>7.44</v>
      </c>
      <c r="H178" s="12">
        <v>7.32</v>
      </c>
      <c r="I178" s="2" t="s">
        <v>57</v>
      </c>
      <c r="J178" s="2"/>
      <c r="K178" s="11">
        <v>41541</v>
      </c>
    </row>
    <row r="179" spans="1:11" x14ac:dyDescent="0.25">
      <c r="A179" s="53" t="s">
        <v>46</v>
      </c>
      <c r="B179" s="11">
        <v>41541</v>
      </c>
      <c r="G179" s="12">
        <v>6.68</v>
      </c>
      <c r="H179" s="12">
        <v>5.7</v>
      </c>
      <c r="I179" s="2" t="s">
        <v>56</v>
      </c>
      <c r="J179" s="2"/>
      <c r="K179" s="11">
        <v>41541</v>
      </c>
    </row>
    <row r="180" spans="1:11" x14ac:dyDescent="0.25">
      <c r="A180" s="53" t="s">
        <v>44</v>
      </c>
      <c r="B180" s="11">
        <v>41543</v>
      </c>
      <c r="G180" s="12">
        <v>6.46</v>
      </c>
      <c r="H180" s="12"/>
      <c r="I180" s="2"/>
      <c r="J180" s="2"/>
      <c r="K180" s="11"/>
    </row>
    <row r="181" spans="1:11" x14ac:dyDescent="0.25">
      <c r="A181" s="53" t="s">
        <v>44</v>
      </c>
      <c r="B181" s="11">
        <v>41543</v>
      </c>
      <c r="G181" s="13" t="s">
        <v>40</v>
      </c>
      <c r="H181" s="12"/>
      <c r="I181" s="2"/>
      <c r="J181" s="2"/>
      <c r="K181" s="11"/>
    </row>
    <row r="182" spans="1:11" x14ac:dyDescent="0.25">
      <c r="A182" s="53" t="s">
        <v>44</v>
      </c>
      <c r="B182" s="11">
        <v>41802</v>
      </c>
      <c r="G182" s="13">
        <v>9.58</v>
      </c>
      <c r="H182" s="12"/>
      <c r="I182" s="2"/>
      <c r="J182" s="2"/>
      <c r="K182" s="11"/>
    </row>
    <row r="183" spans="1:11" x14ac:dyDescent="0.25">
      <c r="A183" s="53" t="s">
        <v>44</v>
      </c>
      <c r="B183" s="11">
        <v>41802</v>
      </c>
      <c r="G183" s="17" t="s">
        <v>40</v>
      </c>
      <c r="H183" s="12"/>
      <c r="I183" s="2"/>
      <c r="J183" s="2"/>
      <c r="K183" s="11"/>
    </row>
    <row r="184" spans="1:11" x14ac:dyDescent="0.25">
      <c r="A184" s="53" t="s">
        <v>47</v>
      </c>
      <c r="B184" s="11">
        <v>41807</v>
      </c>
      <c r="G184" s="12">
        <v>7.68</v>
      </c>
      <c r="H184" s="12">
        <v>7.52</v>
      </c>
      <c r="I184" s="2" t="s">
        <v>57</v>
      </c>
      <c r="J184" s="2"/>
      <c r="K184" s="11">
        <v>41807</v>
      </c>
    </row>
    <row r="185" spans="1:11" x14ac:dyDescent="0.25">
      <c r="A185" s="53" t="s">
        <v>46</v>
      </c>
      <c r="B185" s="11">
        <v>41807</v>
      </c>
      <c r="G185" s="12">
        <v>5.34</v>
      </c>
      <c r="H185" s="12">
        <v>5.09</v>
      </c>
      <c r="I185" s="2" t="s">
        <v>56</v>
      </c>
      <c r="J185" s="2"/>
      <c r="K185" s="11">
        <v>41807</v>
      </c>
    </row>
    <row r="186" spans="1:11" x14ac:dyDescent="0.25">
      <c r="A186" s="53" t="s">
        <v>46</v>
      </c>
      <c r="B186" s="11">
        <v>41807</v>
      </c>
      <c r="G186" s="17" t="s">
        <v>40</v>
      </c>
      <c r="H186" s="12"/>
      <c r="I186" s="2"/>
      <c r="J186" s="2"/>
      <c r="K186" s="11"/>
    </row>
    <row r="187" spans="1:11" x14ac:dyDescent="0.25">
      <c r="A187" s="53" t="s">
        <v>47</v>
      </c>
      <c r="B187" s="11">
        <v>41815</v>
      </c>
      <c r="G187" s="12">
        <v>10.57</v>
      </c>
      <c r="H187" s="12">
        <v>10.56</v>
      </c>
      <c r="I187" s="2" t="s">
        <v>57</v>
      </c>
      <c r="J187" s="2"/>
      <c r="K187" s="11">
        <v>41815</v>
      </c>
    </row>
    <row r="188" spans="1:11" x14ac:dyDescent="0.25">
      <c r="A188" s="53" t="s">
        <v>46</v>
      </c>
      <c r="B188" s="11">
        <v>41815</v>
      </c>
      <c r="G188" s="12">
        <v>7.35</v>
      </c>
      <c r="H188" s="12">
        <v>6.82</v>
      </c>
      <c r="I188" s="2" t="s">
        <v>56</v>
      </c>
      <c r="J188" s="2"/>
      <c r="K188" s="11">
        <v>41815</v>
      </c>
    </row>
    <row r="189" spans="1:11" x14ac:dyDescent="0.25">
      <c r="A189" s="53" t="s">
        <v>44</v>
      </c>
      <c r="B189" s="11">
        <v>41816</v>
      </c>
      <c r="G189" s="13">
        <v>7.51</v>
      </c>
      <c r="H189" s="12"/>
      <c r="I189" s="2"/>
      <c r="J189" s="2"/>
      <c r="K189" s="11"/>
    </row>
    <row r="190" spans="1:11" x14ac:dyDescent="0.25">
      <c r="A190" s="53" t="s">
        <v>44</v>
      </c>
      <c r="B190" s="11">
        <v>41816</v>
      </c>
      <c r="G190" s="17" t="s">
        <v>40</v>
      </c>
      <c r="H190" s="12"/>
      <c r="I190" s="2"/>
      <c r="J190" s="2"/>
      <c r="K190" s="11"/>
    </row>
    <row r="191" spans="1:11" x14ac:dyDescent="0.25">
      <c r="A191" s="53" t="s">
        <v>47</v>
      </c>
      <c r="B191" s="11">
        <v>41829</v>
      </c>
      <c r="G191" s="12">
        <v>10.3</v>
      </c>
      <c r="H191" s="12">
        <v>9.35</v>
      </c>
      <c r="I191" s="2" t="s">
        <v>57</v>
      </c>
      <c r="J191" s="2"/>
      <c r="K191" s="11">
        <v>41829</v>
      </c>
    </row>
    <row r="192" spans="1:11" x14ac:dyDescent="0.25">
      <c r="A192" s="53" t="s">
        <v>46</v>
      </c>
      <c r="B192" s="11">
        <v>41829</v>
      </c>
      <c r="G192" s="12">
        <v>5.64</v>
      </c>
      <c r="H192" s="12">
        <v>5.4</v>
      </c>
      <c r="I192" s="2" t="s">
        <v>56</v>
      </c>
      <c r="J192" s="2"/>
      <c r="K192" s="11">
        <v>41829</v>
      </c>
    </row>
    <row r="193" spans="1:11" x14ac:dyDescent="0.25">
      <c r="A193" s="53" t="s">
        <v>46</v>
      </c>
      <c r="B193" s="11">
        <v>41829</v>
      </c>
      <c r="G193" s="17" t="s">
        <v>40</v>
      </c>
      <c r="H193" s="12"/>
      <c r="I193" s="2"/>
      <c r="J193" s="2"/>
      <c r="K193" s="11"/>
    </row>
    <row r="194" spans="1:11" x14ac:dyDescent="0.25">
      <c r="A194" s="53" t="s">
        <v>44</v>
      </c>
      <c r="B194" s="11">
        <v>41830</v>
      </c>
      <c r="G194" s="13">
        <v>5.85</v>
      </c>
      <c r="H194" s="12"/>
      <c r="I194" s="2"/>
      <c r="J194" s="2"/>
      <c r="K194" s="11"/>
    </row>
    <row r="195" spans="1:11" x14ac:dyDescent="0.25">
      <c r="A195" s="53" t="s">
        <v>44</v>
      </c>
      <c r="B195" s="11">
        <v>41830</v>
      </c>
      <c r="G195" s="17" t="s">
        <v>40</v>
      </c>
      <c r="H195" s="12"/>
      <c r="I195" s="2"/>
      <c r="J195" s="2"/>
      <c r="K195" s="11"/>
    </row>
    <row r="196" spans="1:11" x14ac:dyDescent="0.25">
      <c r="A196" s="53" t="s">
        <v>44</v>
      </c>
      <c r="B196" s="11">
        <v>41844</v>
      </c>
      <c r="G196" s="13">
        <v>4.05</v>
      </c>
      <c r="H196" s="12"/>
      <c r="I196" s="2"/>
      <c r="J196" s="2"/>
      <c r="K196" s="11"/>
    </row>
    <row r="197" spans="1:11" x14ac:dyDescent="0.25">
      <c r="A197" s="53" t="s">
        <v>44</v>
      </c>
      <c r="B197" s="11">
        <v>41844</v>
      </c>
      <c r="G197" s="17" t="s">
        <v>40</v>
      </c>
      <c r="H197" s="12"/>
      <c r="I197" s="2"/>
      <c r="J197" s="2"/>
      <c r="K197" s="11"/>
    </row>
    <row r="198" spans="1:11" x14ac:dyDescent="0.25">
      <c r="A198" s="53" t="s">
        <v>47</v>
      </c>
      <c r="B198" s="11">
        <v>41850</v>
      </c>
      <c r="G198" s="12">
        <v>6.33</v>
      </c>
      <c r="H198" s="12">
        <v>5.72</v>
      </c>
      <c r="I198" s="2" t="s">
        <v>57</v>
      </c>
      <c r="J198" s="2"/>
      <c r="K198" s="11">
        <v>41850</v>
      </c>
    </row>
    <row r="199" spans="1:11" x14ac:dyDescent="0.25">
      <c r="A199" s="53" t="s">
        <v>46</v>
      </c>
      <c r="B199" s="45">
        <v>41850</v>
      </c>
      <c r="G199" s="12">
        <v>6.6</v>
      </c>
      <c r="H199" s="12">
        <v>4.46</v>
      </c>
      <c r="I199" s="2" t="s">
        <v>56</v>
      </c>
      <c r="J199" s="2"/>
      <c r="K199" s="45">
        <v>41850</v>
      </c>
    </row>
    <row r="200" spans="1:11" x14ac:dyDescent="0.25">
      <c r="A200" s="53" t="s">
        <v>44</v>
      </c>
      <c r="B200" s="11">
        <v>41865</v>
      </c>
      <c r="G200" s="12">
        <v>5.75</v>
      </c>
      <c r="H200" s="12"/>
      <c r="I200" s="2"/>
      <c r="J200" s="2"/>
      <c r="K200" s="45"/>
    </row>
    <row r="201" spans="1:11" x14ac:dyDescent="0.25">
      <c r="A201" s="53" t="s">
        <v>44</v>
      </c>
      <c r="B201" s="11">
        <v>41865</v>
      </c>
      <c r="G201" s="17" t="s">
        <v>40</v>
      </c>
      <c r="H201" s="12"/>
      <c r="I201" s="2"/>
      <c r="J201" s="2"/>
      <c r="K201" s="45"/>
    </row>
    <row r="202" spans="1:11" x14ac:dyDescent="0.25">
      <c r="A202" s="53" t="s">
        <v>47</v>
      </c>
      <c r="B202" s="11">
        <v>41865</v>
      </c>
      <c r="G202" s="12">
        <v>5.23</v>
      </c>
      <c r="H202" s="12">
        <v>5.28</v>
      </c>
      <c r="I202" s="2" t="s">
        <v>57</v>
      </c>
      <c r="J202" s="2"/>
      <c r="K202" s="11">
        <v>41865</v>
      </c>
    </row>
    <row r="203" spans="1:11" x14ac:dyDescent="0.25">
      <c r="A203" s="53" t="s">
        <v>46</v>
      </c>
      <c r="B203" s="11">
        <v>41865</v>
      </c>
      <c r="G203" s="12">
        <v>4.21</v>
      </c>
      <c r="H203" s="12">
        <v>4.12</v>
      </c>
      <c r="I203" s="2" t="s">
        <v>56</v>
      </c>
      <c r="J203" s="2"/>
      <c r="K203" s="11">
        <v>41865</v>
      </c>
    </row>
    <row r="204" spans="1:11" x14ac:dyDescent="0.25">
      <c r="A204" s="53" t="s">
        <v>47</v>
      </c>
      <c r="B204" s="11">
        <v>41877</v>
      </c>
      <c r="G204" s="12">
        <v>7.83</v>
      </c>
      <c r="H204" s="12">
        <v>6.06</v>
      </c>
      <c r="I204" s="2" t="s">
        <v>57</v>
      </c>
      <c r="J204" s="2"/>
      <c r="K204" s="11">
        <v>41877</v>
      </c>
    </row>
    <row r="205" spans="1:11" x14ac:dyDescent="0.25">
      <c r="A205" s="53" t="s">
        <v>47</v>
      </c>
      <c r="B205" s="11">
        <v>41877</v>
      </c>
      <c r="G205" s="17" t="s">
        <v>40</v>
      </c>
      <c r="H205" s="12"/>
      <c r="I205" s="2"/>
      <c r="J205" s="2"/>
      <c r="K205" s="11"/>
    </row>
    <row r="206" spans="1:11" x14ac:dyDescent="0.25">
      <c r="A206" s="53" t="s">
        <v>46</v>
      </c>
      <c r="B206" s="11">
        <v>41877</v>
      </c>
      <c r="G206" s="12">
        <v>5.75</v>
      </c>
      <c r="H206" s="12">
        <v>4.7300000000000004</v>
      </c>
      <c r="I206" s="2" t="s">
        <v>56</v>
      </c>
      <c r="J206" s="2"/>
      <c r="K206" s="11">
        <v>41877</v>
      </c>
    </row>
    <row r="207" spans="1:11" x14ac:dyDescent="0.25">
      <c r="A207" s="53" t="s">
        <v>44</v>
      </c>
      <c r="B207" s="11">
        <v>41878</v>
      </c>
      <c r="G207" s="12">
        <v>5.0599999999999996</v>
      </c>
      <c r="H207" s="12"/>
      <c r="I207" s="2"/>
      <c r="J207" s="2"/>
      <c r="K207" s="11"/>
    </row>
    <row r="208" spans="1:11" x14ac:dyDescent="0.25">
      <c r="A208" s="53" t="s">
        <v>44</v>
      </c>
      <c r="B208" s="11">
        <v>41878</v>
      </c>
      <c r="G208" s="17" t="s">
        <v>40</v>
      </c>
      <c r="H208" s="12"/>
      <c r="I208" s="2"/>
      <c r="J208" s="2"/>
      <c r="K208" s="11"/>
    </row>
    <row r="209" spans="1:11" x14ac:dyDescent="0.25">
      <c r="A209" s="53" t="s">
        <v>44</v>
      </c>
      <c r="B209" s="11">
        <v>41886</v>
      </c>
      <c r="G209" s="12">
        <v>4.7300000000000004</v>
      </c>
      <c r="H209" s="12"/>
      <c r="I209" s="2"/>
      <c r="J209" s="2"/>
      <c r="K209" s="11"/>
    </row>
    <row r="210" spans="1:11" x14ac:dyDescent="0.25">
      <c r="A210" s="53" t="s">
        <v>44</v>
      </c>
      <c r="B210" s="11">
        <v>41886</v>
      </c>
      <c r="G210" s="17" t="s">
        <v>40</v>
      </c>
      <c r="H210" s="12"/>
      <c r="I210" s="2"/>
      <c r="J210" s="2"/>
      <c r="K210" s="11"/>
    </row>
    <row r="211" spans="1:11" x14ac:dyDescent="0.25">
      <c r="A211" s="53" t="s">
        <v>47</v>
      </c>
      <c r="B211" s="11">
        <v>41891</v>
      </c>
      <c r="G211" s="12">
        <v>6.18</v>
      </c>
      <c r="H211" s="12">
        <v>4.76</v>
      </c>
      <c r="I211" s="2" t="s">
        <v>57</v>
      </c>
      <c r="J211" s="2"/>
      <c r="K211" s="11">
        <v>41891</v>
      </c>
    </row>
    <row r="212" spans="1:11" x14ac:dyDescent="0.25">
      <c r="A212" s="53" t="s">
        <v>46</v>
      </c>
      <c r="B212" s="11">
        <v>41891</v>
      </c>
      <c r="G212" s="12">
        <v>4.8</v>
      </c>
      <c r="H212" s="12">
        <v>4.8499999999999996</v>
      </c>
      <c r="I212" s="2" t="s">
        <v>56</v>
      </c>
      <c r="J212" s="2"/>
      <c r="K212" s="11">
        <v>41891</v>
      </c>
    </row>
    <row r="213" spans="1:11" x14ac:dyDescent="0.25">
      <c r="A213" s="53" t="s">
        <v>46</v>
      </c>
      <c r="B213" s="11">
        <v>41891</v>
      </c>
      <c r="G213" s="17" t="s">
        <v>40</v>
      </c>
      <c r="H213" s="12"/>
      <c r="I213" s="2"/>
      <c r="J213" s="2"/>
      <c r="K213" s="11"/>
    </row>
    <row r="214" spans="1:11" x14ac:dyDescent="0.25">
      <c r="A214" s="53" t="s">
        <v>44</v>
      </c>
      <c r="B214" s="11">
        <v>41907</v>
      </c>
      <c r="G214" s="12">
        <v>6.01</v>
      </c>
      <c r="H214" s="12"/>
      <c r="I214" s="2"/>
      <c r="J214" s="2"/>
      <c r="K214" s="11"/>
    </row>
    <row r="215" spans="1:11" x14ac:dyDescent="0.25">
      <c r="A215" s="53" t="s">
        <v>44</v>
      </c>
      <c r="B215" s="11">
        <v>41907</v>
      </c>
      <c r="G215" s="17" t="s">
        <v>40</v>
      </c>
      <c r="H215" s="12"/>
      <c r="I215" s="2"/>
      <c r="J215" s="2"/>
      <c r="K215" s="11"/>
    </row>
    <row r="216" spans="1:11" x14ac:dyDescent="0.25">
      <c r="A216" s="53" t="s">
        <v>44</v>
      </c>
      <c r="B216" s="11">
        <v>42159</v>
      </c>
      <c r="G216" s="12">
        <v>11.37</v>
      </c>
      <c r="H216" s="12"/>
      <c r="I216" s="2"/>
      <c r="J216" s="2"/>
      <c r="K216" s="11"/>
    </row>
    <row r="217" spans="1:11" x14ac:dyDescent="0.25">
      <c r="A217" s="53" t="s">
        <v>44</v>
      </c>
      <c r="B217" s="11">
        <v>42159</v>
      </c>
      <c r="G217" s="12" t="s">
        <v>41</v>
      </c>
      <c r="H217" s="12"/>
      <c r="I217" s="2"/>
      <c r="J217" s="2"/>
      <c r="K217" s="11"/>
    </row>
    <row r="218" spans="1:11" x14ac:dyDescent="0.25">
      <c r="A218" s="53" t="s">
        <v>47</v>
      </c>
      <c r="B218" s="11">
        <v>42159</v>
      </c>
      <c r="G218" s="12">
        <v>9.09</v>
      </c>
      <c r="H218" s="12">
        <v>9.11</v>
      </c>
      <c r="I218" s="2" t="s">
        <v>57</v>
      </c>
      <c r="J218" s="2"/>
      <c r="K218" s="11">
        <v>42159</v>
      </c>
    </row>
    <row r="219" spans="1:11" x14ac:dyDescent="0.35">
      <c r="A219" s="53" t="s">
        <v>46</v>
      </c>
      <c r="B219" s="11">
        <v>42159</v>
      </c>
      <c r="G219" s="12">
        <v>9.15</v>
      </c>
      <c r="H219" s="14">
        <v>9.09</v>
      </c>
      <c r="I219" s="2" t="s">
        <v>56</v>
      </c>
      <c r="J219" s="2"/>
      <c r="K219" s="11">
        <v>42159</v>
      </c>
    </row>
    <row r="220" spans="1:11" x14ac:dyDescent="0.25">
      <c r="A220" s="53" t="s">
        <v>47</v>
      </c>
      <c r="B220" s="11">
        <v>42172</v>
      </c>
      <c r="G220" s="12">
        <v>6.85</v>
      </c>
      <c r="H220" s="12">
        <v>6.94</v>
      </c>
      <c r="I220" s="2" t="s">
        <v>57</v>
      </c>
      <c r="J220" s="2"/>
      <c r="K220" s="11">
        <v>42172</v>
      </c>
    </row>
    <row r="221" spans="1:11" x14ac:dyDescent="0.35">
      <c r="A221" s="53" t="s">
        <v>46</v>
      </c>
      <c r="B221" s="11">
        <v>42172</v>
      </c>
      <c r="G221" s="12">
        <v>4.43</v>
      </c>
      <c r="H221" s="14">
        <v>4.58</v>
      </c>
      <c r="I221" s="2" t="s">
        <v>56</v>
      </c>
      <c r="J221" s="2"/>
      <c r="K221" s="11">
        <v>42172</v>
      </c>
    </row>
    <row r="222" spans="1:11" x14ac:dyDescent="0.35">
      <c r="A222" s="53" t="s">
        <v>44</v>
      </c>
      <c r="B222" s="11">
        <v>42173</v>
      </c>
      <c r="G222" s="12">
        <v>8.86</v>
      </c>
      <c r="H222" s="14"/>
      <c r="I222" s="2"/>
      <c r="J222" s="2"/>
      <c r="K222" s="11"/>
    </row>
    <row r="223" spans="1:11" x14ac:dyDescent="0.35">
      <c r="A223" s="53" t="s">
        <v>44</v>
      </c>
      <c r="B223" s="11">
        <v>42173</v>
      </c>
      <c r="G223" s="12" t="s">
        <v>41</v>
      </c>
      <c r="H223" s="14"/>
      <c r="I223" s="2"/>
      <c r="J223" s="2"/>
      <c r="K223" s="11"/>
    </row>
    <row r="224" spans="1:11" x14ac:dyDescent="0.25">
      <c r="A224" s="53" t="s">
        <v>47</v>
      </c>
      <c r="B224" s="11">
        <v>42185</v>
      </c>
      <c r="G224" s="12">
        <v>8.42</v>
      </c>
      <c r="H224" s="12">
        <v>8.32</v>
      </c>
      <c r="I224" s="2" t="s">
        <v>57</v>
      </c>
      <c r="J224" s="2"/>
      <c r="K224" s="11">
        <v>42185</v>
      </c>
    </row>
    <row r="225" spans="1:11" x14ac:dyDescent="0.35">
      <c r="A225" s="53" t="s">
        <v>46</v>
      </c>
      <c r="B225" s="11">
        <v>42185</v>
      </c>
      <c r="G225" s="12">
        <v>7.11</v>
      </c>
      <c r="H225" s="14">
        <v>7.28</v>
      </c>
      <c r="I225" s="2" t="s">
        <v>56</v>
      </c>
      <c r="J225" s="2"/>
      <c r="K225" s="11">
        <v>42185</v>
      </c>
    </row>
    <row r="226" spans="1:11" x14ac:dyDescent="0.35">
      <c r="A226" s="53" t="s">
        <v>44</v>
      </c>
      <c r="B226" s="11">
        <v>42194</v>
      </c>
      <c r="G226" s="12">
        <v>7.01</v>
      </c>
      <c r="H226" s="14"/>
      <c r="I226" s="2"/>
      <c r="J226" s="2"/>
      <c r="K226" s="11"/>
    </row>
    <row r="227" spans="1:11" x14ac:dyDescent="0.35">
      <c r="A227" s="53" t="s">
        <v>44</v>
      </c>
      <c r="B227" s="11">
        <v>42194</v>
      </c>
      <c r="G227" s="12" t="s">
        <v>41</v>
      </c>
      <c r="H227" s="14"/>
      <c r="I227" s="2"/>
      <c r="J227" s="2"/>
      <c r="K227" s="11"/>
    </row>
    <row r="228" spans="1:11" x14ac:dyDescent="0.25">
      <c r="A228" s="53" t="s">
        <v>47</v>
      </c>
      <c r="B228" s="11">
        <v>42194</v>
      </c>
      <c r="G228" s="12">
        <v>8.9499999999999993</v>
      </c>
      <c r="H228" s="12">
        <v>8.9600000000000009</v>
      </c>
      <c r="I228" s="2" t="s">
        <v>57</v>
      </c>
      <c r="J228" s="2"/>
      <c r="K228" s="11">
        <v>42194</v>
      </c>
    </row>
    <row r="229" spans="1:11" x14ac:dyDescent="0.35">
      <c r="A229" s="53" t="s">
        <v>46</v>
      </c>
      <c r="B229" s="11">
        <v>42194</v>
      </c>
      <c r="G229" s="12">
        <v>7.22</v>
      </c>
      <c r="H229" s="14">
        <v>8.76</v>
      </c>
      <c r="I229" s="2" t="s">
        <v>56</v>
      </c>
      <c r="J229" s="2"/>
      <c r="K229" s="11">
        <v>42194</v>
      </c>
    </row>
    <row r="230" spans="1:11" x14ac:dyDescent="0.35">
      <c r="A230" s="53" t="s">
        <v>46</v>
      </c>
      <c r="B230" s="11">
        <v>42194</v>
      </c>
      <c r="G230" s="12" t="s">
        <v>41</v>
      </c>
      <c r="H230" s="14"/>
      <c r="I230" s="2"/>
      <c r="J230" s="2"/>
      <c r="K230" s="11"/>
    </row>
    <row r="231" spans="1:11" x14ac:dyDescent="0.25">
      <c r="A231" s="53" t="s">
        <v>47</v>
      </c>
      <c r="B231" s="11">
        <v>42205</v>
      </c>
      <c r="G231" s="12">
        <v>8.6999999999999993</v>
      </c>
      <c r="H231" s="12">
        <v>7.93</v>
      </c>
      <c r="I231" s="2" t="s">
        <v>57</v>
      </c>
      <c r="J231" s="2"/>
      <c r="K231" s="11">
        <v>42205</v>
      </c>
    </row>
    <row r="232" spans="1:11" x14ac:dyDescent="0.35">
      <c r="A232" s="53" t="s">
        <v>46</v>
      </c>
      <c r="B232" s="11">
        <v>42205</v>
      </c>
      <c r="G232" s="12">
        <v>7.11</v>
      </c>
      <c r="H232" s="14">
        <v>7.09</v>
      </c>
      <c r="I232" s="2" t="s">
        <v>56</v>
      </c>
      <c r="J232" s="2"/>
      <c r="K232" s="11">
        <v>42205</v>
      </c>
    </row>
    <row r="233" spans="1:11" x14ac:dyDescent="0.35">
      <c r="A233" s="53" t="s">
        <v>44</v>
      </c>
      <c r="B233" s="11">
        <v>42208</v>
      </c>
      <c r="G233" s="12">
        <v>7.97</v>
      </c>
      <c r="H233" s="14"/>
      <c r="I233" s="2"/>
      <c r="J233" s="2"/>
      <c r="K233" s="11"/>
    </row>
    <row r="234" spans="1:11" x14ac:dyDescent="0.35">
      <c r="A234" s="53" t="s">
        <v>44</v>
      </c>
      <c r="B234" s="11">
        <v>42208</v>
      </c>
      <c r="G234" s="12" t="s">
        <v>41</v>
      </c>
      <c r="H234" s="14"/>
      <c r="I234" s="2"/>
      <c r="J234" s="2"/>
      <c r="K234" s="11"/>
    </row>
    <row r="235" spans="1:11" x14ac:dyDescent="0.25">
      <c r="A235" s="53" t="s">
        <v>47</v>
      </c>
      <c r="B235" s="11">
        <v>42214</v>
      </c>
      <c r="G235" s="12">
        <v>8.6300000000000008</v>
      </c>
      <c r="H235" s="12">
        <v>6.91</v>
      </c>
      <c r="I235" s="2" t="s">
        <v>57</v>
      </c>
      <c r="J235" s="2"/>
      <c r="K235" s="11">
        <v>42214</v>
      </c>
    </row>
    <row r="236" spans="1:11" x14ac:dyDescent="0.35">
      <c r="A236" s="53" t="s">
        <v>46</v>
      </c>
      <c r="B236" s="11">
        <v>42214</v>
      </c>
      <c r="G236" s="12">
        <v>9.51</v>
      </c>
      <c r="H236" s="14">
        <v>9.3000000000000007</v>
      </c>
      <c r="I236" s="2" t="s">
        <v>56</v>
      </c>
      <c r="J236" s="2"/>
      <c r="K236" s="11">
        <v>42214</v>
      </c>
    </row>
    <row r="237" spans="1:11" x14ac:dyDescent="0.35">
      <c r="A237" s="53" t="s">
        <v>46</v>
      </c>
      <c r="B237" s="11">
        <v>42214</v>
      </c>
      <c r="G237" s="12" t="s">
        <v>41</v>
      </c>
      <c r="H237" s="14"/>
      <c r="I237" s="2"/>
      <c r="J237" s="2"/>
      <c r="K237" s="11"/>
    </row>
    <row r="238" spans="1:11" x14ac:dyDescent="0.35">
      <c r="A238" s="53" t="s">
        <v>44</v>
      </c>
      <c r="B238" s="11">
        <v>42221</v>
      </c>
      <c r="G238" s="12">
        <v>7.08</v>
      </c>
      <c r="H238" s="14"/>
      <c r="I238" s="2"/>
      <c r="J238" s="2"/>
      <c r="K238" s="11"/>
    </row>
    <row r="239" spans="1:11" x14ac:dyDescent="0.35">
      <c r="A239" s="53" t="s">
        <v>44</v>
      </c>
      <c r="B239" s="11">
        <v>42221</v>
      </c>
      <c r="G239" s="12" t="s">
        <v>41</v>
      </c>
      <c r="H239" s="14"/>
      <c r="I239" s="2"/>
      <c r="J239" s="2"/>
      <c r="K239" s="11"/>
    </row>
    <row r="240" spans="1:11" x14ac:dyDescent="0.25">
      <c r="A240" s="53" t="s">
        <v>47</v>
      </c>
      <c r="B240" s="11">
        <v>42228</v>
      </c>
      <c r="G240" s="12">
        <v>6.94</v>
      </c>
      <c r="H240" s="12">
        <v>6.47</v>
      </c>
      <c r="I240" s="2" t="s">
        <v>57</v>
      </c>
      <c r="J240" s="2"/>
      <c r="K240" s="11">
        <v>42228</v>
      </c>
    </row>
    <row r="241" spans="1:11" x14ac:dyDescent="0.35">
      <c r="A241" s="53" t="s">
        <v>46</v>
      </c>
      <c r="B241" s="11">
        <v>42228</v>
      </c>
      <c r="G241" s="12">
        <v>6.62</v>
      </c>
      <c r="H241" s="14">
        <v>5.96</v>
      </c>
      <c r="I241" s="2" t="s">
        <v>56</v>
      </c>
      <c r="J241" s="2"/>
      <c r="K241" s="11">
        <v>42228</v>
      </c>
    </row>
    <row r="242" spans="1:11" x14ac:dyDescent="0.35">
      <c r="A242" s="53" t="s">
        <v>46</v>
      </c>
      <c r="B242" s="11">
        <v>42228</v>
      </c>
      <c r="G242" s="12" t="s">
        <v>41</v>
      </c>
      <c r="H242" s="14"/>
      <c r="I242" s="2"/>
      <c r="J242" s="2"/>
      <c r="K242" s="11"/>
    </row>
    <row r="243" spans="1:11" x14ac:dyDescent="0.25">
      <c r="A243" s="53" t="s">
        <v>47</v>
      </c>
      <c r="B243" s="11">
        <v>42235</v>
      </c>
      <c r="G243" s="12">
        <v>8.14</v>
      </c>
      <c r="H243" s="12">
        <v>7.24</v>
      </c>
      <c r="I243" s="2" t="s">
        <v>57</v>
      </c>
      <c r="J243" s="2"/>
      <c r="K243" s="11">
        <v>42235</v>
      </c>
    </row>
    <row r="244" spans="1:11" x14ac:dyDescent="0.35">
      <c r="A244" s="53" t="s">
        <v>46</v>
      </c>
      <c r="B244" s="11">
        <v>42235</v>
      </c>
      <c r="G244" s="12">
        <v>8.6199999999999992</v>
      </c>
      <c r="H244" s="14">
        <v>7.82</v>
      </c>
      <c r="I244" s="2" t="s">
        <v>56</v>
      </c>
      <c r="J244" s="2"/>
      <c r="K244" s="11">
        <v>42235</v>
      </c>
    </row>
    <row r="245" spans="1:11" x14ac:dyDescent="0.35">
      <c r="A245" s="53" t="s">
        <v>44</v>
      </c>
      <c r="B245" s="11">
        <v>42236</v>
      </c>
      <c r="G245" s="12">
        <v>5.38</v>
      </c>
      <c r="H245" s="14"/>
      <c r="I245" s="2"/>
      <c r="J245" s="2"/>
      <c r="K245" s="11"/>
    </row>
    <row r="246" spans="1:11" x14ac:dyDescent="0.35">
      <c r="A246" s="53" t="s">
        <v>44</v>
      </c>
      <c r="B246" s="11">
        <v>42236</v>
      </c>
      <c r="G246" s="12" t="s">
        <v>41</v>
      </c>
      <c r="H246" s="14"/>
      <c r="I246" s="2"/>
      <c r="J246" s="2"/>
      <c r="K246" s="11"/>
    </row>
    <row r="247" spans="1:11" x14ac:dyDescent="0.25">
      <c r="A247" s="53" t="s">
        <v>47</v>
      </c>
      <c r="B247" s="11">
        <v>42242</v>
      </c>
      <c r="G247" s="12">
        <v>8.7799999999999994</v>
      </c>
      <c r="H247" s="12">
        <v>7.17</v>
      </c>
      <c r="I247" s="2" t="s">
        <v>57</v>
      </c>
      <c r="J247" s="2"/>
      <c r="K247" s="11">
        <v>42242</v>
      </c>
    </row>
    <row r="248" spans="1:11" x14ac:dyDescent="0.35">
      <c r="A248" s="53" t="s">
        <v>46</v>
      </c>
      <c r="B248" s="11">
        <v>42242</v>
      </c>
      <c r="G248" s="12">
        <v>9.17</v>
      </c>
      <c r="H248" s="14">
        <v>8.7899999999999991</v>
      </c>
      <c r="I248" s="2" t="s">
        <v>56</v>
      </c>
      <c r="J248" s="2"/>
      <c r="K248" s="11">
        <v>42242</v>
      </c>
    </row>
    <row r="249" spans="1:11" x14ac:dyDescent="0.25">
      <c r="A249" s="53" t="s">
        <v>47</v>
      </c>
      <c r="B249" s="11">
        <v>42249</v>
      </c>
      <c r="G249" s="12">
        <v>4.75</v>
      </c>
      <c r="H249" s="12">
        <v>4.6500000000000004</v>
      </c>
      <c r="I249" s="2" t="s">
        <v>57</v>
      </c>
      <c r="J249" s="2"/>
      <c r="K249" s="11">
        <v>42249</v>
      </c>
    </row>
    <row r="250" spans="1:11" x14ac:dyDescent="0.35">
      <c r="A250" s="53" t="s">
        <v>46</v>
      </c>
      <c r="B250" s="11">
        <v>42249</v>
      </c>
      <c r="G250" s="12">
        <v>3.69</v>
      </c>
      <c r="H250" s="14">
        <v>4.8499999999999996</v>
      </c>
      <c r="I250" s="2" t="s">
        <v>56</v>
      </c>
      <c r="J250" s="2"/>
      <c r="K250" s="11">
        <v>42249</v>
      </c>
    </row>
    <row r="251" spans="1:11" x14ac:dyDescent="0.35">
      <c r="A251" s="53" t="s">
        <v>46</v>
      </c>
      <c r="B251" s="11">
        <v>42249</v>
      </c>
      <c r="G251" s="12" t="s">
        <v>41</v>
      </c>
      <c r="H251" s="14"/>
      <c r="I251" s="2"/>
      <c r="J251" s="2"/>
      <c r="K251" s="11"/>
    </row>
    <row r="252" spans="1:11" x14ac:dyDescent="0.35">
      <c r="A252" s="53" t="s">
        <v>44</v>
      </c>
      <c r="B252" s="11">
        <v>42250</v>
      </c>
      <c r="G252" s="12">
        <v>4.96</v>
      </c>
      <c r="H252" s="14"/>
      <c r="I252" s="2"/>
      <c r="J252" s="2"/>
      <c r="K252" s="11"/>
    </row>
    <row r="253" spans="1:11" x14ac:dyDescent="0.35">
      <c r="A253" s="53" t="s">
        <v>44</v>
      </c>
      <c r="B253" s="11">
        <v>42250</v>
      </c>
      <c r="G253" s="12" t="s">
        <v>41</v>
      </c>
      <c r="H253" s="14"/>
      <c r="I253" s="2"/>
      <c r="J253" s="2"/>
      <c r="K253" s="11"/>
    </row>
    <row r="254" spans="1:11" x14ac:dyDescent="0.25">
      <c r="A254" s="53" t="s">
        <v>47</v>
      </c>
      <c r="B254" s="11">
        <v>42263</v>
      </c>
      <c r="G254" s="12">
        <v>7.14</v>
      </c>
      <c r="H254" s="12">
        <v>6.72</v>
      </c>
      <c r="I254" s="2" t="s">
        <v>57</v>
      </c>
      <c r="J254" s="2"/>
      <c r="K254" s="11">
        <v>42263</v>
      </c>
    </row>
    <row r="255" spans="1:11" x14ac:dyDescent="0.25">
      <c r="A255" s="53" t="s">
        <v>47</v>
      </c>
      <c r="B255" s="11">
        <v>42263</v>
      </c>
      <c r="G255" s="12" t="s">
        <v>41</v>
      </c>
      <c r="H255" s="12"/>
      <c r="I255" s="2"/>
      <c r="J255" s="2"/>
      <c r="K255" s="11"/>
    </row>
    <row r="256" spans="1:11" x14ac:dyDescent="0.35">
      <c r="A256" s="53" t="s">
        <v>46</v>
      </c>
      <c r="B256" s="11">
        <v>42263</v>
      </c>
      <c r="G256" s="12">
        <v>5.24</v>
      </c>
      <c r="H256" s="14">
        <v>5.45</v>
      </c>
      <c r="I256" s="2" t="s">
        <v>56</v>
      </c>
      <c r="J256" s="2"/>
      <c r="K256" s="11">
        <v>42263</v>
      </c>
    </row>
    <row r="257" spans="1:11" x14ac:dyDescent="0.35">
      <c r="A257" s="53" t="s">
        <v>44</v>
      </c>
      <c r="B257" s="11">
        <v>42271</v>
      </c>
      <c r="G257" s="12">
        <v>8.49</v>
      </c>
      <c r="H257" s="14"/>
      <c r="I257" s="2"/>
      <c r="J257" s="2"/>
      <c r="K257" s="11"/>
    </row>
    <row r="258" spans="1:11" x14ac:dyDescent="0.35">
      <c r="A258" s="53" t="s">
        <v>44</v>
      </c>
      <c r="B258" s="11">
        <v>42271</v>
      </c>
      <c r="G258" s="12" t="s">
        <v>41</v>
      </c>
      <c r="H258" s="14"/>
      <c r="I258" s="2"/>
      <c r="J258" s="2"/>
      <c r="K258" s="11"/>
    </row>
    <row r="259" spans="1:11" x14ac:dyDescent="0.25">
      <c r="A259" s="53" t="s">
        <v>47</v>
      </c>
      <c r="B259" s="11">
        <v>42271</v>
      </c>
      <c r="G259" s="12">
        <v>10.99</v>
      </c>
      <c r="H259" s="12">
        <v>7.69</v>
      </c>
      <c r="I259" s="2" t="s">
        <v>57</v>
      </c>
      <c r="J259" s="2"/>
      <c r="K259" s="11">
        <v>42271</v>
      </c>
    </row>
    <row r="260" spans="1:11" x14ac:dyDescent="0.35">
      <c r="A260" s="53" t="s">
        <v>46</v>
      </c>
      <c r="B260" s="11">
        <v>42271</v>
      </c>
      <c r="G260" s="12">
        <v>9.65</v>
      </c>
      <c r="H260" s="14">
        <v>8.6300000000000008</v>
      </c>
      <c r="I260" s="2" t="s">
        <v>56</v>
      </c>
      <c r="J260" s="2"/>
      <c r="K260" s="11">
        <v>42271</v>
      </c>
    </row>
    <row r="261" spans="1:11" x14ac:dyDescent="0.35">
      <c r="A261" s="53" t="s">
        <v>44</v>
      </c>
      <c r="B261" s="11">
        <v>42529</v>
      </c>
      <c r="G261" s="14">
        <v>5.3</v>
      </c>
      <c r="H261" s="14"/>
      <c r="I261" s="2"/>
      <c r="J261" s="2"/>
      <c r="K261" s="11"/>
    </row>
    <row r="262" spans="1:11" x14ac:dyDescent="0.35">
      <c r="A262" s="53" t="s">
        <v>44</v>
      </c>
      <c r="B262" s="11">
        <v>42529</v>
      </c>
      <c r="G262" s="14" t="s">
        <v>41</v>
      </c>
      <c r="H262" s="14"/>
      <c r="I262" s="2"/>
      <c r="J262" s="2"/>
      <c r="K262" s="11"/>
    </row>
    <row r="263" spans="1:11" x14ac:dyDescent="0.35">
      <c r="A263" s="53" t="s">
        <v>47</v>
      </c>
      <c r="B263" s="11">
        <v>42530</v>
      </c>
      <c r="G263" s="14">
        <v>8.57</v>
      </c>
      <c r="H263" s="14">
        <v>8.51</v>
      </c>
      <c r="I263" s="2" t="s">
        <v>57</v>
      </c>
      <c r="J263" s="2"/>
      <c r="K263" s="11">
        <v>42530</v>
      </c>
    </row>
    <row r="264" spans="1:11" x14ac:dyDescent="0.35">
      <c r="A264" s="53" t="s">
        <v>46</v>
      </c>
      <c r="B264" s="11">
        <v>42530</v>
      </c>
      <c r="G264" s="14">
        <v>5.87</v>
      </c>
      <c r="H264" s="14">
        <v>5.87</v>
      </c>
      <c r="I264" s="2" t="s">
        <v>56</v>
      </c>
      <c r="J264" s="2"/>
      <c r="K264" s="11">
        <v>42530</v>
      </c>
    </row>
    <row r="265" spans="1:11" x14ac:dyDescent="0.35">
      <c r="A265" s="53" t="s">
        <v>46</v>
      </c>
      <c r="B265" s="11">
        <v>42530</v>
      </c>
      <c r="G265" s="14" t="s">
        <v>41</v>
      </c>
      <c r="H265" s="14" t="s">
        <v>41</v>
      </c>
      <c r="I265" s="2" t="s">
        <v>56</v>
      </c>
      <c r="J265" s="2"/>
      <c r="K265" s="11">
        <v>42530</v>
      </c>
    </row>
    <row r="266" spans="1:11" x14ac:dyDescent="0.35">
      <c r="A266" s="53" t="s">
        <v>47</v>
      </c>
      <c r="B266" s="11">
        <v>42543</v>
      </c>
      <c r="G266" s="14">
        <v>11.12</v>
      </c>
      <c r="H266" s="14">
        <v>9.16</v>
      </c>
      <c r="I266" s="2" t="s">
        <v>57</v>
      </c>
      <c r="J266" s="2"/>
      <c r="K266" s="11">
        <v>42543</v>
      </c>
    </row>
    <row r="267" spans="1:11" x14ac:dyDescent="0.35">
      <c r="A267" s="53" t="s">
        <v>46</v>
      </c>
      <c r="B267" s="11">
        <v>42543</v>
      </c>
      <c r="G267" s="14">
        <v>9.31</v>
      </c>
      <c r="H267" s="14">
        <v>9.31</v>
      </c>
      <c r="I267" s="2" t="s">
        <v>56</v>
      </c>
      <c r="J267" s="2"/>
      <c r="K267" s="11">
        <v>42543</v>
      </c>
    </row>
    <row r="268" spans="1:11" x14ac:dyDescent="0.35">
      <c r="A268" s="53" t="s">
        <v>44</v>
      </c>
      <c r="B268" s="11">
        <v>42544</v>
      </c>
      <c r="G268" s="14">
        <v>4.33</v>
      </c>
      <c r="H268" s="14"/>
      <c r="I268" s="2"/>
      <c r="J268" s="2"/>
      <c r="K268" s="11"/>
    </row>
    <row r="269" spans="1:11" x14ac:dyDescent="0.35">
      <c r="A269" s="53" t="s">
        <v>44</v>
      </c>
      <c r="B269" s="11">
        <v>42544</v>
      </c>
      <c r="G269" s="14" t="s">
        <v>41</v>
      </c>
      <c r="H269" s="14"/>
      <c r="I269" s="2"/>
      <c r="J269" s="2"/>
      <c r="K269" s="11"/>
    </row>
    <row r="270" spans="1:11" x14ac:dyDescent="0.35">
      <c r="A270" s="53" t="s">
        <v>44</v>
      </c>
      <c r="B270" s="11">
        <v>42564</v>
      </c>
      <c r="G270" s="14">
        <v>6.82</v>
      </c>
      <c r="H270" s="14"/>
      <c r="I270" s="2"/>
      <c r="J270" s="2"/>
      <c r="K270" s="11"/>
    </row>
    <row r="271" spans="1:11" x14ac:dyDescent="0.35">
      <c r="A271" s="53" t="s">
        <v>44</v>
      </c>
      <c r="B271" s="11">
        <v>42564</v>
      </c>
      <c r="G271" s="14" t="s">
        <v>41</v>
      </c>
      <c r="H271" s="14"/>
      <c r="I271" s="2"/>
      <c r="J271" s="2"/>
      <c r="K271" s="11"/>
    </row>
    <row r="272" spans="1:11" x14ac:dyDescent="0.35">
      <c r="A272" s="53" t="s">
        <v>47</v>
      </c>
      <c r="B272" s="11">
        <v>42564</v>
      </c>
      <c r="G272" s="14">
        <v>6.57</v>
      </c>
      <c r="H272" s="14">
        <v>4.45</v>
      </c>
      <c r="I272" s="2" t="s">
        <v>57</v>
      </c>
      <c r="J272" s="2"/>
      <c r="K272" s="11">
        <v>42564</v>
      </c>
    </row>
    <row r="273" spans="1:11" x14ac:dyDescent="0.35">
      <c r="A273" s="53" t="s">
        <v>46</v>
      </c>
      <c r="B273" s="11">
        <v>42564</v>
      </c>
      <c r="G273" s="14">
        <v>5.52</v>
      </c>
      <c r="H273" s="14">
        <v>5.52</v>
      </c>
      <c r="I273" s="2" t="s">
        <v>56</v>
      </c>
      <c r="J273" s="2"/>
      <c r="K273" s="11">
        <v>42564</v>
      </c>
    </row>
    <row r="274" spans="1:11" x14ac:dyDescent="0.35">
      <c r="A274" s="53" t="s">
        <v>46</v>
      </c>
      <c r="B274" s="11">
        <v>42564</v>
      </c>
      <c r="G274" s="14" t="s">
        <v>41</v>
      </c>
      <c r="H274" s="14" t="s">
        <v>41</v>
      </c>
      <c r="I274" s="2" t="s">
        <v>56</v>
      </c>
      <c r="J274" s="2"/>
      <c r="K274" s="11">
        <v>42564</v>
      </c>
    </row>
    <row r="275" spans="1:11" x14ac:dyDescent="0.35">
      <c r="A275" s="53" t="s">
        <v>47</v>
      </c>
      <c r="B275" s="11">
        <v>42571</v>
      </c>
      <c r="G275" s="14">
        <v>4.96</v>
      </c>
      <c r="H275" s="14">
        <v>4.83</v>
      </c>
      <c r="I275" s="2" t="s">
        <v>57</v>
      </c>
      <c r="J275" s="2"/>
      <c r="K275" s="11">
        <v>42571</v>
      </c>
    </row>
    <row r="276" spans="1:11" x14ac:dyDescent="0.35">
      <c r="A276" s="53" t="s">
        <v>46</v>
      </c>
      <c r="B276" s="11">
        <v>42571</v>
      </c>
      <c r="G276" s="14">
        <v>4.0599999999999996</v>
      </c>
      <c r="H276" s="14">
        <v>4.0599999999999996</v>
      </c>
      <c r="I276" s="2" t="s">
        <v>56</v>
      </c>
      <c r="J276" s="2"/>
      <c r="K276" s="11">
        <v>42571</v>
      </c>
    </row>
    <row r="277" spans="1:11" x14ac:dyDescent="0.35">
      <c r="A277" s="53" t="s">
        <v>44</v>
      </c>
      <c r="B277" s="11">
        <v>42577</v>
      </c>
      <c r="G277" s="14">
        <v>3.9</v>
      </c>
      <c r="H277" s="14"/>
      <c r="I277" s="2"/>
      <c r="J277" s="2"/>
      <c r="K277" s="11"/>
    </row>
    <row r="278" spans="1:11" x14ac:dyDescent="0.35">
      <c r="A278" s="53" t="s">
        <v>44</v>
      </c>
      <c r="B278" s="11">
        <v>42577</v>
      </c>
      <c r="G278" s="14" t="s">
        <v>41</v>
      </c>
      <c r="H278" s="14"/>
      <c r="I278" s="2"/>
      <c r="J278" s="2"/>
      <c r="K278" s="11"/>
    </row>
    <row r="279" spans="1:11" x14ac:dyDescent="0.35">
      <c r="A279" s="53" t="s">
        <v>47</v>
      </c>
      <c r="B279" s="11">
        <v>42578</v>
      </c>
      <c r="G279" s="14">
        <v>6.21</v>
      </c>
      <c r="H279" s="14">
        <v>6.08</v>
      </c>
      <c r="I279" s="2" t="s">
        <v>57</v>
      </c>
      <c r="J279" s="2"/>
      <c r="K279" s="11">
        <v>42578</v>
      </c>
    </row>
    <row r="280" spans="1:11" x14ac:dyDescent="0.35">
      <c r="A280" s="53" t="s">
        <v>46</v>
      </c>
      <c r="B280" s="11">
        <v>42578</v>
      </c>
      <c r="G280" s="14">
        <v>5.31</v>
      </c>
      <c r="H280" s="14">
        <v>5.31</v>
      </c>
      <c r="I280" s="2" t="s">
        <v>56</v>
      </c>
      <c r="J280" s="2"/>
      <c r="K280" s="11">
        <v>42578</v>
      </c>
    </row>
    <row r="281" spans="1:11" x14ac:dyDescent="0.35">
      <c r="A281" s="53" t="s">
        <v>46</v>
      </c>
      <c r="B281" s="11">
        <v>42578</v>
      </c>
      <c r="G281" s="14" t="s">
        <v>41</v>
      </c>
      <c r="H281" s="14" t="s">
        <v>41</v>
      </c>
      <c r="I281" s="2" t="s">
        <v>56</v>
      </c>
      <c r="J281" s="2"/>
      <c r="K281" s="11">
        <v>42578</v>
      </c>
    </row>
    <row r="282" spans="1:11" x14ac:dyDescent="0.35">
      <c r="A282" s="53" t="s">
        <v>47</v>
      </c>
      <c r="B282" s="11">
        <v>42585</v>
      </c>
      <c r="G282" s="14">
        <v>5.66</v>
      </c>
      <c r="H282" s="14">
        <v>5.6</v>
      </c>
      <c r="I282" s="2" t="s">
        <v>57</v>
      </c>
      <c r="J282" s="2"/>
      <c r="K282" s="11">
        <v>42585</v>
      </c>
    </row>
    <row r="283" spans="1:11" x14ac:dyDescent="0.35">
      <c r="A283" s="53" t="s">
        <v>46</v>
      </c>
      <c r="B283" s="11">
        <v>42585</v>
      </c>
      <c r="G283" s="14">
        <v>3.5</v>
      </c>
      <c r="H283" s="14">
        <v>3.5</v>
      </c>
      <c r="I283" s="2" t="s">
        <v>56</v>
      </c>
      <c r="J283" s="2"/>
      <c r="K283" s="11">
        <v>42585</v>
      </c>
    </row>
    <row r="284" spans="1:11" x14ac:dyDescent="0.35">
      <c r="A284" s="53" t="s">
        <v>44</v>
      </c>
      <c r="B284" s="11">
        <v>42591</v>
      </c>
      <c r="G284" s="14">
        <v>4.7699999999999996</v>
      </c>
      <c r="H284" s="14"/>
      <c r="I284" s="2"/>
      <c r="J284" s="2"/>
      <c r="K284" s="11"/>
    </row>
    <row r="285" spans="1:11" x14ac:dyDescent="0.35">
      <c r="A285" s="53" t="s">
        <v>44</v>
      </c>
      <c r="B285" s="11">
        <v>42591</v>
      </c>
      <c r="G285" s="14" t="s">
        <v>41</v>
      </c>
      <c r="H285" s="14"/>
      <c r="I285" s="2"/>
      <c r="J285" s="2"/>
      <c r="K285" s="11"/>
    </row>
    <row r="286" spans="1:11" x14ac:dyDescent="0.35">
      <c r="A286" s="53" t="s">
        <v>47</v>
      </c>
      <c r="B286" s="11">
        <v>42593</v>
      </c>
      <c r="G286" s="14">
        <v>7.51</v>
      </c>
      <c r="H286" s="14">
        <v>3.38</v>
      </c>
      <c r="I286" s="2" t="s">
        <v>57</v>
      </c>
      <c r="J286" s="2"/>
      <c r="K286" s="11">
        <v>42593</v>
      </c>
    </row>
    <row r="287" spans="1:11" x14ac:dyDescent="0.35">
      <c r="A287" s="53" t="s">
        <v>46</v>
      </c>
      <c r="B287" s="11">
        <v>42593</v>
      </c>
      <c r="G287" s="14">
        <v>6.51</v>
      </c>
      <c r="H287" s="14">
        <v>6.51</v>
      </c>
      <c r="I287" s="2" t="s">
        <v>56</v>
      </c>
      <c r="J287" s="2"/>
      <c r="K287" s="11">
        <v>42593</v>
      </c>
    </row>
    <row r="288" spans="1:11" x14ac:dyDescent="0.35">
      <c r="A288" s="53" t="s">
        <v>46</v>
      </c>
      <c r="B288" s="11">
        <v>42593</v>
      </c>
      <c r="G288" s="14" t="s">
        <v>41</v>
      </c>
      <c r="H288" s="14" t="s">
        <v>41</v>
      </c>
      <c r="I288" s="2" t="s">
        <v>56</v>
      </c>
      <c r="J288" s="2"/>
      <c r="K288" s="11">
        <v>42593</v>
      </c>
    </row>
    <row r="289" spans="1:11" x14ac:dyDescent="0.35">
      <c r="A289" s="53" t="s">
        <v>47</v>
      </c>
      <c r="B289" s="11">
        <v>42599</v>
      </c>
      <c r="G289" s="14">
        <v>6.91</v>
      </c>
      <c r="H289" s="14">
        <v>6.32</v>
      </c>
      <c r="I289" s="2" t="s">
        <v>57</v>
      </c>
      <c r="J289" s="2"/>
      <c r="K289" s="11">
        <v>42599</v>
      </c>
    </row>
    <row r="290" spans="1:11" x14ac:dyDescent="0.35">
      <c r="A290" s="53" t="s">
        <v>46</v>
      </c>
      <c r="B290" s="11">
        <v>42599</v>
      </c>
      <c r="G290" s="14">
        <v>4.62</v>
      </c>
      <c r="H290" s="14">
        <v>4.62</v>
      </c>
      <c r="I290" s="2" t="s">
        <v>56</v>
      </c>
      <c r="J290" s="2"/>
      <c r="K290" s="11">
        <v>42599</v>
      </c>
    </row>
    <row r="291" spans="1:11" x14ac:dyDescent="0.35">
      <c r="A291" s="53" t="s">
        <v>44</v>
      </c>
      <c r="B291" s="11">
        <v>42607</v>
      </c>
      <c r="G291" s="14">
        <v>6.13</v>
      </c>
      <c r="H291" s="14"/>
      <c r="I291" s="2"/>
      <c r="J291" s="2"/>
      <c r="K291" s="11"/>
    </row>
    <row r="292" spans="1:11" x14ac:dyDescent="0.35">
      <c r="A292" s="53" t="s">
        <v>44</v>
      </c>
      <c r="B292" s="11">
        <v>42607</v>
      </c>
      <c r="G292" s="14" t="s">
        <v>41</v>
      </c>
      <c r="H292" s="14"/>
      <c r="I292" s="2"/>
      <c r="J292" s="2"/>
      <c r="K292" s="11"/>
    </row>
    <row r="293" spans="1:11" x14ac:dyDescent="0.35">
      <c r="A293" s="53" t="s">
        <v>47</v>
      </c>
      <c r="B293" s="11">
        <v>42607</v>
      </c>
      <c r="G293" s="14">
        <v>10.44</v>
      </c>
      <c r="H293" s="14">
        <v>7.82</v>
      </c>
      <c r="I293" s="2" t="s">
        <v>57</v>
      </c>
      <c r="J293" s="2"/>
      <c r="K293" s="11">
        <v>42607</v>
      </c>
    </row>
    <row r="294" spans="1:11" x14ac:dyDescent="0.35">
      <c r="A294" s="53" t="s">
        <v>46</v>
      </c>
      <c r="B294" s="11">
        <v>42607</v>
      </c>
      <c r="G294" s="14">
        <v>6.43</v>
      </c>
      <c r="H294" s="14">
        <v>6.43</v>
      </c>
      <c r="I294" s="2" t="s">
        <v>56</v>
      </c>
      <c r="J294" s="2"/>
      <c r="K294" s="11">
        <v>42607</v>
      </c>
    </row>
    <row r="295" spans="1:11" x14ac:dyDescent="0.35">
      <c r="A295" s="53" t="s">
        <v>46</v>
      </c>
      <c r="B295" s="11">
        <v>42607</v>
      </c>
      <c r="G295" s="14" t="s">
        <v>41</v>
      </c>
      <c r="H295" s="14" t="s">
        <v>41</v>
      </c>
      <c r="I295" s="2" t="s">
        <v>56</v>
      </c>
      <c r="J295" s="2"/>
      <c r="K295" s="11">
        <v>42607</v>
      </c>
    </row>
    <row r="296" spans="1:11" x14ac:dyDescent="0.35">
      <c r="A296" s="53" t="s">
        <v>47</v>
      </c>
      <c r="B296" s="11">
        <v>42613</v>
      </c>
      <c r="G296" s="14">
        <v>7.45</v>
      </c>
      <c r="H296" s="14">
        <v>5.76</v>
      </c>
      <c r="I296" s="2" t="s">
        <v>57</v>
      </c>
      <c r="J296" s="2"/>
      <c r="K296" s="11">
        <v>42613</v>
      </c>
    </row>
    <row r="297" spans="1:11" x14ac:dyDescent="0.35">
      <c r="A297" s="53" t="s">
        <v>46</v>
      </c>
      <c r="B297" s="11">
        <v>42613</v>
      </c>
      <c r="G297" s="14">
        <v>5</v>
      </c>
      <c r="H297" s="14">
        <v>5</v>
      </c>
      <c r="I297" s="2" t="s">
        <v>56</v>
      </c>
      <c r="J297" s="2"/>
      <c r="K297" s="11">
        <v>42613</v>
      </c>
    </row>
    <row r="298" spans="1:11" x14ac:dyDescent="0.35">
      <c r="A298" s="53" t="s">
        <v>44</v>
      </c>
      <c r="B298" s="11">
        <v>42621</v>
      </c>
      <c r="G298" s="14">
        <v>7.02</v>
      </c>
      <c r="H298" s="14"/>
      <c r="I298" s="2"/>
      <c r="J298" s="2"/>
      <c r="K298" s="11"/>
    </row>
    <row r="299" spans="1:11" x14ac:dyDescent="0.35">
      <c r="A299" s="53" t="s">
        <v>44</v>
      </c>
      <c r="B299" s="11">
        <v>42621</v>
      </c>
      <c r="G299" s="14" t="s">
        <v>41</v>
      </c>
      <c r="H299" s="14"/>
      <c r="I299" s="2"/>
      <c r="J299" s="2"/>
      <c r="K299" s="11"/>
    </row>
    <row r="300" spans="1:11" x14ac:dyDescent="0.35">
      <c r="A300" s="53" t="s">
        <v>47</v>
      </c>
      <c r="B300" s="11">
        <v>42628</v>
      </c>
      <c r="G300" s="14">
        <v>7.71</v>
      </c>
      <c r="H300" s="14">
        <v>5.73</v>
      </c>
      <c r="I300" s="2" t="s">
        <v>57</v>
      </c>
      <c r="J300" s="2"/>
      <c r="K300" s="11">
        <v>42628</v>
      </c>
    </row>
    <row r="301" spans="1:11" x14ac:dyDescent="0.35">
      <c r="A301" s="53" t="s">
        <v>46</v>
      </c>
      <c r="B301" s="11">
        <v>42628</v>
      </c>
      <c r="G301" s="14">
        <v>5.75</v>
      </c>
      <c r="H301" s="14">
        <v>5.75</v>
      </c>
      <c r="I301" s="2" t="s">
        <v>56</v>
      </c>
      <c r="J301" s="2"/>
      <c r="K301" s="11">
        <v>42628</v>
      </c>
    </row>
    <row r="302" spans="1:11" x14ac:dyDescent="0.35">
      <c r="A302" s="53" t="s">
        <v>46</v>
      </c>
      <c r="B302" s="11">
        <v>42628</v>
      </c>
      <c r="G302" s="14" t="s">
        <v>41</v>
      </c>
      <c r="H302" s="14" t="s">
        <v>41</v>
      </c>
      <c r="I302" s="2" t="s">
        <v>56</v>
      </c>
      <c r="J302" s="2"/>
      <c r="K302" s="11">
        <v>42628</v>
      </c>
    </row>
    <row r="303" spans="1:11" x14ac:dyDescent="0.35">
      <c r="A303" s="53" t="s">
        <v>47</v>
      </c>
      <c r="B303" s="11">
        <v>42634</v>
      </c>
      <c r="G303" s="14">
        <v>5.03</v>
      </c>
      <c r="H303" s="14">
        <v>5.17</v>
      </c>
      <c r="I303" s="2" t="s">
        <v>57</v>
      </c>
      <c r="J303" s="2"/>
      <c r="K303" s="11">
        <v>42634</v>
      </c>
    </row>
    <row r="304" spans="1:11" x14ac:dyDescent="0.35">
      <c r="A304" s="53" t="s">
        <v>46</v>
      </c>
      <c r="B304" s="11">
        <v>42634</v>
      </c>
      <c r="G304" s="14">
        <v>4.4800000000000004</v>
      </c>
      <c r="H304" s="14">
        <v>4.4800000000000004</v>
      </c>
      <c r="I304" s="2" t="s">
        <v>56</v>
      </c>
      <c r="J304" s="2"/>
      <c r="K304" s="11">
        <v>42634</v>
      </c>
    </row>
    <row r="305" spans="1:11" x14ac:dyDescent="0.35">
      <c r="A305" s="53" t="s">
        <v>46</v>
      </c>
      <c r="B305" s="11">
        <v>42634</v>
      </c>
      <c r="G305" s="14" t="s">
        <v>41</v>
      </c>
      <c r="H305" s="14" t="s">
        <v>41</v>
      </c>
      <c r="I305" s="2" t="s">
        <v>56</v>
      </c>
      <c r="J305" s="2"/>
      <c r="K305" s="11">
        <v>42634</v>
      </c>
    </row>
    <row r="306" spans="1:11" x14ac:dyDescent="0.35">
      <c r="A306" s="53" t="s">
        <v>44</v>
      </c>
      <c r="B306" s="11">
        <v>42635</v>
      </c>
      <c r="G306" s="14">
        <v>7.07</v>
      </c>
      <c r="H306" s="14"/>
      <c r="I306" s="2"/>
      <c r="J306" s="2"/>
      <c r="K306" s="11"/>
    </row>
    <row r="307" spans="1:11" x14ac:dyDescent="0.35">
      <c r="A307" s="53" t="s">
        <v>44</v>
      </c>
      <c r="B307" s="11">
        <v>42635</v>
      </c>
      <c r="G307" s="18" t="s">
        <v>41</v>
      </c>
      <c r="H307" s="14"/>
      <c r="I307" s="2"/>
      <c r="J307" s="2"/>
      <c r="K307" s="11"/>
    </row>
    <row r="308" spans="1:11" x14ac:dyDescent="0.35">
      <c r="A308" s="53" t="s">
        <v>47</v>
      </c>
      <c r="B308" s="11">
        <v>42641</v>
      </c>
      <c r="G308" s="14">
        <v>7.77</v>
      </c>
      <c r="H308" s="14">
        <v>7.41</v>
      </c>
      <c r="I308" s="2" t="s">
        <v>57</v>
      </c>
      <c r="J308" s="2"/>
      <c r="K308" s="11">
        <v>42641</v>
      </c>
    </row>
    <row r="309" spans="1:11" x14ac:dyDescent="0.35">
      <c r="A309" s="53" t="s">
        <v>46</v>
      </c>
      <c r="B309" s="11">
        <v>42641</v>
      </c>
      <c r="G309" s="14">
        <v>6.11</v>
      </c>
      <c r="H309" s="14">
        <v>6.11</v>
      </c>
      <c r="I309" s="2" t="s">
        <v>56</v>
      </c>
      <c r="J309" s="2"/>
      <c r="K309" s="11">
        <v>42641</v>
      </c>
    </row>
    <row r="310" spans="1:11" x14ac:dyDescent="0.35">
      <c r="A310" s="53" t="s">
        <v>46</v>
      </c>
      <c r="B310" s="11">
        <v>42641</v>
      </c>
      <c r="G310" s="14" t="s">
        <v>41</v>
      </c>
      <c r="H310" s="14" t="s">
        <v>41</v>
      </c>
      <c r="I310" s="2" t="s">
        <v>56</v>
      </c>
      <c r="J310" s="2"/>
      <c r="K310" s="11">
        <v>42641</v>
      </c>
    </row>
    <row r="311" spans="1:11" x14ac:dyDescent="0.35">
      <c r="A311" s="53" t="s">
        <v>44</v>
      </c>
      <c r="B311" s="11">
        <v>42894</v>
      </c>
      <c r="G311" s="14">
        <v>12.37</v>
      </c>
      <c r="H311" s="14"/>
      <c r="I311" s="2"/>
      <c r="J311" s="2"/>
      <c r="K311" s="11"/>
    </row>
    <row r="312" spans="1:11" x14ac:dyDescent="0.35">
      <c r="A312" s="53" t="s">
        <v>44</v>
      </c>
      <c r="B312" s="11">
        <v>42894</v>
      </c>
      <c r="G312" s="14" t="s">
        <v>41</v>
      </c>
      <c r="H312" s="14"/>
      <c r="I312" s="2"/>
      <c r="J312" s="2"/>
      <c r="K312" s="11"/>
    </row>
    <row r="313" spans="1:11" x14ac:dyDescent="0.35">
      <c r="A313" s="53" t="s">
        <v>44</v>
      </c>
      <c r="B313" s="11">
        <v>42908</v>
      </c>
      <c r="G313" s="14">
        <v>14.97</v>
      </c>
      <c r="H313" s="14"/>
      <c r="I313" s="2"/>
      <c r="J313" s="2"/>
      <c r="K313" s="11"/>
    </row>
    <row r="314" spans="1:11" x14ac:dyDescent="0.35">
      <c r="A314" s="53" t="s">
        <v>44</v>
      </c>
      <c r="B314" s="11">
        <v>42908</v>
      </c>
      <c r="G314" s="14" t="s">
        <v>41</v>
      </c>
      <c r="H314" s="14"/>
      <c r="I314" s="2"/>
      <c r="J314" s="2"/>
      <c r="K314" s="11"/>
    </row>
    <row r="315" spans="1:11" x14ac:dyDescent="0.35">
      <c r="A315" s="53" t="s">
        <v>47</v>
      </c>
      <c r="B315" s="11">
        <v>42922</v>
      </c>
      <c r="G315" s="14">
        <v>7.27</v>
      </c>
      <c r="H315" s="14">
        <v>5.52</v>
      </c>
      <c r="I315" s="2" t="s">
        <v>57</v>
      </c>
      <c r="J315" s="2"/>
      <c r="K315" s="11">
        <v>42922</v>
      </c>
    </row>
    <row r="316" spans="1:11" x14ac:dyDescent="0.35">
      <c r="A316" s="53" t="s">
        <v>46</v>
      </c>
      <c r="B316" s="11">
        <v>42922</v>
      </c>
      <c r="G316" s="14">
        <v>6.81</v>
      </c>
      <c r="H316" s="14">
        <v>6.49</v>
      </c>
      <c r="I316" s="2" t="s">
        <v>56</v>
      </c>
      <c r="J316" s="2"/>
      <c r="K316" s="11">
        <v>42922</v>
      </c>
    </row>
    <row r="317" spans="1:11" x14ac:dyDescent="0.35">
      <c r="A317" s="53" t="s">
        <v>46</v>
      </c>
      <c r="B317" s="11">
        <v>42922</v>
      </c>
      <c r="G317" s="14" t="s">
        <v>41</v>
      </c>
      <c r="H317" s="14"/>
      <c r="I317" s="2"/>
      <c r="J317" s="2"/>
      <c r="K317" s="11"/>
    </row>
    <row r="318" spans="1:11" x14ac:dyDescent="0.35">
      <c r="A318" s="53" t="s">
        <v>44</v>
      </c>
      <c r="B318" s="11">
        <v>42929</v>
      </c>
      <c r="G318" s="14">
        <v>4.79</v>
      </c>
      <c r="H318" s="14"/>
      <c r="I318" s="2"/>
      <c r="J318" s="2"/>
      <c r="K318" s="11"/>
    </row>
    <row r="319" spans="1:11" x14ac:dyDescent="0.35">
      <c r="A319" s="53" t="s">
        <v>44</v>
      </c>
      <c r="B319" s="11">
        <v>42929</v>
      </c>
      <c r="G319" s="14" t="s">
        <v>41</v>
      </c>
      <c r="H319" s="14"/>
      <c r="I319" s="2"/>
      <c r="J319" s="2"/>
      <c r="K319" s="11"/>
    </row>
    <row r="320" spans="1:11" x14ac:dyDescent="0.35">
      <c r="A320" s="53" t="s">
        <v>47</v>
      </c>
      <c r="B320" s="11">
        <v>42929</v>
      </c>
      <c r="G320" s="14">
        <v>8.8699999999999992</v>
      </c>
      <c r="H320" s="14">
        <v>8.7899999999999991</v>
      </c>
      <c r="I320" s="2" t="s">
        <v>57</v>
      </c>
      <c r="J320" s="2"/>
      <c r="K320" s="11">
        <v>42929</v>
      </c>
    </row>
    <row r="321" spans="1:11" x14ac:dyDescent="0.35">
      <c r="A321" s="53" t="s">
        <v>46</v>
      </c>
      <c r="B321" s="11">
        <v>42929</v>
      </c>
      <c r="G321" s="14">
        <v>6.45</v>
      </c>
      <c r="H321" s="14">
        <v>6.12</v>
      </c>
      <c r="I321" s="2" t="s">
        <v>56</v>
      </c>
      <c r="J321" s="2"/>
      <c r="K321" s="11">
        <v>42929</v>
      </c>
    </row>
    <row r="322" spans="1:11" x14ac:dyDescent="0.35">
      <c r="A322" s="53" t="s">
        <v>47</v>
      </c>
      <c r="B322" s="11">
        <v>42934</v>
      </c>
      <c r="G322" s="14">
        <v>7.19</v>
      </c>
      <c r="H322" s="14">
        <v>7.44</v>
      </c>
      <c r="I322" s="2" t="s">
        <v>57</v>
      </c>
      <c r="J322" s="2"/>
      <c r="K322" s="11">
        <v>42934</v>
      </c>
    </row>
    <row r="323" spans="1:11" x14ac:dyDescent="0.35">
      <c r="A323" s="53" t="s">
        <v>46</v>
      </c>
      <c r="B323" s="11">
        <v>42934</v>
      </c>
      <c r="G323" s="14">
        <v>6.71</v>
      </c>
      <c r="H323" s="14">
        <v>5.75</v>
      </c>
      <c r="I323" s="2" t="s">
        <v>56</v>
      </c>
      <c r="J323" s="2"/>
      <c r="K323" s="11">
        <v>42934</v>
      </c>
    </row>
    <row r="324" spans="1:11" x14ac:dyDescent="0.35">
      <c r="A324" s="53" t="s">
        <v>46</v>
      </c>
      <c r="B324" s="11">
        <v>42934</v>
      </c>
      <c r="G324" s="14" t="s">
        <v>41</v>
      </c>
      <c r="H324" s="14"/>
      <c r="I324" s="2"/>
      <c r="J324" s="2"/>
      <c r="K324" s="11"/>
    </row>
    <row r="325" spans="1:11" x14ac:dyDescent="0.35">
      <c r="A325" s="53" t="s">
        <v>44</v>
      </c>
      <c r="B325" s="11">
        <v>42943</v>
      </c>
      <c r="G325" s="14">
        <v>6.89</v>
      </c>
      <c r="H325" s="14"/>
      <c r="I325" s="2"/>
      <c r="J325" s="2"/>
      <c r="K325" s="11"/>
    </row>
    <row r="326" spans="1:11" x14ac:dyDescent="0.35">
      <c r="A326" s="53" t="s">
        <v>44</v>
      </c>
      <c r="B326" s="11">
        <v>42943</v>
      </c>
      <c r="G326" s="14" t="s">
        <v>41</v>
      </c>
      <c r="H326" s="14"/>
      <c r="I326" s="2"/>
      <c r="J326" s="2"/>
      <c r="K326" s="11"/>
    </row>
    <row r="327" spans="1:11" x14ac:dyDescent="0.35">
      <c r="A327" s="53" t="s">
        <v>47</v>
      </c>
      <c r="B327" s="11">
        <v>42943</v>
      </c>
      <c r="G327" s="14">
        <v>6.21</v>
      </c>
      <c r="H327" s="14">
        <v>5.29</v>
      </c>
      <c r="I327" s="2" t="s">
        <v>57</v>
      </c>
      <c r="J327" s="2"/>
      <c r="K327" s="11">
        <v>42943</v>
      </c>
    </row>
    <row r="328" spans="1:11" x14ac:dyDescent="0.35">
      <c r="A328" s="53" t="s">
        <v>46</v>
      </c>
      <c r="B328" s="11">
        <v>42943</v>
      </c>
      <c r="G328" s="14">
        <v>4.25</v>
      </c>
      <c r="H328" s="14">
        <v>3.79</v>
      </c>
      <c r="I328" s="2" t="s">
        <v>56</v>
      </c>
      <c r="J328" s="2"/>
      <c r="K328" s="11">
        <v>42943</v>
      </c>
    </row>
    <row r="329" spans="1:11" x14ac:dyDescent="0.35">
      <c r="A329" s="53" t="s">
        <v>47</v>
      </c>
      <c r="B329" s="11">
        <v>42948</v>
      </c>
      <c r="G329" s="14">
        <v>9.6</v>
      </c>
      <c r="H329" s="14">
        <v>5.28</v>
      </c>
      <c r="I329" s="2" t="s">
        <v>57</v>
      </c>
      <c r="J329" s="2"/>
      <c r="K329" s="11">
        <v>42948</v>
      </c>
    </row>
    <row r="330" spans="1:11" x14ac:dyDescent="0.35">
      <c r="A330" s="53" t="s">
        <v>46</v>
      </c>
      <c r="B330" s="11">
        <v>42948</v>
      </c>
      <c r="G330" s="14">
        <v>8.31</v>
      </c>
      <c r="H330" s="14">
        <v>5.2</v>
      </c>
      <c r="I330" s="2" t="s">
        <v>56</v>
      </c>
      <c r="J330" s="2"/>
      <c r="K330" s="11">
        <v>42948</v>
      </c>
    </row>
    <row r="331" spans="1:11" x14ac:dyDescent="0.35">
      <c r="A331" s="53" t="s">
        <v>47</v>
      </c>
      <c r="B331" s="11">
        <v>42956</v>
      </c>
      <c r="G331" s="14">
        <v>6.86</v>
      </c>
      <c r="H331" s="14">
        <v>6.1</v>
      </c>
      <c r="I331" s="2" t="s">
        <v>57</v>
      </c>
      <c r="J331" s="2"/>
      <c r="K331" s="11">
        <v>42956</v>
      </c>
    </row>
    <row r="332" spans="1:11" x14ac:dyDescent="0.35">
      <c r="A332" s="53" t="s">
        <v>46</v>
      </c>
      <c r="B332" s="11">
        <v>42956</v>
      </c>
      <c r="G332" s="14">
        <v>5.22</v>
      </c>
      <c r="H332" s="14">
        <v>4.42</v>
      </c>
      <c r="I332" s="2" t="s">
        <v>56</v>
      </c>
      <c r="J332" s="2"/>
      <c r="K332" s="11">
        <v>42956</v>
      </c>
    </row>
    <row r="333" spans="1:11" x14ac:dyDescent="0.35">
      <c r="A333" s="53" t="s">
        <v>46</v>
      </c>
      <c r="B333" s="11">
        <v>42956</v>
      </c>
      <c r="G333" s="14" t="s">
        <v>41</v>
      </c>
      <c r="H333" s="14"/>
      <c r="I333" s="2"/>
      <c r="J333" s="2"/>
      <c r="K333" s="11"/>
    </row>
    <row r="334" spans="1:11" x14ac:dyDescent="0.35">
      <c r="A334" s="53" t="s">
        <v>44</v>
      </c>
      <c r="B334" s="11">
        <v>42957</v>
      </c>
      <c r="G334" s="14">
        <v>8.08</v>
      </c>
      <c r="H334" s="14"/>
      <c r="I334" s="2"/>
      <c r="J334" s="2"/>
      <c r="K334" s="11"/>
    </row>
    <row r="335" spans="1:11" x14ac:dyDescent="0.35">
      <c r="A335" s="53" t="s">
        <v>44</v>
      </c>
      <c r="B335" s="11">
        <v>42957</v>
      </c>
      <c r="G335" s="14" t="s">
        <v>41</v>
      </c>
      <c r="H335" s="14"/>
      <c r="I335" s="2"/>
      <c r="J335" s="2"/>
      <c r="K335" s="11"/>
    </row>
    <row r="336" spans="1:11" x14ac:dyDescent="0.35">
      <c r="A336" s="53" t="s">
        <v>44</v>
      </c>
      <c r="B336" s="11">
        <v>42971</v>
      </c>
      <c r="G336" s="14">
        <v>6.54</v>
      </c>
      <c r="H336" s="14"/>
      <c r="I336" s="2"/>
      <c r="J336" s="2"/>
      <c r="K336" s="11"/>
    </row>
    <row r="337" spans="1:11" x14ac:dyDescent="0.35">
      <c r="A337" s="53" t="s">
        <v>44</v>
      </c>
      <c r="B337" s="11">
        <v>42971</v>
      </c>
      <c r="G337" s="14" t="s">
        <v>41</v>
      </c>
      <c r="H337" s="14"/>
      <c r="I337" s="2"/>
      <c r="J337" s="2"/>
      <c r="K337" s="11"/>
    </row>
    <row r="338" spans="1:11" x14ac:dyDescent="0.35">
      <c r="A338" s="53" t="s">
        <v>47</v>
      </c>
      <c r="B338" s="11">
        <v>42971</v>
      </c>
      <c r="G338" s="14">
        <v>5.67</v>
      </c>
      <c r="H338" s="14">
        <v>5.24</v>
      </c>
      <c r="I338" s="2" t="s">
        <v>57</v>
      </c>
      <c r="J338" s="2"/>
      <c r="K338" s="11">
        <v>42971</v>
      </c>
    </row>
    <row r="339" spans="1:11" x14ac:dyDescent="0.35">
      <c r="A339" s="53" t="s">
        <v>46</v>
      </c>
      <c r="B339" s="11">
        <v>42971</v>
      </c>
      <c r="G339" s="14">
        <v>5.87</v>
      </c>
      <c r="H339" s="14">
        <v>4.59</v>
      </c>
      <c r="I339" s="2" t="s">
        <v>56</v>
      </c>
      <c r="J339" s="2"/>
      <c r="K339" s="11">
        <v>42971</v>
      </c>
    </row>
    <row r="340" spans="1:11" x14ac:dyDescent="0.35">
      <c r="A340" s="53" t="s">
        <v>44</v>
      </c>
      <c r="B340" s="11">
        <v>42985</v>
      </c>
      <c r="G340" s="14">
        <v>7.2</v>
      </c>
      <c r="H340" s="14"/>
      <c r="I340" s="2"/>
      <c r="J340" s="2"/>
      <c r="K340" s="11"/>
    </row>
    <row r="341" spans="1:11" x14ac:dyDescent="0.35">
      <c r="A341" s="53" t="s">
        <v>44</v>
      </c>
      <c r="B341" s="11">
        <v>42985</v>
      </c>
      <c r="G341" s="14" t="s">
        <v>41</v>
      </c>
      <c r="H341" s="14"/>
      <c r="I341" s="2"/>
      <c r="J341" s="2"/>
      <c r="K341" s="11"/>
    </row>
    <row r="342" spans="1:11" x14ac:dyDescent="0.35">
      <c r="A342" s="53" t="s">
        <v>47</v>
      </c>
      <c r="B342" s="11">
        <v>42985</v>
      </c>
      <c r="G342" s="14">
        <v>8.1999999999999993</v>
      </c>
      <c r="H342" s="14">
        <v>7.32</v>
      </c>
      <c r="I342" s="2" t="s">
        <v>57</v>
      </c>
      <c r="J342" s="2"/>
      <c r="K342" s="11">
        <v>42985</v>
      </c>
    </row>
    <row r="343" spans="1:11" x14ac:dyDescent="0.35">
      <c r="A343" s="53" t="s">
        <v>46</v>
      </c>
      <c r="B343" s="11">
        <v>42985</v>
      </c>
      <c r="G343" s="14">
        <v>6.07</v>
      </c>
      <c r="H343" s="14">
        <v>6.02</v>
      </c>
      <c r="I343" s="2" t="s">
        <v>56</v>
      </c>
      <c r="J343" s="2"/>
      <c r="K343" s="11">
        <v>42985</v>
      </c>
    </row>
    <row r="344" spans="1:11" x14ac:dyDescent="0.35">
      <c r="A344" s="53" t="s">
        <v>46</v>
      </c>
      <c r="B344" s="11">
        <v>42985</v>
      </c>
      <c r="G344" s="14" t="s">
        <v>41</v>
      </c>
      <c r="H344" s="14"/>
      <c r="I344" s="2"/>
      <c r="J344" s="2"/>
      <c r="K344" s="11"/>
    </row>
    <row r="345" spans="1:11" x14ac:dyDescent="0.35">
      <c r="A345" s="53" t="s">
        <v>47</v>
      </c>
      <c r="B345" s="11">
        <v>42990</v>
      </c>
      <c r="G345" s="14">
        <v>8.76</v>
      </c>
      <c r="H345" s="14">
        <v>8.58</v>
      </c>
      <c r="I345" s="2" t="s">
        <v>57</v>
      </c>
      <c r="J345" s="2"/>
      <c r="K345" s="11">
        <v>42990</v>
      </c>
    </row>
    <row r="346" spans="1:11" x14ac:dyDescent="0.35">
      <c r="A346" s="53" t="s">
        <v>46</v>
      </c>
      <c r="B346" s="11">
        <v>42990</v>
      </c>
      <c r="G346" s="14">
        <v>6</v>
      </c>
      <c r="H346" s="14">
        <v>6.1</v>
      </c>
      <c r="I346" s="2" t="s">
        <v>56</v>
      </c>
      <c r="J346" s="2"/>
      <c r="K346" s="11">
        <v>42990</v>
      </c>
    </row>
    <row r="347" spans="1:11" x14ac:dyDescent="0.35">
      <c r="A347" s="53" t="s">
        <v>46</v>
      </c>
      <c r="B347" s="11">
        <v>42990</v>
      </c>
      <c r="G347" s="14" t="s">
        <v>41</v>
      </c>
      <c r="H347" s="14"/>
      <c r="I347" s="2"/>
      <c r="J347" s="2"/>
      <c r="K347" s="11"/>
    </row>
    <row r="348" spans="1:11" x14ac:dyDescent="0.35">
      <c r="A348" s="53" t="s">
        <v>47</v>
      </c>
      <c r="B348" s="11">
        <v>42998</v>
      </c>
      <c r="G348" s="14">
        <v>7.61</v>
      </c>
      <c r="H348" s="14">
        <v>6.9</v>
      </c>
      <c r="I348" s="2" t="s">
        <v>57</v>
      </c>
      <c r="J348" s="2"/>
      <c r="K348" s="11">
        <v>42998</v>
      </c>
    </row>
    <row r="349" spans="1:11" x14ac:dyDescent="0.35">
      <c r="A349" s="53" t="s">
        <v>46</v>
      </c>
      <c r="B349" s="11">
        <v>42998</v>
      </c>
      <c r="G349" s="14">
        <v>5.44</v>
      </c>
      <c r="H349" s="14">
        <v>5.47</v>
      </c>
      <c r="I349" s="2" t="s">
        <v>56</v>
      </c>
      <c r="J349" s="2"/>
      <c r="K349" s="11">
        <v>42998</v>
      </c>
    </row>
    <row r="350" spans="1:11" x14ac:dyDescent="0.35">
      <c r="A350" s="53" t="s">
        <v>46</v>
      </c>
      <c r="B350" s="11">
        <v>42998</v>
      </c>
      <c r="G350" s="14" t="s">
        <v>41</v>
      </c>
      <c r="H350" s="14"/>
      <c r="I350" s="2"/>
      <c r="J350" s="2"/>
      <c r="K350" s="11"/>
    </row>
    <row r="351" spans="1:11" x14ac:dyDescent="0.35">
      <c r="A351" s="53" t="s">
        <v>44</v>
      </c>
      <c r="B351" s="11">
        <v>42999</v>
      </c>
      <c r="G351" s="14">
        <v>6.37</v>
      </c>
      <c r="H351" s="14"/>
      <c r="I351" s="2"/>
      <c r="J351" s="2"/>
      <c r="K351" s="11"/>
    </row>
    <row r="352" spans="1:11" x14ac:dyDescent="0.35">
      <c r="A352" s="53" t="s">
        <v>44</v>
      </c>
      <c r="B352" s="11">
        <v>42999</v>
      </c>
      <c r="G352" s="14" t="s">
        <v>41</v>
      </c>
      <c r="H352" s="14"/>
      <c r="I352" s="2"/>
      <c r="J352" s="2"/>
      <c r="K352" s="11"/>
    </row>
    <row r="353" spans="1:14" x14ac:dyDescent="0.35">
      <c r="A353" s="53" t="s">
        <v>47</v>
      </c>
      <c r="B353" s="11">
        <v>43004</v>
      </c>
      <c r="G353" s="14">
        <v>7.22</v>
      </c>
      <c r="H353" s="14">
        <v>6.19</v>
      </c>
      <c r="I353" s="2" t="s">
        <v>57</v>
      </c>
      <c r="J353" s="2"/>
      <c r="K353" s="11">
        <v>43004</v>
      </c>
    </row>
    <row r="354" spans="1:14" x14ac:dyDescent="0.35">
      <c r="A354" s="53" t="s">
        <v>46</v>
      </c>
      <c r="B354" s="11">
        <v>43004</v>
      </c>
      <c r="G354" s="14">
        <v>7.9</v>
      </c>
      <c r="H354" s="14">
        <v>6.73</v>
      </c>
      <c r="I354" s="2" t="s">
        <v>56</v>
      </c>
      <c r="J354" s="2"/>
      <c r="K354" s="11">
        <v>43004</v>
      </c>
    </row>
    <row r="356" spans="1:14" ht="43.5" x14ac:dyDescent="0.35">
      <c r="B356" s="50" t="s">
        <v>58</v>
      </c>
      <c r="C356" s="63" t="s">
        <v>65</v>
      </c>
      <c r="D356" s="63" t="s">
        <v>66</v>
      </c>
      <c r="E356" s="63"/>
      <c r="G356" s="63" t="s">
        <v>67</v>
      </c>
      <c r="H356" s="63" t="s">
        <v>71</v>
      </c>
      <c r="I356" s="63" t="s">
        <v>68</v>
      </c>
      <c r="K356" s="63"/>
      <c r="M356" s="63" t="s">
        <v>69</v>
      </c>
      <c r="N356" s="63" t="s">
        <v>70</v>
      </c>
    </row>
    <row r="357" spans="1:14" x14ac:dyDescent="0.35">
      <c r="B357" s="50">
        <v>2010</v>
      </c>
      <c r="C357" s="58" t="e">
        <f>_xlfn.PERCENTRANK.EXC($G2:$G49,2.3)*100</f>
        <v>#N/A</v>
      </c>
      <c r="D357" s="58">
        <f>_xlfn.PERCENTRANK.EXC($G2:$G49,4.8)*100</f>
        <v>27.6</v>
      </c>
      <c r="E357" s="58">
        <f>_xlfn.PERCENTRANK.EXC($G2:$G49,5)</f>
        <v>0.28399999999999997</v>
      </c>
      <c r="F357" s="53">
        <f>E357*100</f>
        <v>28.4</v>
      </c>
      <c r="G357" s="58">
        <f>AVERAGE(G2:G49)</f>
        <v>6.2169444444444446</v>
      </c>
      <c r="H357" s="47">
        <f>MIN(H2:H49)</f>
        <v>3.25</v>
      </c>
      <c r="I357" s="47">
        <f>AVERAGE(H2:H49)</f>
        <v>5.8839285714285721</v>
      </c>
      <c r="J357" s="2"/>
      <c r="K357" s="47">
        <f>_xlfn.PERCENTRANK.EXC(H2:H49,5)</f>
        <v>0.29399999999999998</v>
      </c>
      <c r="L357" s="2">
        <f>K357*100</f>
        <v>29.4</v>
      </c>
      <c r="M357" s="47">
        <f>_xlfn.PERCENTRANK.EXC(H2:H49,4.8)*100</f>
        <v>22.6</v>
      </c>
      <c r="N357" s="47" t="e">
        <f>_xlfn.PERCENTRANK.EXC(H2:H49,2.3)*100</f>
        <v>#N/A</v>
      </c>
    </row>
    <row r="358" spans="1:14" x14ac:dyDescent="0.35">
      <c r="B358" s="50">
        <v>2011</v>
      </c>
      <c r="C358" s="58" t="e">
        <f>_xlfn.PERCENTRANK.EXC($G50:$G94,2.3)*100</f>
        <v>#N/A</v>
      </c>
      <c r="D358" s="58" t="e">
        <f>_xlfn.PERCENTRANK.EXC($G50:$G94,4.8)*100</f>
        <v>#N/A</v>
      </c>
      <c r="E358" s="58" t="e">
        <f>_xlfn.PERCENTRANK.EXC($G50:$G94,5)</f>
        <v>#N/A</v>
      </c>
      <c r="F358" s="53" t="e">
        <f t="shared" ref="F358:F364" si="0">E358*100</f>
        <v>#N/A</v>
      </c>
      <c r="G358" s="58">
        <f>AVERAGE(G50:G94)</f>
        <v>7.5148387096774192</v>
      </c>
      <c r="H358" s="47">
        <f>MIN(H50:H94)</f>
        <v>4</v>
      </c>
      <c r="I358" s="47">
        <f>AVERAGE(H50:H94)</f>
        <v>6.6318181818181818</v>
      </c>
      <c r="J358" s="2"/>
      <c r="K358" s="47">
        <f>_xlfn.PERCENTRANK.EXC(H50:H94,5)</f>
        <v>0.23400000000000001</v>
      </c>
      <c r="L358" s="2">
        <f>K358*100</f>
        <v>23.400000000000002</v>
      </c>
      <c r="M358" s="47">
        <f>_xlfn.PERCENTRANK.EXC(H50:H94,4.8)*100</f>
        <v>11.799999999999999</v>
      </c>
      <c r="N358" s="47" t="e">
        <f>_xlfn.PERCENTRANK.EXC(H50:H94,2.3)*100</f>
        <v>#N/A</v>
      </c>
    </row>
    <row r="359" spans="1:14" x14ac:dyDescent="0.35">
      <c r="B359" s="50">
        <v>2012</v>
      </c>
      <c r="C359" s="58" t="e">
        <f>_xlfn.PERCENTRANK.EXC($G95:$G138,2.3)*100</f>
        <v>#N/A</v>
      </c>
      <c r="D359" s="58">
        <f>_xlfn.PERCENTRANK.EXC($G95:$G138,4.8)*100</f>
        <v>21.7</v>
      </c>
      <c r="E359" s="58">
        <f>_xlfn.PERCENTRANK.EXC($G95:$G138,5)</f>
        <v>0.28100000000000003</v>
      </c>
      <c r="F359" s="53">
        <f t="shared" si="0"/>
        <v>28.1</v>
      </c>
      <c r="G359" s="58">
        <f>AVERAGE(G95:G138)</f>
        <v>6.0986666666666682</v>
      </c>
      <c r="H359" s="47">
        <f>MIN(H95:H138)</f>
        <v>3.1</v>
      </c>
      <c r="I359" s="47">
        <f>AVERAGE(H95:H138)</f>
        <v>5.1395454545454538</v>
      </c>
      <c r="J359" s="2"/>
      <c r="K359" s="47">
        <f>_xlfn.PERCENTRANK.EXC(H95:H138,5)</f>
        <v>0.47099999999999997</v>
      </c>
      <c r="L359" s="2">
        <f>K359*100</f>
        <v>47.099999999999994</v>
      </c>
      <c r="M359" s="47">
        <f>_xlfn.PERCENTRANK.EXC(H95:H138,4.8)*100</f>
        <v>43.4</v>
      </c>
      <c r="N359" s="47" t="e">
        <f>_xlfn.PERCENTRANK.EXC(H95:H138,2.3)*100</f>
        <v>#N/A</v>
      </c>
    </row>
    <row r="360" spans="1:14" x14ac:dyDescent="0.35">
      <c r="B360" s="50">
        <v>2013</v>
      </c>
      <c r="C360" s="58" t="e">
        <f>_xlfn.PERCENTRANK.EXC($G139:$G181,2.3)*100</f>
        <v>#N/A</v>
      </c>
      <c r="D360" s="58">
        <f>_xlfn.PERCENTRANK.EXC($G139:$G181,4.8)*100</f>
        <v>16.5</v>
      </c>
      <c r="E360" s="58">
        <f>_xlfn.PERCENTRANK.EXC($G139:$G181,5)</f>
        <v>0.182</v>
      </c>
      <c r="F360" s="53">
        <f t="shared" si="0"/>
        <v>18.2</v>
      </c>
      <c r="G360" s="58">
        <f>AVERAGE(G139:G181)</f>
        <v>6.226</v>
      </c>
      <c r="H360" s="47">
        <f>MIN(H139:H181)</f>
        <v>4.3499999999999996</v>
      </c>
      <c r="I360" s="47">
        <f>AVERAGE(H139:H181)</f>
        <v>6.1836363636363636</v>
      </c>
      <c r="J360" s="2"/>
      <c r="K360" s="47">
        <f>_xlfn.PERCENTRANK.EXC(H139:H181,5)</f>
        <v>0.17599999999999999</v>
      </c>
      <c r="L360" s="2">
        <f>K360*100</f>
        <v>17.599999999999998</v>
      </c>
      <c r="M360" s="47">
        <f>_xlfn.PERCENTRANK.EXC(H139:H181,4.8)*100</f>
        <v>15.6</v>
      </c>
      <c r="N360" s="47" t="e">
        <f>_xlfn.PERCENTRANK.EXC(H139:H181,2.3)*100</f>
        <v>#N/A</v>
      </c>
    </row>
    <row r="361" spans="1:14" x14ac:dyDescent="0.35">
      <c r="B361" s="50">
        <v>2014</v>
      </c>
      <c r="C361" s="58" t="e">
        <f>_xlfn.PERCENTRANK.EXC($G182:$G215,2.3)*100</f>
        <v>#N/A</v>
      </c>
      <c r="D361" s="58">
        <f>_xlfn.PERCENTRANK.EXC($G182:$G215,4.8)*100</f>
        <v>17.299999999999997</v>
      </c>
      <c r="E361" s="58">
        <f>_xlfn.PERCENTRANK.EXC($G182:$G215,5)</f>
        <v>0.20699999999999999</v>
      </c>
      <c r="F361" s="53">
        <f t="shared" si="0"/>
        <v>20.7</v>
      </c>
      <c r="G361" s="58">
        <f>AVERAGE(G182:G215)</f>
        <v>6.4704545454545448</v>
      </c>
      <c r="H361" s="47">
        <f>MIN(H182:H215)</f>
        <v>4.12</v>
      </c>
      <c r="I361" s="47">
        <f>AVERAGE(H182:H215)</f>
        <v>6.0514285714285725</v>
      </c>
      <c r="J361" s="2"/>
      <c r="K361" s="47">
        <f>_xlfn.PERCENTRANK.EXC(H182:H215,5)</f>
        <v>0.375</v>
      </c>
      <c r="L361" s="2">
        <f>K361*100</f>
        <v>37.5</v>
      </c>
      <c r="M361" s="47">
        <f>_xlfn.PERCENTRANK.EXC(H182:H215,4.8)*100</f>
        <v>29.599999999999998</v>
      </c>
      <c r="N361" s="47" t="e">
        <f>_xlfn.PERCENTRANK.EXC(H182:H215,2.3)*100</f>
        <v>#N/A</v>
      </c>
    </row>
    <row r="362" spans="1:14" x14ac:dyDescent="0.35">
      <c r="B362" s="50">
        <v>2015</v>
      </c>
      <c r="C362" s="58" t="e">
        <f>_xlfn.PERCENTRANK.EXC($G216:$G260,2.3)*100</f>
        <v>#N/A</v>
      </c>
      <c r="D362" s="58">
        <f>_xlfn.PERCENTRANK.EXC($G216:$G260,4.8)*100</f>
        <v>9.8000000000000007</v>
      </c>
      <c r="E362" s="58">
        <f>_xlfn.PERCENTRANK.EXC($G216:$G260,5)</f>
        <v>0.125</v>
      </c>
      <c r="F362" s="53">
        <f t="shared" si="0"/>
        <v>12.5</v>
      </c>
      <c r="G362" s="58">
        <f>AVERAGE(G216:G260)</f>
        <v>7.6881250000000012</v>
      </c>
      <c r="H362" s="47">
        <f>MIN(H216:H260)</f>
        <v>4.58</v>
      </c>
      <c r="I362" s="47">
        <f>AVERAGE(H216:H260)</f>
        <v>7.3212499999999983</v>
      </c>
      <c r="J362" s="2"/>
      <c r="K362" s="47">
        <f>_xlfn.PERCENTRANK.EXC(H216:H260,5)</f>
        <v>0.13</v>
      </c>
      <c r="L362" s="2">
        <f>K362*100</f>
        <v>13</v>
      </c>
      <c r="M362" s="47">
        <f>_xlfn.PERCENTRANK.EXC(H216:H260,4.8)*100</f>
        <v>11</v>
      </c>
      <c r="N362" s="47" t="e">
        <f>_xlfn.PERCENTRANK.EXC(H216:H260,2.3)*100</f>
        <v>#N/A</v>
      </c>
    </row>
    <row r="363" spans="1:14" x14ac:dyDescent="0.35">
      <c r="B363" s="50">
        <v>2016</v>
      </c>
      <c r="C363" s="58" t="e">
        <f>_xlfn.PERCENTRANK.EXC($G261:$G5262,48)*100</f>
        <v>#N/A</v>
      </c>
      <c r="D363" s="58">
        <f>_xlfn.PERCENTRANK.EXC($G261:$G310,4.8)*100</f>
        <v>20.399999999999999</v>
      </c>
      <c r="E363" s="58">
        <f>_xlfn.PERCENTRANK.EXC($G261:$G5262,5)</f>
        <v>0.15</v>
      </c>
      <c r="F363" s="53">
        <f t="shared" si="0"/>
        <v>15</v>
      </c>
      <c r="G363" s="58">
        <f>AVERAGE(G261:G310)</f>
        <v>6.2858823529411776</v>
      </c>
      <c r="H363" s="47">
        <f>MIN(H261:H310)</f>
        <v>3.38</v>
      </c>
      <c r="I363" s="47">
        <f>AVERAGE(H261:H310)</f>
        <v>5.8726923076923079</v>
      </c>
      <c r="J363" s="2"/>
      <c r="K363" s="47">
        <f>_xlfn.PERCENTRANK.EXC(H261:H310,5)</f>
        <v>0.29599999999999999</v>
      </c>
      <c r="L363" s="2">
        <f>K363*100</f>
        <v>29.599999999999998</v>
      </c>
      <c r="M363" s="47">
        <f>_xlfn.PERCENTRANK.EXC(H261:H310,4.8)*100</f>
        <v>25.3</v>
      </c>
      <c r="N363" s="47" t="e">
        <f>_xlfn.PERCENTRANK.EXC(H261:H310,2.3)*100</f>
        <v>#N/A</v>
      </c>
    </row>
    <row r="364" spans="1:14" x14ac:dyDescent="0.35">
      <c r="B364" s="50">
        <v>2017</v>
      </c>
      <c r="C364" s="58" t="e">
        <f>_xlfn.PERCENTRANK.EXC($G311:$G354,2.3)*100</f>
        <v>#N/A</v>
      </c>
      <c r="D364" s="58">
        <f>_xlfn.PERCENTRANK.EXC($G311:$G354,4.8)*100</f>
        <v>6.5</v>
      </c>
      <c r="E364" s="58">
        <f>_xlfn.PERCENTRANK.EXC($G311:$G354,5)</f>
        <v>0.08</v>
      </c>
      <c r="F364" s="53">
        <f t="shared" si="0"/>
        <v>8</v>
      </c>
      <c r="G364" s="58">
        <f>AVERAGE(G311:G354)</f>
        <v>7.3233333333333324</v>
      </c>
      <c r="H364" s="47">
        <f>MIN(H311:H354)</f>
        <v>3.79</v>
      </c>
      <c r="I364" s="47">
        <f>AVERAGE(H311:H354)</f>
        <v>6.0604545454545447</v>
      </c>
      <c r="J364" s="2"/>
      <c r="K364" s="47">
        <f>_xlfn.PERCENTRANK.EXC(H311:H354,5)</f>
        <v>0.159</v>
      </c>
      <c r="L364" s="2">
        <f>K364*100</f>
        <v>15.9</v>
      </c>
      <c r="M364" s="47">
        <f>_xlfn.PERCENTRANK.EXC(H311:H354,4.8)*100</f>
        <v>14.499999999999998</v>
      </c>
      <c r="N364" s="47" t="e">
        <f>_xlfn.PERCENTRANK.EXC(H311:H354,2.3)*100</f>
        <v>#N/A</v>
      </c>
    </row>
    <row r="365" spans="1:14" x14ac:dyDescent="0.35">
      <c r="H365" s="4"/>
      <c r="I365" s="4"/>
      <c r="J365" s="2"/>
      <c r="K365" s="2"/>
      <c r="L365" s="2"/>
      <c r="M365" s="47">
        <f>_xlfn.PERCENTRANK.EXC(H311:H354,4)*100</f>
        <v>5.7</v>
      </c>
      <c r="N365" s="2"/>
    </row>
    <row r="521" spans="8:11" ht="29" x14ac:dyDescent="0.35">
      <c r="H521" s="63" t="s">
        <v>68</v>
      </c>
      <c r="I521" s="63" t="s">
        <v>69</v>
      </c>
      <c r="J521" s="63" t="s">
        <v>70</v>
      </c>
      <c r="K521" s="6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workbookViewId="0">
      <pane ySplit="1" topLeftCell="A350" activePane="bottomLeft" state="frozen"/>
      <selection pane="bottomLeft" activeCell="G361" sqref="G361"/>
    </sheetView>
  </sheetViews>
  <sheetFormatPr defaultColWidth="9.1796875" defaultRowHeight="14.5" x14ac:dyDescent="0.35"/>
  <cols>
    <col min="1" max="1" width="10.81640625" style="53" bestFit="1" customWidth="1"/>
    <col min="2" max="2" width="19.81640625" style="53" customWidth="1"/>
    <col min="3" max="4" width="10.81640625" style="53" bestFit="1" customWidth="1"/>
    <col min="5" max="6" width="9.7265625" style="53" bestFit="1" customWidth="1"/>
    <col min="7" max="7" width="9.81640625" style="53" bestFit="1" customWidth="1"/>
    <col min="8" max="8" width="13.26953125" style="53" bestFit="1" customWidth="1"/>
    <col min="9" max="10" width="15.26953125" style="53" bestFit="1" customWidth="1"/>
    <col min="11" max="11" width="15.26953125" style="53" customWidth="1"/>
    <col min="12" max="16384" width="9.1796875" style="53"/>
  </cols>
  <sheetData>
    <row r="1" spans="1:11" s="52" customFormat="1" ht="58.5" customHeight="1" x14ac:dyDescent="0.35">
      <c r="A1" s="52" t="s">
        <v>0</v>
      </c>
      <c r="B1" s="52" t="s">
        <v>2</v>
      </c>
      <c r="C1" s="52" t="s">
        <v>22</v>
      </c>
      <c r="D1" s="52" t="s">
        <v>23</v>
      </c>
      <c r="E1" s="52" t="s">
        <v>24</v>
      </c>
      <c r="F1" s="52" t="s">
        <v>25</v>
      </c>
      <c r="G1" s="52" t="s">
        <v>26</v>
      </c>
      <c r="H1" s="52" t="s">
        <v>27</v>
      </c>
      <c r="I1" s="52" t="s">
        <v>28</v>
      </c>
      <c r="J1" s="52" t="s">
        <v>29</v>
      </c>
      <c r="K1" s="52" t="s">
        <v>45</v>
      </c>
    </row>
    <row r="2" spans="1:11" x14ac:dyDescent="0.25">
      <c r="A2" s="53" t="s">
        <v>47</v>
      </c>
      <c r="B2" s="11">
        <v>40337</v>
      </c>
      <c r="K2" s="53">
        <v>3.9051999999999998</v>
      </c>
    </row>
    <row r="3" spans="1:11" x14ac:dyDescent="0.25">
      <c r="A3" s="53" t="s">
        <v>46</v>
      </c>
      <c r="B3" s="11">
        <v>40337</v>
      </c>
      <c r="K3" s="53">
        <v>2.6366000000000001</v>
      </c>
    </row>
    <row r="4" spans="1:11" x14ac:dyDescent="0.25">
      <c r="A4" s="53" t="s">
        <v>44</v>
      </c>
      <c r="B4" s="11">
        <v>40339</v>
      </c>
      <c r="K4" s="53">
        <v>7.418099999999999</v>
      </c>
    </row>
    <row r="5" spans="1:11" x14ac:dyDescent="0.25">
      <c r="A5" s="53" t="s">
        <v>44</v>
      </c>
      <c r="B5" s="11">
        <v>40339</v>
      </c>
      <c r="K5" s="53">
        <v>7.5156999999999998</v>
      </c>
    </row>
    <row r="6" spans="1:11" x14ac:dyDescent="0.25">
      <c r="A6" s="53" t="s">
        <v>47</v>
      </c>
      <c r="B6" s="11">
        <v>40343</v>
      </c>
      <c r="K6" s="53">
        <v>4.5993999999999993</v>
      </c>
    </row>
    <row r="7" spans="1:11" x14ac:dyDescent="0.25">
      <c r="A7" s="53" t="s">
        <v>46</v>
      </c>
      <c r="B7" s="11">
        <v>40343</v>
      </c>
      <c r="K7" s="53">
        <v>2.4175000000000004</v>
      </c>
    </row>
    <row r="8" spans="1:11" x14ac:dyDescent="0.25">
      <c r="A8" s="53" t="s">
        <v>46</v>
      </c>
      <c r="B8" s="11">
        <v>40343</v>
      </c>
      <c r="K8" s="53">
        <v>2.5778000000000003</v>
      </c>
    </row>
    <row r="9" spans="1:11" x14ac:dyDescent="0.25">
      <c r="A9" s="53" t="s">
        <v>44</v>
      </c>
      <c r="B9" s="11">
        <v>40353</v>
      </c>
      <c r="K9" s="53">
        <v>6.1785999999999994</v>
      </c>
    </row>
    <row r="10" spans="1:11" x14ac:dyDescent="0.25">
      <c r="A10" s="53" t="s">
        <v>44</v>
      </c>
      <c r="B10" s="11">
        <v>40353</v>
      </c>
      <c r="K10" s="53">
        <v>6.7457000000000003</v>
      </c>
    </row>
    <row r="11" spans="1:11" x14ac:dyDescent="0.25">
      <c r="A11" s="53" t="s">
        <v>47</v>
      </c>
      <c r="B11" s="11">
        <v>40353</v>
      </c>
      <c r="K11" s="53">
        <v>4.1871999999999998</v>
      </c>
    </row>
    <row r="12" spans="1:11" x14ac:dyDescent="0.25">
      <c r="A12" s="53" t="s">
        <v>46</v>
      </c>
      <c r="B12" s="11">
        <v>40353</v>
      </c>
      <c r="K12" s="53">
        <v>2.5835999999999997</v>
      </c>
    </row>
    <row r="13" spans="1:11" x14ac:dyDescent="0.25">
      <c r="A13" s="53" t="s">
        <v>44</v>
      </c>
      <c r="B13" s="11">
        <v>40367</v>
      </c>
      <c r="K13" s="53">
        <v>4.6998999999999995</v>
      </c>
    </row>
    <row r="14" spans="1:11" x14ac:dyDescent="0.25">
      <c r="A14" s="53" t="s">
        <v>44</v>
      </c>
      <c r="B14" s="11">
        <v>40367</v>
      </c>
      <c r="K14" s="53">
        <v>5.2090000000000005</v>
      </c>
    </row>
    <row r="15" spans="1:11" x14ac:dyDescent="0.25">
      <c r="A15" s="53" t="s">
        <v>47</v>
      </c>
      <c r="B15" s="11">
        <v>40374</v>
      </c>
      <c r="K15" s="53">
        <v>3.3298000000000001</v>
      </c>
    </row>
    <row r="16" spans="1:11" x14ac:dyDescent="0.25">
      <c r="A16" s="53" t="s">
        <v>46</v>
      </c>
      <c r="B16" s="11">
        <v>40374</v>
      </c>
      <c r="K16" s="53">
        <v>2.8365999999999998</v>
      </c>
    </row>
    <row r="17" spans="1:11" x14ac:dyDescent="0.25">
      <c r="A17" s="53" t="s">
        <v>47</v>
      </c>
      <c r="B17" s="11">
        <v>40379</v>
      </c>
      <c r="K17" s="53">
        <v>4.1478000000000002</v>
      </c>
    </row>
    <row r="18" spans="1:11" x14ac:dyDescent="0.25">
      <c r="A18" s="53" t="s">
        <v>46</v>
      </c>
      <c r="B18" s="11">
        <v>40379</v>
      </c>
      <c r="K18" s="53">
        <v>3.2750000000000004</v>
      </c>
    </row>
    <row r="19" spans="1:11" x14ac:dyDescent="0.25">
      <c r="A19" s="53" t="s">
        <v>44</v>
      </c>
      <c r="B19" s="11">
        <v>40381</v>
      </c>
      <c r="K19" s="53">
        <v>7.4931999999999999</v>
      </c>
    </row>
    <row r="20" spans="1:11" x14ac:dyDescent="0.25">
      <c r="A20" s="53" t="s">
        <v>44</v>
      </c>
      <c r="B20" s="11">
        <v>40381</v>
      </c>
    </row>
    <row r="21" spans="1:11" x14ac:dyDescent="0.25">
      <c r="A21" s="53" t="s">
        <v>47</v>
      </c>
      <c r="B21" s="11">
        <v>40386</v>
      </c>
      <c r="K21" s="53">
        <v>3.1509</v>
      </c>
    </row>
    <row r="22" spans="1:11" x14ac:dyDescent="0.35">
      <c r="A22" s="53" t="s">
        <v>46</v>
      </c>
      <c r="B22" s="44">
        <v>40386</v>
      </c>
      <c r="K22" s="53">
        <v>1.7667999999999999</v>
      </c>
    </row>
    <row r="23" spans="1:11" x14ac:dyDescent="0.25">
      <c r="A23" s="53" t="s">
        <v>47</v>
      </c>
      <c r="B23" s="11">
        <v>40393</v>
      </c>
      <c r="K23" s="53">
        <v>4.0220000000000002</v>
      </c>
    </row>
    <row r="24" spans="1:11" x14ac:dyDescent="0.25">
      <c r="A24" s="53" t="s">
        <v>46</v>
      </c>
      <c r="B24" s="11">
        <v>40393</v>
      </c>
      <c r="K24" s="53">
        <v>3.2781000000000002</v>
      </c>
    </row>
    <row r="25" spans="1:11" x14ac:dyDescent="0.25">
      <c r="A25" s="53" t="s">
        <v>44</v>
      </c>
      <c r="B25" s="11">
        <v>40395</v>
      </c>
      <c r="K25" s="53">
        <v>6.3462000000000005</v>
      </c>
    </row>
    <row r="26" spans="1:11" x14ac:dyDescent="0.25">
      <c r="A26" s="53" t="s">
        <v>44</v>
      </c>
      <c r="B26" s="11">
        <v>40395</v>
      </c>
      <c r="K26" s="53">
        <v>6.1667999999999994</v>
      </c>
    </row>
    <row r="27" spans="1:11" x14ac:dyDescent="0.25">
      <c r="A27" s="53" t="s">
        <v>47</v>
      </c>
      <c r="B27" s="11">
        <v>40400</v>
      </c>
      <c r="K27" s="53">
        <v>2.3668</v>
      </c>
    </row>
    <row r="28" spans="1:11" x14ac:dyDescent="0.25">
      <c r="A28" s="53" t="s">
        <v>46</v>
      </c>
      <c r="B28" s="11">
        <v>40400</v>
      </c>
      <c r="K28" s="53">
        <v>0.98469999999999991</v>
      </c>
    </row>
    <row r="29" spans="1:11" x14ac:dyDescent="0.25">
      <c r="A29" s="53" t="s">
        <v>46</v>
      </c>
      <c r="B29" s="11">
        <v>40400</v>
      </c>
      <c r="K29" s="53">
        <v>1.0767</v>
      </c>
    </row>
    <row r="30" spans="1:11" x14ac:dyDescent="0.25">
      <c r="A30" s="53" t="s">
        <v>47</v>
      </c>
      <c r="B30" s="11">
        <v>40407</v>
      </c>
      <c r="K30" s="53">
        <v>3.7527999999999997</v>
      </c>
    </row>
    <row r="31" spans="1:11" x14ac:dyDescent="0.25">
      <c r="A31" s="53" t="s">
        <v>46</v>
      </c>
      <c r="B31" s="11">
        <v>40407</v>
      </c>
      <c r="K31" s="53">
        <v>2.9803999999999999</v>
      </c>
    </row>
    <row r="32" spans="1:11" x14ac:dyDescent="0.25">
      <c r="A32" s="53" t="s">
        <v>44</v>
      </c>
      <c r="B32" s="11">
        <v>40409</v>
      </c>
      <c r="K32" s="53">
        <v>6.3333000000000004</v>
      </c>
    </row>
    <row r="33" spans="1:11" x14ac:dyDescent="0.25">
      <c r="A33" s="53" t="s">
        <v>44</v>
      </c>
      <c r="B33" s="11">
        <v>40409</v>
      </c>
      <c r="K33" s="53">
        <v>6.1230000000000002</v>
      </c>
    </row>
    <row r="34" spans="1:11" x14ac:dyDescent="0.25">
      <c r="A34" s="53" t="s">
        <v>47</v>
      </c>
      <c r="B34" s="11">
        <v>40421</v>
      </c>
      <c r="K34" s="53">
        <v>3.0815999999999999</v>
      </c>
    </row>
    <row r="35" spans="1:11" x14ac:dyDescent="0.25">
      <c r="A35" s="53" t="s">
        <v>46</v>
      </c>
      <c r="B35" s="11">
        <v>40421</v>
      </c>
      <c r="K35" s="53">
        <v>1.7644</v>
      </c>
    </row>
    <row r="36" spans="1:11" x14ac:dyDescent="0.25">
      <c r="A36" s="53" t="s">
        <v>44</v>
      </c>
      <c r="B36" s="11">
        <v>40423</v>
      </c>
      <c r="K36" s="53">
        <v>5.8634000000000004</v>
      </c>
    </row>
    <row r="37" spans="1:11" x14ac:dyDescent="0.25">
      <c r="A37" s="53" t="s">
        <v>44</v>
      </c>
      <c r="B37" s="11">
        <v>40423</v>
      </c>
      <c r="K37" s="53">
        <v>5.9039999999999999</v>
      </c>
    </row>
    <row r="38" spans="1:11" x14ac:dyDescent="0.25">
      <c r="A38" s="53" t="s">
        <v>47</v>
      </c>
      <c r="B38" s="11">
        <v>40429</v>
      </c>
      <c r="K38" s="53">
        <v>3.0351999999999997</v>
      </c>
    </row>
    <row r="39" spans="1:11" x14ac:dyDescent="0.25">
      <c r="A39" s="53" t="s">
        <v>46</v>
      </c>
      <c r="B39" s="11">
        <v>40429</v>
      </c>
      <c r="K39" s="53">
        <v>1.3645</v>
      </c>
    </row>
    <row r="40" spans="1:11" x14ac:dyDescent="0.25">
      <c r="A40" s="53" t="s">
        <v>47</v>
      </c>
      <c r="B40" s="11">
        <v>40435</v>
      </c>
      <c r="K40" s="53">
        <v>3.9969999999999999</v>
      </c>
    </row>
    <row r="41" spans="1:11" x14ac:dyDescent="0.25">
      <c r="A41" s="53" t="s">
        <v>46</v>
      </c>
      <c r="B41" s="11">
        <v>40435</v>
      </c>
      <c r="K41" s="53">
        <v>2.8258999999999999</v>
      </c>
    </row>
    <row r="42" spans="1:11" x14ac:dyDescent="0.25">
      <c r="A42" s="53" t="s">
        <v>46</v>
      </c>
      <c r="B42" s="11">
        <v>40435</v>
      </c>
      <c r="K42" s="53">
        <v>2.7545999999999999</v>
      </c>
    </row>
    <row r="43" spans="1:11" x14ac:dyDescent="0.25">
      <c r="A43" s="53" t="s">
        <v>47</v>
      </c>
      <c r="B43" s="11">
        <v>40442</v>
      </c>
      <c r="K43" s="53">
        <v>3.4759000000000002</v>
      </c>
    </row>
    <row r="44" spans="1:11" x14ac:dyDescent="0.25">
      <c r="A44" s="53" t="s">
        <v>46</v>
      </c>
      <c r="B44" s="11">
        <v>40442</v>
      </c>
      <c r="K44" s="53">
        <v>2.6470000000000002</v>
      </c>
    </row>
    <row r="45" spans="1:11" x14ac:dyDescent="0.25">
      <c r="A45" s="53" t="s">
        <v>44</v>
      </c>
      <c r="B45" s="11">
        <v>40444</v>
      </c>
      <c r="K45" s="53">
        <v>5.7187999999999999</v>
      </c>
    </row>
    <row r="46" spans="1:11" x14ac:dyDescent="0.25">
      <c r="A46" s="53" t="s">
        <v>44</v>
      </c>
      <c r="B46" s="11">
        <v>40444</v>
      </c>
      <c r="K46" s="53">
        <v>6.3984999999999994</v>
      </c>
    </row>
    <row r="47" spans="1:11" x14ac:dyDescent="0.25">
      <c r="A47" s="53" t="s">
        <v>47</v>
      </c>
      <c r="B47" s="11">
        <v>40450</v>
      </c>
      <c r="K47" s="53">
        <v>3.8491</v>
      </c>
    </row>
    <row r="48" spans="1:11" x14ac:dyDescent="0.25">
      <c r="A48" s="53" t="s">
        <v>46</v>
      </c>
      <c r="B48" s="11">
        <v>40450</v>
      </c>
      <c r="K48" s="53">
        <v>1.9041999999999999</v>
      </c>
    </row>
    <row r="49" spans="1:11" x14ac:dyDescent="0.25">
      <c r="A49" s="53" t="s">
        <v>46</v>
      </c>
      <c r="B49" s="11">
        <v>40450</v>
      </c>
      <c r="K49" s="53">
        <v>2.2254</v>
      </c>
    </row>
    <row r="50" spans="1:11" x14ac:dyDescent="0.25">
      <c r="A50" s="53" t="s">
        <v>47</v>
      </c>
      <c r="B50" s="11">
        <v>40701</v>
      </c>
      <c r="K50" s="53">
        <v>2.9572000000000003</v>
      </c>
    </row>
    <row r="51" spans="1:11" x14ac:dyDescent="0.25">
      <c r="A51" s="53" t="s">
        <v>46</v>
      </c>
      <c r="B51" s="11">
        <v>40701</v>
      </c>
      <c r="K51" s="53">
        <v>1.3071999999999999</v>
      </c>
    </row>
    <row r="52" spans="1:11" x14ac:dyDescent="0.25">
      <c r="A52" s="53" t="s">
        <v>46</v>
      </c>
      <c r="B52" s="11">
        <v>40701</v>
      </c>
      <c r="K52" s="53">
        <v>1.1434</v>
      </c>
    </row>
    <row r="53" spans="1:11" x14ac:dyDescent="0.25">
      <c r="A53" s="53" t="s">
        <v>47</v>
      </c>
      <c r="B53" s="11">
        <v>40708</v>
      </c>
      <c r="K53" s="53">
        <v>2.8212000000000002</v>
      </c>
    </row>
    <row r="54" spans="1:11" x14ac:dyDescent="0.25">
      <c r="A54" s="53" t="s">
        <v>46</v>
      </c>
      <c r="B54" s="11">
        <v>40708</v>
      </c>
      <c r="K54" s="53">
        <v>2.1856</v>
      </c>
    </row>
    <row r="55" spans="1:11" x14ac:dyDescent="0.25">
      <c r="A55" s="53" t="s">
        <v>46</v>
      </c>
      <c r="B55" s="11">
        <v>40708</v>
      </c>
      <c r="K55" s="53">
        <v>2.1663999999999999</v>
      </c>
    </row>
    <row r="56" spans="1:11" x14ac:dyDescent="0.25">
      <c r="A56" s="53" t="s">
        <v>44</v>
      </c>
      <c r="B56" s="11">
        <v>40709</v>
      </c>
      <c r="K56" s="53">
        <v>4.0334000000000003</v>
      </c>
    </row>
    <row r="57" spans="1:11" x14ac:dyDescent="0.25">
      <c r="A57" s="53" t="s">
        <v>44</v>
      </c>
      <c r="B57" s="11">
        <v>40709</v>
      </c>
      <c r="K57" s="53">
        <v>4.1482000000000001</v>
      </c>
    </row>
    <row r="58" spans="1:11" x14ac:dyDescent="0.25">
      <c r="A58" s="53" t="s">
        <v>47</v>
      </c>
      <c r="B58" s="11">
        <v>40722</v>
      </c>
      <c r="K58" s="53">
        <v>3.2002999999999999</v>
      </c>
    </row>
    <row r="59" spans="1:11" x14ac:dyDescent="0.25">
      <c r="A59" s="53" t="s">
        <v>46</v>
      </c>
      <c r="B59" s="11">
        <v>40722</v>
      </c>
      <c r="K59" s="53">
        <v>3.1159999999999997</v>
      </c>
    </row>
    <row r="60" spans="1:11" x14ac:dyDescent="0.25">
      <c r="A60" s="53" t="s">
        <v>44</v>
      </c>
      <c r="B60" s="11">
        <v>40723</v>
      </c>
      <c r="K60" s="53" t="s">
        <v>54</v>
      </c>
    </row>
    <row r="61" spans="1:11" x14ac:dyDescent="0.25">
      <c r="A61" s="53" t="s">
        <v>44</v>
      </c>
      <c r="B61" s="11">
        <v>40723</v>
      </c>
      <c r="K61" s="53" t="s">
        <v>54</v>
      </c>
    </row>
    <row r="62" spans="1:11" x14ac:dyDescent="0.25">
      <c r="A62" s="53" t="s">
        <v>47</v>
      </c>
      <c r="B62" s="11">
        <v>40730</v>
      </c>
      <c r="K62" s="53">
        <v>3.7172000000000001</v>
      </c>
    </row>
    <row r="63" spans="1:11" x14ac:dyDescent="0.25">
      <c r="A63" s="53" t="s">
        <v>46</v>
      </c>
      <c r="B63" s="11">
        <v>40730</v>
      </c>
      <c r="K63" s="53">
        <v>2.9386999999999999</v>
      </c>
    </row>
    <row r="64" spans="1:11" x14ac:dyDescent="0.25">
      <c r="A64" s="53" t="s">
        <v>44</v>
      </c>
      <c r="B64" s="11">
        <v>40737</v>
      </c>
      <c r="K64" s="53">
        <v>4.0023</v>
      </c>
    </row>
    <row r="65" spans="1:11" x14ac:dyDescent="0.25">
      <c r="A65" s="53" t="s">
        <v>44</v>
      </c>
      <c r="B65" s="11">
        <v>40737</v>
      </c>
      <c r="K65" s="53">
        <v>4.6559999999999997</v>
      </c>
    </row>
    <row r="66" spans="1:11" x14ac:dyDescent="0.25">
      <c r="A66" s="53" t="s">
        <v>47</v>
      </c>
      <c r="B66" s="11">
        <v>40737</v>
      </c>
      <c r="K66" s="53">
        <v>2.7707000000000002</v>
      </c>
    </row>
    <row r="67" spans="1:11" x14ac:dyDescent="0.25">
      <c r="A67" s="53" t="s">
        <v>46</v>
      </c>
      <c r="B67" s="11">
        <v>40737</v>
      </c>
      <c r="K67" s="53">
        <v>2.1844999999999999</v>
      </c>
    </row>
    <row r="68" spans="1:11" x14ac:dyDescent="0.25">
      <c r="A68" s="53" t="s">
        <v>46</v>
      </c>
      <c r="B68" s="11">
        <v>40737</v>
      </c>
      <c r="K68" s="53">
        <v>2.1656</v>
      </c>
    </row>
    <row r="69" spans="1:11" x14ac:dyDescent="0.25">
      <c r="A69" s="53" t="s">
        <v>44</v>
      </c>
      <c r="B69" s="11">
        <v>40745</v>
      </c>
      <c r="K69" s="53">
        <v>5.6417999999999999</v>
      </c>
    </row>
    <row r="70" spans="1:11" x14ac:dyDescent="0.25">
      <c r="A70" s="53" t="s">
        <v>44</v>
      </c>
      <c r="B70" s="11">
        <v>40745</v>
      </c>
      <c r="K70" s="53">
        <v>4.4030000000000005</v>
      </c>
    </row>
    <row r="71" spans="1:11" x14ac:dyDescent="0.25">
      <c r="A71" s="53" t="s">
        <v>44</v>
      </c>
      <c r="B71" s="11">
        <v>40751</v>
      </c>
      <c r="K71" s="53">
        <v>1.6112</v>
      </c>
    </row>
    <row r="72" spans="1:11" x14ac:dyDescent="0.25">
      <c r="A72" s="53" t="s">
        <v>44</v>
      </c>
      <c r="B72" s="11">
        <v>40751</v>
      </c>
      <c r="K72" s="53">
        <v>1.4702</v>
      </c>
    </row>
    <row r="73" spans="1:11" x14ac:dyDescent="0.25">
      <c r="A73" s="53" t="s">
        <v>47</v>
      </c>
      <c r="B73" s="11">
        <v>40752</v>
      </c>
      <c r="K73" s="53">
        <v>2.9831000000000003</v>
      </c>
    </row>
    <row r="74" spans="1:11" x14ac:dyDescent="0.25">
      <c r="A74" s="53" t="s">
        <v>46</v>
      </c>
      <c r="B74" s="11">
        <v>40752</v>
      </c>
      <c r="K74" s="53">
        <v>2.3604000000000003</v>
      </c>
    </row>
    <row r="75" spans="1:11" x14ac:dyDescent="0.25">
      <c r="A75" s="53" t="s">
        <v>44</v>
      </c>
      <c r="B75" s="11">
        <v>40758</v>
      </c>
      <c r="K75" s="53">
        <v>6.2196999999999996</v>
      </c>
    </row>
    <row r="76" spans="1:11" x14ac:dyDescent="0.25">
      <c r="A76" s="53" t="s">
        <v>44</v>
      </c>
      <c r="B76" s="11">
        <v>40758</v>
      </c>
      <c r="K76" s="53">
        <v>6.2967999999999993</v>
      </c>
    </row>
    <row r="77" spans="1:11" x14ac:dyDescent="0.25">
      <c r="A77" s="53" t="s">
        <v>47</v>
      </c>
      <c r="B77" s="11">
        <v>40764</v>
      </c>
      <c r="K77" s="53">
        <v>4.0410000000000004</v>
      </c>
    </row>
    <row r="78" spans="1:11" x14ac:dyDescent="0.25">
      <c r="A78" s="53" t="s">
        <v>46</v>
      </c>
      <c r="B78" s="11">
        <v>40764</v>
      </c>
      <c r="K78" s="53">
        <v>3.0140000000000002</v>
      </c>
    </row>
    <row r="79" spans="1:11" x14ac:dyDescent="0.25">
      <c r="A79" s="53" t="s">
        <v>46</v>
      </c>
      <c r="B79" s="11">
        <v>40764</v>
      </c>
      <c r="K79" s="53">
        <v>3.3038999999999996</v>
      </c>
    </row>
    <row r="80" spans="1:11" x14ac:dyDescent="0.25">
      <c r="A80" s="53" t="s">
        <v>47</v>
      </c>
      <c r="B80" s="11">
        <v>40772</v>
      </c>
      <c r="K80" s="53">
        <v>2.8717999999999999</v>
      </c>
    </row>
    <row r="81" spans="1:11" x14ac:dyDescent="0.25">
      <c r="A81" s="53" t="s">
        <v>46</v>
      </c>
      <c r="B81" s="11">
        <v>40772</v>
      </c>
      <c r="K81" s="53">
        <v>2.8999000000000001</v>
      </c>
    </row>
    <row r="82" spans="1:11" x14ac:dyDescent="0.25">
      <c r="A82" s="53" t="s">
        <v>44</v>
      </c>
      <c r="B82" s="11">
        <v>40779</v>
      </c>
      <c r="K82" s="53" t="s">
        <v>54</v>
      </c>
    </row>
    <row r="83" spans="1:11" x14ac:dyDescent="0.25">
      <c r="A83" s="53" t="s">
        <v>44</v>
      </c>
      <c r="B83" s="11">
        <v>40779</v>
      </c>
      <c r="K83" s="53">
        <v>3.1806999999999999</v>
      </c>
    </row>
    <row r="84" spans="1:11" x14ac:dyDescent="0.25">
      <c r="A84" s="53" t="s">
        <v>47</v>
      </c>
      <c r="B84" s="11">
        <v>40779</v>
      </c>
      <c r="K84" s="53">
        <v>2.7917999999999998</v>
      </c>
    </row>
    <row r="85" spans="1:11" x14ac:dyDescent="0.25">
      <c r="A85" s="53" t="s">
        <v>46</v>
      </c>
      <c r="B85" s="11">
        <v>40779</v>
      </c>
      <c r="K85" s="53">
        <v>2.3258999999999999</v>
      </c>
    </row>
    <row r="86" spans="1:11" x14ac:dyDescent="0.25">
      <c r="A86" s="53" t="s">
        <v>47</v>
      </c>
      <c r="B86" s="11">
        <v>40800</v>
      </c>
      <c r="K86" s="53">
        <v>2.5428999999999995</v>
      </c>
    </row>
    <row r="87" spans="1:11" x14ac:dyDescent="0.25">
      <c r="A87" s="53" t="s">
        <v>46</v>
      </c>
      <c r="B87" s="11">
        <v>40800</v>
      </c>
      <c r="K87" s="53">
        <v>1.7299</v>
      </c>
    </row>
    <row r="88" spans="1:11" x14ac:dyDescent="0.25">
      <c r="A88" s="53" t="s">
        <v>47</v>
      </c>
      <c r="B88" s="11">
        <v>40807</v>
      </c>
      <c r="K88" s="53">
        <v>3.0579999999999998</v>
      </c>
    </row>
    <row r="89" spans="1:11" x14ac:dyDescent="0.25">
      <c r="A89" s="53" t="s">
        <v>46</v>
      </c>
      <c r="B89" s="11">
        <v>40807</v>
      </c>
      <c r="K89" s="53">
        <v>2.9188000000000001</v>
      </c>
    </row>
    <row r="90" spans="1:11" x14ac:dyDescent="0.25">
      <c r="A90" s="53" t="s">
        <v>46</v>
      </c>
      <c r="B90" s="11">
        <v>40807</v>
      </c>
      <c r="K90" s="53">
        <v>2.9491000000000001</v>
      </c>
    </row>
    <row r="91" spans="1:11" x14ac:dyDescent="0.25">
      <c r="A91" s="53" t="s">
        <v>44</v>
      </c>
      <c r="B91" s="11">
        <v>40808</v>
      </c>
      <c r="K91" s="53">
        <v>4.0198</v>
      </c>
    </row>
    <row r="92" spans="1:11" x14ac:dyDescent="0.25">
      <c r="A92" s="53" t="s">
        <v>44</v>
      </c>
      <c r="B92" s="11">
        <v>40808</v>
      </c>
      <c r="K92" s="53">
        <v>4.0320999999999998</v>
      </c>
    </row>
    <row r="93" spans="1:11" x14ac:dyDescent="0.25">
      <c r="A93" s="53" t="s">
        <v>44</v>
      </c>
      <c r="B93" s="11">
        <v>40815</v>
      </c>
      <c r="K93" s="53">
        <v>2.2864</v>
      </c>
    </row>
    <row r="94" spans="1:11" x14ac:dyDescent="0.25">
      <c r="A94" s="53" t="s">
        <v>44</v>
      </c>
      <c r="B94" s="11">
        <v>40815</v>
      </c>
      <c r="K94" s="53">
        <v>2.4095</v>
      </c>
    </row>
    <row r="95" spans="1:11" x14ac:dyDescent="0.25">
      <c r="A95" s="53" t="s">
        <v>47</v>
      </c>
      <c r="B95" s="11">
        <v>41066</v>
      </c>
      <c r="K95" s="53">
        <v>3.1183000000000001</v>
      </c>
    </row>
    <row r="96" spans="1:11" x14ac:dyDescent="0.25">
      <c r="A96" s="53" t="s">
        <v>47</v>
      </c>
      <c r="B96" s="11">
        <v>41066</v>
      </c>
      <c r="K96" s="53">
        <v>2.3226999999999998</v>
      </c>
    </row>
    <row r="97" spans="1:11" x14ac:dyDescent="0.25">
      <c r="A97" s="53" t="s">
        <v>46</v>
      </c>
      <c r="B97" s="11">
        <v>41066</v>
      </c>
      <c r="K97" s="53">
        <v>1.0517000000000001</v>
      </c>
    </row>
    <row r="98" spans="1:11" x14ac:dyDescent="0.25">
      <c r="A98" s="53" t="s">
        <v>44</v>
      </c>
      <c r="B98" s="11">
        <v>41067</v>
      </c>
      <c r="K98" s="53">
        <v>7.0663999999999998</v>
      </c>
    </row>
    <row r="99" spans="1:11" x14ac:dyDescent="0.25">
      <c r="A99" s="53" t="s">
        <v>44</v>
      </c>
      <c r="B99" s="11">
        <v>41067</v>
      </c>
      <c r="K99" s="53">
        <v>7.1382000000000003</v>
      </c>
    </row>
    <row r="100" spans="1:11" x14ac:dyDescent="0.25">
      <c r="A100" s="53" t="s">
        <v>47</v>
      </c>
      <c r="B100" s="11">
        <v>41074</v>
      </c>
      <c r="K100" s="53">
        <v>2.8347999999999995</v>
      </c>
    </row>
    <row r="101" spans="1:11" x14ac:dyDescent="0.25">
      <c r="A101" s="53" t="s">
        <v>46</v>
      </c>
      <c r="B101" s="11">
        <v>41074</v>
      </c>
      <c r="K101" s="53">
        <v>2.6526000000000001</v>
      </c>
    </row>
    <row r="102" spans="1:11" x14ac:dyDescent="0.25">
      <c r="A102" s="53" t="s">
        <v>46</v>
      </c>
      <c r="B102" s="11">
        <v>41074</v>
      </c>
      <c r="K102" s="53">
        <v>2.7833000000000001</v>
      </c>
    </row>
    <row r="103" spans="1:11" x14ac:dyDescent="0.25">
      <c r="A103" s="53" t="s">
        <v>47</v>
      </c>
      <c r="B103" s="11">
        <v>41080</v>
      </c>
      <c r="K103" s="53">
        <v>3.3273000000000001</v>
      </c>
    </row>
    <row r="104" spans="1:11" x14ac:dyDescent="0.25">
      <c r="A104" s="53" t="s">
        <v>46</v>
      </c>
      <c r="B104" s="11">
        <v>41080</v>
      </c>
      <c r="K104" s="53">
        <v>2.4655000000000005</v>
      </c>
    </row>
    <row r="105" spans="1:11" x14ac:dyDescent="0.25">
      <c r="A105" s="53" t="s">
        <v>44</v>
      </c>
      <c r="B105" s="11">
        <v>41081</v>
      </c>
      <c r="K105" s="53">
        <v>6.3502000000000001</v>
      </c>
    </row>
    <row r="106" spans="1:11" x14ac:dyDescent="0.25">
      <c r="A106" s="53" t="s">
        <v>44</v>
      </c>
      <c r="B106" s="11">
        <v>41081</v>
      </c>
      <c r="K106" s="53">
        <v>6.2233000000000001</v>
      </c>
    </row>
    <row r="107" spans="1:11" x14ac:dyDescent="0.25">
      <c r="A107" s="53" t="s">
        <v>47</v>
      </c>
      <c r="B107" s="11">
        <v>41088</v>
      </c>
      <c r="K107" s="53">
        <v>3.0937999999999999</v>
      </c>
    </row>
    <row r="108" spans="1:11" x14ac:dyDescent="0.25">
      <c r="A108" s="53" t="s">
        <v>46</v>
      </c>
      <c r="B108" s="11">
        <v>41088</v>
      </c>
      <c r="K108" s="53">
        <v>2.6706000000000003</v>
      </c>
    </row>
    <row r="109" spans="1:11" x14ac:dyDescent="0.25">
      <c r="A109" s="53" t="s">
        <v>46</v>
      </c>
      <c r="B109" s="11">
        <v>41088</v>
      </c>
      <c r="K109" s="53">
        <v>2.6725000000000003</v>
      </c>
    </row>
    <row r="110" spans="1:11" x14ac:dyDescent="0.25">
      <c r="A110" s="53" t="s">
        <v>44</v>
      </c>
      <c r="B110" s="11">
        <v>41102</v>
      </c>
      <c r="K110" s="53">
        <v>5.5855999999999995</v>
      </c>
    </row>
    <row r="111" spans="1:11" x14ac:dyDescent="0.25">
      <c r="A111" s="53" t="s">
        <v>44</v>
      </c>
      <c r="B111" s="11">
        <v>41102</v>
      </c>
      <c r="K111" s="53">
        <v>6.3231000000000002</v>
      </c>
    </row>
    <row r="112" spans="1:11" x14ac:dyDescent="0.25">
      <c r="A112" s="53" t="s">
        <v>47</v>
      </c>
      <c r="B112" s="11">
        <v>41102</v>
      </c>
      <c r="K112" s="53">
        <v>4.2858000000000001</v>
      </c>
    </row>
    <row r="113" spans="1:11" x14ac:dyDescent="0.25">
      <c r="A113" s="53" t="s">
        <v>46</v>
      </c>
      <c r="B113" s="11">
        <v>41102</v>
      </c>
      <c r="K113" s="53">
        <v>3.1640999999999999</v>
      </c>
    </row>
    <row r="114" spans="1:11" x14ac:dyDescent="0.25">
      <c r="A114" s="53" t="s">
        <v>47</v>
      </c>
      <c r="B114" s="11">
        <v>41114</v>
      </c>
      <c r="K114" s="53">
        <v>3.2665999999999999</v>
      </c>
    </row>
    <row r="115" spans="1:11" x14ac:dyDescent="0.25">
      <c r="A115" s="53" t="s">
        <v>46</v>
      </c>
      <c r="B115" s="11">
        <v>41114</v>
      </c>
      <c r="K115" s="53">
        <v>1.4806000000000001</v>
      </c>
    </row>
    <row r="116" spans="1:11" x14ac:dyDescent="0.25">
      <c r="A116" s="53" t="s">
        <v>46</v>
      </c>
      <c r="B116" s="11">
        <v>41114</v>
      </c>
      <c r="K116" s="53">
        <v>1.4167999999999998</v>
      </c>
    </row>
    <row r="117" spans="1:11" x14ac:dyDescent="0.25">
      <c r="A117" s="53" t="s">
        <v>44</v>
      </c>
      <c r="B117" s="11">
        <v>41116</v>
      </c>
      <c r="K117" s="53">
        <v>5.6494999999999997</v>
      </c>
    </row>
    <row r="118" spans="1:11" x14ac:dyDescent="0.25">
      <c r="A118" s="53" t="s">
        <v>44</v>
      </c>
      <c r="B118" s="11">
        <v>41116</v>
      </c>
      <c r="K118" s="53">
        <v>5.5706000000000007</v>
      </c>
    </row>
    <row r="119" spans="1:11" x14ac:dyDescent="0.25">
      <c r="A119" s="53" t="s">
        <v>47</v>
      </c>
      <c r="B119" s="11">
        <v>41121</v>
      </c>
      <c r="K119" s="53">
        <v>3.4181999999999997</v>
      </c>
    </row>
    <row r="120" spans="1:11" x14ac:dyDescent="0.25">
      <c r="A120" s="53" t="s">
        <v>46</v>
      </c>
      <c r="B120" s="11">
        <v>41121</v>
      </c>
      <c r="K120" s="53">
        <v>2.9984999999999999</v>
      </c>
    </row>
    <row r="121" spans="1:11" x14ac:dyDescent="0.25">
      <c r="A121" s="53" t="s">
        <v>44</v>
      </c>
      <c r="B121" s="11">
        <v>41123</v>
      </c>
      <c r="K121" s="53">
        <v>4.2825000000000006</v>
      </c>
    </row>
    <row r="122" spans="1:11" x14ac:dyDescent="0.25">
      <c r="A122" s="53" t="s">
        <v>44</v>
      </c>
      <c r="B122" s="11">
        <v>41123</v>
      </c>
      <c r="K122" s="53">
        <v>4.4092000000000002</v>
      </c>
    </row>
    <row r="123" spans="1:11" x14ac:dyDescent="0.25">
      <c r="A123" s="53" t="s">
        <v>47</v>
      </c>
      <c r="B123" s="11">
        <v>41143</v>
      </c>
      <c r="K123" s="53">
        <v>2.6482000000000001</v>
      </c>
    </row>
    <row r="124" spans="1:11" x14ac:dyDescent="0.25">
      <c r="A124" s="53" t="s">
        <v>46</v>
      </c>
      <c r="B124" s="11">
        <v>41143</v>
      </c>
      <c r="K124" s="53">
        <v>1.3313000000000001</v>
      </c>
    </row>
    <row r="125" spans="1:11" x14ac:dyDescent="0.25">
      <c r="A125" s="53" t="s">
        <v>44</v>
      </c>
      <c r="B125" s="11">
        <v>41144</v>
      </c>
      <c r="K125" s="53">
        <v>7.2686000000000002</v>
      </c>
    </row>
    <row r="126" spans="1:11" x14ac:dyDescent="0.25">
      <c r="A126" s="53" t="s">
        <v>44</v>
      </c>
      <c r="B126" s="11">
        <v>41144</v>
      </c>
      <c r="K126" s="53">
        <v>7.0937000000000001</v>
      </c>
    </row>
    <row r="127" spans="1:11" x14ac:dyDescent="0.25">
      <c r="A127" s="53" t="s">
        <v>47</v>
      </c>
      <c r="B127" s="11">
        <v>41163</v>
      </c>
      <c r="K127" s="53">
        <v>3.827</v>
      </c>
    </row>
    <row r="128" spans="1:11" x14ac:dyDescent="0.25">
      <c r="A128" s="53" t="s">
        <v>46</v>
      </c>
      <c r="B128" s="11">
        <v>41163</v>
      </c>
      <c r="K128" s="53">
        <v>2.8217999999999996</v>
      </c>
    </row>
    <row r="129" spans="1:11" x14ac:dyDescent="0.25">
      <c r="A129" s="53" t="s">
        <v>46</v>
      </c>
      <c r="B129" s="11">
        <v>41163</v>
      </c>
      <c r="K129" s="53">
        <v>3.2907000000000002</v>
      </c>
    </row>
    <row r="130" spans="1:11" x14ac:dyDescent="0.25">
      <c r="A130" s="53" t="s">
        <v>44</v>
      </c>
      <c r="B130" s="11">
        <v>41165</v>
      </c>
      <c r="K130" s="53">
        <v>11.7105</v>
      </c>
    </row>
    <row r="131" spans="1:11" x14ac:dyDescent="0.25">
      <c r="A131" s="53" t="s">
        <v>44</v>
      </c>
      <c r="B131" s="11">
        <v>41165</v>
      </c>
      <c r="K131" s="53">
        <v>10.353400000000001</v>
      </c>
    </row>
    <row r="132" spans="1:11" x14ac:dyDescent="0.25">
      <c r="A132" s="53" t="s">
        <v>47</v>
      </c>
      <c r="B132" s="11">
        <v>41171</v>
      </c>
      <c r="K132" s="53">
        <v>3.7995000000000001</v>
      </c>
    </row>
    <row r="133" spans="1:11" x14ac:dyDescent="0.25">
      <c r="A133" s="53" t="s">
        <v>46</v>
      </c>
      <c r="B133" s="11">
        <v>41171</v>
      </c>
      <c r="K133" s="53">
        <v>1.8169</v>
      </c>
    </row>
    <row r="134" spans="1:11" x14ac:dyDescent="0.25">
      <c r="A134" s="53" t="s">
        <v>47</v>
      </c>
      <c r="B134" s="11">
        <v>41177</v>
      </c>
      <c r="K134" s="53">
        <v>3.4133</v>
      </c>
    </row>
    <row r="135" spans="1:11" x14ac:dyDescent="0.25">
      <c r="A135" s="53" t="s">
        <v>46</v>
      </c>
      <c r="B135" s="11">
        <v>41177</v>
      </c>
      <c r="K135" s="53">
        <v>2.9664000000000001</v>
      </c>
    </row>
    <row r="136" spans="1:11" x14ac:dyDescent="0.25">
      <c r="A136" s="53" t="s">
        <v>46</v>
      </c>
      <c r="B136" s="11">
        <v>41177</v>
      </c>
      <c r="K136" s="53">
        <v>3.0924999999999998</v>
      </c>
    </row>
    <row r="137" spans="1:11" x14ac:dyDescent="0.25">
      <c r="A137" s="53" t="s">
        <v>44</v>
      </c>
      <c r="B137" s="11">
        <v>41179</v>
      </c>
      <c r="K137" s="53">
        <v>7.7529000000000003</v>
      </c>
    </row>
    <row r="138" spans="1:11" x14ac:dyDescent="0.25">
      <c r="A138" s="53" t="s">
        <v>44</v>
      </c>
      <c r="B138" s="11">
        <v>41179</v>
      </c>
      <c r="K138" s="53">
        <v>7.12</v>
      </c>
    </row>
    <row r="139" spans="1:11" x14ac:dyDescent="0.25">
      <c r="A139" s="53" t="s">
        <v>47</v>
      </c>
      <c r="B139" s="11">
        <v>41429</v>
      </c>
      <c r="K139" s="53">
        <v>3.5670000000000002</v>
      </c>
    </row>
    <row r="140" spans="1:11" x14ac:dyDescent="0.25">
      <c r="A140" s="53" t="s">
        <v>46</v>
      </c>
      <c r="B140" s="11">
        <v>41429</v>
      </c>
      <c r="K140" s="53">
        <v>3.3412999999999999</v>
      </c>
    </row>
    <row r="141" spans="1:11" x14ac:dyDescent="0.25">
      <c r="A141" s="53" t="s">
        <v>47</v>
      </c>
      <c r="B141" s="11">
        <v>41437</v>
      </c>
      <c r="K141" s="53">
        <v>3.0074999999999998</v>
      </c>
    </row>
    <row r="142" spans="1:11" x14ac:dyDescent="0.25">
      <c r="A142" s="53" t="s">
        <v>46</v>
      </c>
      <c r="B142" s="11">
        <v>41437</v>
      </c>
      <c r="K142" s="53">
        <v>3.0183999999999997</v>
      </c>
    </row>
    <row r="143" spans="1:11" x14ac:dyDescent="0.25">
      <c r="A143" s="53" t="s">
        <v>46</v>
      </c>
      <c r="B143" s="11">
        <v>41437</v>
      </c>
      <c r="K143" s="53">
        <v>2.6335999999999999</v>
      </c>
    </row>
    <row r="144" spans="1:11" x14ac:dyDescent="0.25">
      <c r="A144" s="53" t="s">
        <v>44</v>
      </c>
      <c r="B144" s="11">
        <v>41438</v>
      </c>
      <c r="K144" s="53">
        <v>3.6659999999999999</v>
      </c>
    </row>
    <row r="145" spans="1:11" x14ac:dyDescent="0.25">
      <c r="A145" s="53" t="s">
        <v>44</v>
      </c>
      <c r="B145" s="11">
        <v>41438</v>
      </c>
      <c r="K145" s="53">
        <v>3.3237999999999999</v>
      </c>
    </row>
    <row r="146" spans="1:11" x14ac:dyDescent="0.25">
      <c r="A146" s="53" t="s">
        <v>47</v>
      </c>
      <c r="B146" s="11">
        <v>41444</v>
      </c>
      <c r="K146" s="53">
        <v>2.6751</v>
      </c>
    </row>
    <row r="147" spans="1:11" x14ac:dyDescent="0.25">
      <c r="A147" s="53" t="s">
        <v>46</v>
      </c>
      <c r="B147" s="11">
        <v>41444</v>
      </c>
      <c r="K147" s="53">
        <v>3.1424000000000003</v>
      </c>
    </row>
    <row r="148" spans="1:11" x14ac:dyDescent="0.25">
      <c r="A148" s="53" t="s">
        <v>47</v>
      </c>
      <c r="B148" s="11">
        <v>41451</v>
      </c>
      <c r="K148" s="53">
        <v>3.9154</v>
      </c>
    </row>
    <row r="149" spans="1:11" x14ac:dyDescent="0.25">
      <c r="A149" s="53" t="s">
        <v>46</v>
      </c>
      <c r="B149" s="11">
        <v>41451</v>
      </c>
      <c r="K149" s="53">
        <v>2.2412000000000001</v>
      </c>
    </row>
    <row r="150" spans="1:11" x14ac:dyDescent="0.25">
      <c r="A150" s="53" t="s">
        <v>46</v>
      </c>
      <c r="B150" s="11">
        <v>41451</v>
      </c>
      <c r="K150" s="53">
        <v>2.0362</v>
      </c>
    </row>
    <row r="151" spans="1:11" x14ac:dyDescent="0.25">
      <c r="A151" s="53" t="s">
        <v>44</v>
      </c>
      <c r="B151" s="11">
        <v>41452</v>
      </c>
      <c r="K151" s="53">
        <v>3.6135000000000002</v>
      </c>
    </row>
    <row r="152" spans="1:11" x14ac:dyDescent="0.25">
      <c r="A152" s="53" t="s">
        <v>44</v>
      </c>
      <c r="B152" s="11">
        <v>41452</v>
      </c>
      <c r="K152" s="53">
        <v>3.5710999999999999</v>
      </c>
    </row>
    <row r="153" spans="1:11" x14ac:dyDescent="0.25">
      <c r="A153" s="53" t="s">
        <v>44</v>
      </c>
      <c r="B153" s="11">
        <v>41466</v>
      </c>
      <c r="K153" s="53">
        <v>3.5792999999999999</v>
      </c>
    </row>
    <row r="154" spans="1:11" x14ac:dyDescent="0.25">
      <c r="A154" s="53" t="s">
        <v>44</v>
      </c>
      <c r="B154" s="11">
        <v>41466</v>
      </c>
      <c r="K154" s="53">
        <v>3.6666000000000003</v>
      </c>
    </row>
    <row r="155" spans="1:11" x14ac:dyDescent="0.25">
      <c r="A155" s="53" t="s">
        <v>47</v>
      </c>
      <c r="B155" s="11">
        <v>41466</v>
      </c>
      <c r="K155" s="53">
        <v>3.3576000000000001</v>
      </c>
    </row>
    <row r="156" spans="1:11" x14ac:dyDescent="0.25">
      <c r="A156" s="53" t="s">
        <v>46</v>
      </c>
      <c r="B156" s="11">
        <v>41466</v>
      </c>
      <c r="K156" s="53">
        <v>2.4680999999999997</v>
      </c>
    </row>
    <row r="157" spans="1:11" x14ac:dyDescent="0.25">
      <c r="A157" s="53" t="s">
        <v>46</v>
      </c>
      <c r="B157" s="11">
        <v>41466</v>
      </c>
      <c r="K157" s="53">
        <v>2.3647</v>
      </c>
    </row>
    <row r="158" spans="1:11" x14ac:dyDescent="0.25">
      <c r="A158" s="53" t="s">
        <v>44</v>
      </c>
      <c r="B158" s="11">
        <v>41477</v>
      </c>
      <c r="K158" s="53">
        <v>4.1468999999999996</v>
      </c>
    </row>
    <row r="159" spans="1:11" x14ac:dyDescent="0.25">
      <c r="A159" s="53" t="s">
        <v>44</v>
      </c>
      <c r="B159" s="11">
        <v>41477</v>
      </c>
      <c r="K159" s="53">
        <v>4.1330999999999998</v>
      </c>
    </row>
    <row r="160" spans="1:11" x14ac:dyDescent="0.25">
      <c r="A160" s="53" t="s">
        <v>47</v>
      </c>
      <c r="B160" s="11">
        <v>41485</v>
      </c>
      <c r="K160" s="53">
        <v>2.9502999999999999</v>
      </c>
    </row>
    <row r="161" spans="1:11" x14ac:dyDescent="0.25">
      <c r="A161" s="53" t="s">
        <v>46</v>
      </c>
      <c r="B161" s="11">
        <v>41485</v>
      </c>
      <c r="K161" s="53">
        <v>2.7075</v>
      </c>
    </row>
    <row r="162" spans="1:11" x14ac:dyDescent="0.25">
      <c r="A162" s="53" t="s">
        <v>46</v>
      </c>
      <c r="B162" s="11">
        <v>41485</v>
      </c>
      <c r="K162" s="53">
        <v>2.8216999999999999</v>
      </c>
    </row>
    <row r="163" spans="1:11" x14ac:dyDescent="0.25">
      <c r="A163" s="53" t="s">
        <v>44</v>
      </c>
      <c r="B163" s="11">
        <v>41498</v>
      </c>
      <c r="K163" s="53">
        <v>4.0885999999999996</v>
      </c>
    </row>
    <row r="164" spans="1:11" x14ac:dyDescent="0.25">
      <c r="A164" s="53" t="s">
        <v>44</v>
      </c>
      <c r="B164" s="11">
        <v>41498</v>
      </c>
      <c r="K164" s="53">
        <v>4.4295</v>
      </c>
    </row>
    <row r="165" spans="1:11" x14ac:dyDescent="0.25">
      <c r="A165" s="53" t="s">
        <v>47</v>
      </c>
      <c r="B165" s="11">
        <v>41501</v>
      </c>
      <c r="K165" s="53">
        <v>2.8704000000000001</v>
      </c>
    </row>
    <row r="166" spans="1:11" x14ac:dyDescent="0.25">
      <c r="A166" s="53" t="s">
        <v>46</v>
      </c>
      <c r="B166" s="11">
        <v>41501</v>
      </c>
      <c r="K166" s="53">
        <v>2.3679000000000001</v>
      </c>
    </row>
    <row r="167" spans="1:11" x14ac:dyDescent="0.25">
      <c r="A167" s="53" t="s">
        <v>47</v>
      </c>
      <c r="B167" s="11">
        <v>41507</v>
      </c>
      <c r="K167" s="53">
        <v>3.4986999999999999</v>
      </c>
    </row>
    <row r="168" spans="1:11" x14ac:dyDescent="0.25">
      <c r="A168" s="53" t="s">
        <v>46</v>
      </c>
      <c r="B168" s="11">
        <v>41507</v>
      </c>
      <c r="K168" s="53">
        <v>3.1585999999999999</v>
      </c>
    </row>
    <row r="169" spans="1:11" x14ac:dyDescent="0.25">
      <c r="A169" s="53" t="s">
        <v>44</v>
      </c>
      <c r="B169" s="11">
        <v>41514</v>
      </c>
      <c r="K169" s="53" t="s">
        <v>54</v>
      </c>
    </row>
    <row r="170" spans="1:11" x14ac:dyDescent="0.25">
      <c r="A170" s="53" t="s">
        <v>44</v>
      </c>
      <c r="B170" s="11">
        <v>41514</v>
      </c>
      <c r="K170" s="53" t="s">
        <v>54</v>
      </c>
    </row>
    <row r="171" spans="1:11" x14ac:dyDescent="0.25">
      <c r="A171" s="53" t="s">
        <v>44</v>
      </c>
      <c r="B171" s="11">
        <v>41526</v>
      </c>
      <c r="K171" s="53">
        <v>3.9241999999999999</v>
      </c>
    </row>
    <row r="172" spans="1:11" x14ac:dyDescent="0.25">
      <c r="A172" s="53" t="s">
        <v>44</v>
      </c>
      <c r="B172" s="11">
        <v>41526</v>
      </c>
      <c r="K172" s="53">
        <v>3.9659</v>
      </c>
    </row>
    <row r="173" spans="1:11" x14ac:dyDescent="0.25">
      <c r="A173" s="53" t="s">
        <v>47</v>
      </c>
      <c r="B173" s="11">
        <v>41528</v>
      </c>
      <c r="K173" s="53">
        <v>3.7479</v>
      </c>
    </row>
    <row r="174" spans="1:11" x14ac:dyDescent="0.25">
      <c r="A174" s="53" t="s">
        <v>46</v>
      </c>
      <c r="B174" s="11">
        <v>41528</v>
      </c>
      <c r="K174" s="53">
        <v>2.3826999999999998</v>
      </c>
    </row>
    <row r="175" spans="1:11" x14ac:dyDescent="0.25">
      <c r="A175" s="53" t="s">
        <v>47</v>
      </c>
      <c r="B175" s="11">
        <v>41534</v>
      </c>
      <c r="K175" s="53">
        <v>3.4104999999999999</v>
      </c>
    </row>
    <row r="176" spans="1:11" x14ac:dyDescent="0.25">
      <c r="A176" s="53" t="s">
        <v>46</v>
      </c>
      <c r="B176" s="11">
        <v>41534</v>
      </c>
      <c r="K176" s="53">
        <v>2.8649000000000004</v>
      </c>
    </row>
    <row r="177" spans="1:11" x14ac:dyDescent="0.25">
      <c r="A177" s="53" t="s">
        <v>46</v>
      </c>
      <c r="B177" s="11">
        <v>41534</v>
      </c>
      <c r="K177" s="53">
        <v>2.7595000000000001</v>
      </c>
    </row>
    <row r="178" spans="1:11" x14ac:dyDescent="0.25">
      <c r="A178" s="53" t="s">
        <v>47</v>
      </c>
      <c r="B178" s="11">
        <v>41541</v>
      </c>
      <c r="K178" s="53">
        <v>2.8771</v>
      </c>
    </row>
    <row r="179" spans="1:11" x14ac:dyDescent="0.25">
      <c r="A179" s="53" t="s">
        <v>46</v>
      </c>
      <c r="B179" s="11">
        <v>41541</v>
      </c>
      <c r="K179" s="53">
        <v>2.5488999999999997</v>
      </c>
    </row>
    <row r="180" spans="1:11" x14ac:dyDescent="0.25">
      <c r="A180" s="53" t="s">
        <v>44</v>
      </c>
      <c r="B180" s="11">
        <v>41543</v>
      </c>
      <c r="K180" s="53">
        <v>5.2301000000000002</v>
      </c>
    </row>
    <row r="181" spans="1:11" x14ac:dyDescent="0.25">
      <c r="A181" s="53" t="s">
        <v>44</v>
      </c>
      <c r="B181" s="11">
        <v>41543</v>
      </c>
      <c r="K181" s="53">
        <v>5.665</v>
      </c>
    </row>
    <row r="182" spans="1:11" x14ac:dyDescent="0.25">
      <c r="A182" s="53" t="s">
        <v>44</v>
      </c>
      <c r="B182" s="11">
        <v>41802</v>
      </c>
      <c r="K182" s="53">
        <v>4.1848000000000001</v>
      </c>
    </row>
    <row r="183" spans="1:11" x14ac:dyDescent="0.25">
      <c r="A183" s="53" t="s">
        <v>44</v>
      </c>
      <c r="B183" s="11">
        <v>41802</v>
      </c>
      <c r="K183" s="53">
        <v>4.3610999999999995</v>
      </c>
    </row>
    <row r="184" spans="1:11" x14ac:dyDescent="0.25">
      <c r="A184" s="53" t="s">
        <v>47</v>
      </c>
      <c r="B184" s="11">
        <v>41807</v>
      </c>
      <c r="K184" s="53">
        <v>3.5133000000000001</v>
      </c>
    </row>
    <row r="185" spans="1:11" x14ac:dyDescent="0.25">
      <c r="A185" s="53" t="s">
        <v>46</v>
      </c>
      <c r="B185" s="11">
        <v>41807</v>
      </c>
      <c r="K185" s="53">
        <v>2.9173</v>
      </c>
    </row>
    <row r="186" spans="1:11" x14ac:dyDescent="0.25">
      <c r="A186" s="53" t="s">
        <v>46</v>
      </c>
      <c r="B186" s="11">
        <v>41807</v>
      </c>
      <c r="K186" s="53">
        <v>2.6254</v>
      </c>
    </row>
    <row r="187" spans="1:11" x14ac:dyDescent="0.25">
      <c r="A187" s="53" t="s">
        <v>47</v>
      </c>
      <c r="B187" s="11">
        <v>41815</v>
      </c>
      <c r="K187" s="53">
        <v>3.5556999999999999</v>
      </c>
    </row>
    <row r="188" spans="1:11" x14ac:dyDescent="0.25">
      <c r="A188" s="53" t="s">
        <v>46</v>
      </c>
      <c r="B188" s="11">
        <v>41815</v>
      </c>
      <c r="K188" s="53">
        <v>2.96</v>
      </c>
    </row>
    <row r="189" spans="1:11" x14ac:dyDescent="0.25">
      <c r="A189" s="53" t="s">
        <v>44</v>
      </c>
      <c r="B189" s="11">
        <v>41816</v>
      </c>
      <c r="K189" s="53">
        <v>3.4253999999999998</v>
      </c>
    </row>
    <row r="190" spans="1:11" x14ac:dyDescent="0.25">
      <c r="A190" s="53" t="s">
        <v>44</v>
      </c>
      <c r="B190" s="11">
        <v>41816</v>
      </c>
      <c r="K190" s="53">
        <v>3.2511000000000001</v>
      </c>
    </row>
    <row r="191" spans="1:11" x14ac:dyDescent="0.25">
      <c r="A191" s="53" t="s">
        <v>47</v>
      </c>
      <c r="B191" s="11">
        <v>41829</v>
      </c>
      <c r="K191" s="53">
        <v>3.9683999999999999</v>
      </c>
    </row>
    <row r="192" spans="1:11" x14ac:dyDescent="0.25">
      <c r="A192" s="53" t="s">
        <v>46</v>
      </c>
      <c r="B192" s="11">
        <v>41829</v>
      </c>
      <c r="K192" s="53">
        <v>3.3129999999999997</v>
      </c>
    </row>
    <row r="193" spans="1:11" x14ac:dyDescent="0.25">
      <c r="A193" s="53" t="s">
        <v>46</v>
      </c>
      <c r="B193" s="11">
        <v>41829</v>
      </c>
      <c r="K193" s="53">
        <v>2.9089999999999998</v>
      </c>
    </row>
    <row r="194" spans="1:11" x14ac:dyDescent="0.25">
      <c r="A194" s="53" t="s">
        <v>44</v>
      </c>
      <c r="B194" s="11">
        <v>41830</v>
      </c>
      <c r="K194" s="53">
        <v>3.8382000000000001</v>
      </c>
    </row>
    <row r="195" spans="1:11" x14ac:dyDescent="0.25">
      <c r="A195" s="53" t="s">
        <v>44</v>
      </c>
      <c r="B195" s="11">
        <v>41830</v>
      </c>
      <c r="K195" s="53">
        <v>4.0670000000000002</v>
      </c>
    </row>
    <row r="196" spans="1:11" x14ac:dyDescent="0.25">
      <c r="A196" s="53" t="s">
        <v>44</v>
      </c>
      <c r="B196" s="11">
        <v>41844</v>
      </c>
      <c r="K196" s="53">
        <v>3.2248000000000001</v>
      </c>
    </row>
    <row r="197" spans="1:11" x14ac:dyDescent="0.25">
      <c r="A197" s="53" t="s">
        <v>44</v>
      </c>
      <c r="B197" s="11">
        <v>41844</v>
      </c>
      <c r="K197" s="53">
        <v>3.2241999999999997</v>
      </c>
    </row>
    <row r="198" spans="1:11" x14ac:dyDescent="0.25">
      <c r="A198" s="53" t="s">
        <v>47</v>
      </c>
      <c r="B198" s="11">
        <v>41850</v>
      </c>
      <c r="K198" s="53" t="s">
        <v>54</v>
      </c>
    </row>
    <row r="199" spans="1:11" x14ac:dyDescent="0.25">
      <c r="A199" s="53" t="s">
        <v>46</v>
      </c>
      <c r="B199" s="45">
        <v>41850</v>
      </c>
      <c r="K199" s="53">
        <v>1.8961000000000001</v>
      </c>
    </row>
    <row r="200" spans="1:11" x14ac:dyDescent="0.25">
      <c r="A200" s="53" t="s">
        <v>44</v>
      </c>
      <c r="B200" s="11">
        <v>41865</v>
      </c>
      <c r="K200" s="53">
        <v>4.7788000000000004</v>
      </c>
    </row>
    <row r="201" spans="1:11" x14ac:dyDescent="0.25">
      <c r="A201" s="53" t="s">
        <v>44</v>
      </c>
      <c r="B201" s="11">
        <v>41865</v>
      </c>
      <c r="K201" s="53">
        <v>4.8411</v>
      </c>
    </row>
    <row r="202" spans="1:11" x14ac:dyDescent="0.25">
      <c r="A202" s="53" t="s">
        <v>47</v>
      </c>
      <c r="B202" s="11">
        <v>41865</v>
      </c>
      <c r="K202" s="53">
        <v>3.3921000000000001</v>
      </c>
    </row>
    <row r="203" spans="1:11" x14ac:dyDescent="0.25">
      <c r="A203" s="53" t="s">
        <v>46</v>
      </c>
      <c r="B203" s="11">
        <v>41865</v>
      </c>
      <c r="K203" s="53">
        <v>2.3854000000000002</v>
      </c>
    </row>
    <row r="204" spans="1:11" x14ac:dyDescent="0.25">
      <c r="A204" s="53" t="s">
        <v>47</v>
      </c>
      <c r="B204" s="11">
        <v>41877</v>
      </c>
      <c r="K204" s="53">
        <v>2.6356000000000002</v>
      </c>
    </row>
    <row r="205" spans="1:11" x14ac:dyDescent="0.25">
      <c r="A205" s="53" t="s">
        <v>47</v>
      </c>
      <c r="B205" s="11">
        <v>41877</v>
      </c>
      <c r="K205" s="53">
        <v>2.9813000000000001</v>
      </c>
    </row>
    <row r="206" spans="1:11" x14ac:dyDescent="0.25">
      <c r="A206" s="53" t="s">
        <v>46</v>
      </c>
      <c r="B206" s="11">
        <v>41877</v>
      </c>
      <c r="K206" s="53">
        <v>2.2170999999999998</v>
      </c>
    </row>
    <row r="207" spans="1:11" x14ac:dyDescent="0.25">
      <c r="A207" s="53" t="s">
        <v>44</v>
      </c>
      <c r="B207" s="11">
        <v>41878</v>
      </c>
      <c r="K207" s="53">
        <v>4.3498000000000001</v>
      </c>
    </row>
    <row r="208" spans="1:11" x14ac:dyDescent="0.25">
      <c r="A208" s="53" t="s">
        <v>44</v>
      </c>
      <c r="B208" s="11">
        <v>41878</v>
      </c>
      <c r="K208" s="53">
        <v>4.3906000000000001</v>
      </c>
    </row>
    <row r="209" spans="1:11" x14ac:dyDescent="0.25">
      <c r="A209" s="53" t="s">
        <v>44</v>
      </c>
      <c r="B209" s="11">
        <v>41886</v>
      </c>
      <c r="K209" s="53">
        <v>4.4962</v>
      </c>
    </row>
    <row r="210" spans="1:11" x14ac:dyDescent="0.25">
      <c r="A210" s="53" t="s">
        <v>44</v>
      </c>
      <c r="B210" s="11">
        <v>41886</v>
      </c>
      <c r="K210" s="53">
        <v>5.0441000000000003</v>
      </c>
    </row>
    <row r="211" spans="1:11" x14ac:dyDescent="0.25">
      <c r="A211" s="53" t="s">
        <v>47</v>
      </c>
      <c r="B211" s="11">
        <v>41891</v>
      </c>
      <c r="K211" s="53">
        <v>3.0521000000000003</v>
      </c>
    </row>
    <row r="212" spans="1:11" x14ac:dyDescent="0.25">
      <c r="A212" s="53" t="s">
        <v>46</v>
      </c>
      <c r="B212" s="11">
        <v>41891</v>
      </c>
      <c r="K212" s="53">
        <v>1.615</v>
      </c>
    </row>
    <row r="213" spans="1:11" x14ac:dyDescent="0.25">
      <c r="A213" s="53" t="s">
        <v>46</v>
      </c>
      <c r="B213" s="11">
        <v>41891</v>
      </c>
      <c r="K213" s="53">
        <v>1.7328000000000001</v>
      </c>
    </row>
    <row r="214" spans="1:11" x14ac:dyDescent="0.25">
      <c r="A214" s="53" t="s">
        <v>44</v>
      </c>
      <c r="B214" s="11">
        <v>41907</v>
      </c>
      <c r="K214" s="53">
        <v>5.1768000000000001</v>
      </c>
    </row>
    <row r="215" spans="1:11" x14ac:dyDescent="0.25">
      <c r="A215" s="53" t="s">
        <v>44</v>
      </c>
      <c r="B215" s="11">
        <v>41907</v>
      </c>
      <c r="K215" s="53">
        <v>5.5932999999999993</v>
      </c>
    </row>
    <row r="216" spans="1:11" x14ac:dyDescent="0.25">
      <c r="A216" s="53" t="s">
        <v>44</v>
      </c>
      <c r="B216" s="11">
        <v>42159</v>
      </c>
    </row>
    <row r="217" spans="1:11" x14ac:dyDescent="0.25">
      <c r="A217" s="53" t="s">
        <v>44</v>
      </c>
      <c r="B217" s="11">
        <v>42159</v>
      </c>
    </row>
    <row r="218" spans="1:11" x14ac:dyDescent="0.25">
      <c r="A218" s="53" t="s">
        <v>47</v>
      </c>
      <c r="B218" s="11">
        <v>42159</v>
      </c>
    </row>
    <row r="219" spans="1:11" x14ac:dyDescent="0.25">
      <c r="A219" s="53" t="s">
        <v>46</v>
      </c>
      <c r="B219" s="11">
        <v>42159</v>
      </c>
    </row>
    <row r="220" spans="1:11" x14ac:dyDescent="0.25">
      <c r="A220" s="53" t="s">
        <v>47</v>
      </c>
      <c r="B220" s="11">
        <v>42172</v>
      </c>
    </row>
    <row r="221" spans="1:11" x14ac:dyDescent="0.25">
      <c r="A221" s="53" t="s">
        <v>46</v>
      </c>
      <c r="B221" s="11">
        <v>42172</v>
      </c>
    </row>
    <row r="222" spans="1:11" x14ac:dyDescent="0.25">
      <c r="A222" s="53" t="s">
        <v>44</v>
      </c>
      <c r="B222" s="11">
        <v>42173</v>
      </c>
    </row>
    <row r="223" spans="1:11" x14ac:dyDescent="0.25">
      <c r="A223" s="53" t="s">
        <v>44</v>
      </c>
      <c r="B223" s="11">
        <v>42173</v>
      </c>
    </row>
    <row r="224" spans="1:11" x14ac:dyDescent="0.25">
      <c r="A224" s="53" t="s">
        <v>47</v>
      </c>
      <c r="B224" s="11">
        <v>42185</v>
      </c>
    </row>
    <row r="225" spans="1:2" x14ac:dyDescent="0.25">
      <c r="A225" s="53" t="s">
        <v>46</v>
      </c>
      <c r="B225" s="11">
        <v>42185</v>
      </c>
    </row>
    <row r="226" spans="1:2" x14ac:dyDescent="0.25">
      <c r="A226" s="53" t="s">
        <v>44</v>
      </c>
      <c r="B226" s="11">
        <v>42194</v>
      </c>
    </row>
    <row r="227" spans="1:2" x14ac:dyDescent="0.25">
      <c r="A227" s="53" t="s">
        <v>44</v>
      </c>
      <c r="B227" s="11">
        <v>42194</v>
      </c>
    </row>
    <row r="228" spans="1:2" x14ac:dyDescent="0.25">
      <c r="A228" s="53" t="s">
        <v>47</v>
      </c>
      <c r="B228" s="11">
        <v>42194</v>
      </c>
    </row>
    <row r="229" spans="1:2" x14ac:dyDescent="0.25">
      <c r="A229" s="53" t="s">
        <v>46</v>
      </c>
      <c r="B229" s="11">
        <v>42194</v>
      </c>
    </row>
    <row r="230" spans="1:2" x14ac:dyDescent="0.25">
      <c r="A230" s="53" t="s">
        <v>46</v>
      </c>
      <c r="B230" s="11">
        <v>42194</v>
      </c>
    </row>
    <row r="231" spans="1:2" x14ac:dyDescent="0.25">
      <c r="A231" s="53" t="s">
        <v>47</v>
      </c>
      <c r="B231" s="11">
        <v>42205</v>
      </c>
    </row>
    <row r="232" spans="1:2" x14ac:dyDescent="0.25">
      <c r="A232" s="53" t="s">
        <v>46</v>
      </c>
      <c r="B232" s="11">
        <v>42205</v>
      </c>
    </row>
    <row r="233" spans="1:2" x14ac:dyDescent="0.25">
      <c r="A233" s="53" t="s">
        <v>44</v>
      </c>
      <c r="B233" s="11">
        <v>42208</v>
      </c>
    </row>
    <row r="234" spans="1:2" x14ac:dyDescent="0.25">
      <c r="A234" s="53" t="s">
        <v>44</v>
      </c>
      <c r="B234" s="11">
        <v>42208</v>
      </c>
    </row>
    <row r="235" spans="1:2" x14ac:dyDescent="0.25">
      <c r="A235" s="53" t="s">
        <v>47</v>
      </c>
      <c r="B235" s="11">
        <v>42214</v>
      </c>
    </row>
    <row r="236" spans="1:2" x14ac:dyDescent="0.25">
      <c r="A236" s="53" t="s">
        <v>46</v>
      </c>
      <c r="B236" s="11">
        <v>42214</v>
      </c>
    </row>
    <row r="237" spans="1:2" x14ac:dyDescent="0.25">
      <c r="A237" s="53" t="s">
        <v>46</v>
      </c>
      <c r="B237" s="11">
        <v>42214</v>
      </c>
    </row>
    <row r="238" spans="1:2" x14ac:dyDescent="0.25">
      <c r="A238" s="53" t="s">
        <v>44</v>
      </c>
      <c r="B238" s="11">
        <v>42221</v>
      </c>
    </row>
    <row r="239" spans="1:2" x14ac:dyDescent="0.25">
      <c r="A239" s="53" t="s">
        <v>44</v>
      </c>
      <c r="B239" s="11">
        <v>42221</v>
      </c>
    </row>
    <row r="240" spans="1:2" x14ac:dyDescent="0.25">
      <c r="A240" s="53" t="s">
        <v>47</v>
      </c>
      <c r="B240" s="11">
        <v>42228</v>
      </c>
    </row>
    <row r="241" spans="1:2" x14ac:dyDescent="0.25">
      <c r="A241" s="53" t="s">
        <v>46</v>
      </c>
      <c r="B241" s="11">
        <v>42228</v>
      </c>
    </row>
    <row r="242" spans="1:2" x14ac:dyDescent="0.25">
      <c r="A242" s="53" t="s">
        <v>46</v>
      </c>
      <c r="B242" s="11">
        <v>42228</v>
      </c>
    </row>
    <row r="243" spans="1:2" x14ac:dyDescent="0.25">
      <c r="A243" s="53" t="s">
        <v>47</v>
      </c>
      <c r="B243" s="11">
        <v>42235</v>
      </c>
    </row>
    <row r="244" spans="1:2" x14ac:dyDescent="0.25">
      <c r="A244" s="53" t="s">
        <v>46</v>
      </c>
      <c r="B244" s="11">
        <v>42235</v>
      </c>
    </row>
    <row r="245" spans="1:2" x14ac:dyDescent="0.25">
      <c r="A245" s="53" t="s">
        <v>44</v>
      </c>
      <c r="B245" s="11">
        <v>42236</v>
      </c>
    </row>
    <row r="246" spans="1:2" x14ac:dyDescent="0.25">
      <c r="A246" s="53" t="s">
        <v>44</v>
      </c>
      <c r="B246" s="11">
        <v>42236</v>
      </c>
    </row>
    <row r="247" spans="1:2" x14ac:dyDescent="0.25">
      <c r="A247" s="53" t="s">
        <v>47</v>
      </c>
      <c r="B247" s="11">
        <v>42242</v>
      </c>
    </row>
    <row r="248" spans="1:2" x14ac:dyDescent="0.25">
      <c r="A248" s="53" t="s">
        <v>46</v>
      </c>
      <c r="B248" s="11">
        <v>42242</v>
      </c>
    </row>
    <row r="249" spans="1:2" x14ac:dyDescent="0.25">
      <c r="A249" s="53" t="s">
        <v>47</v>
      </c>
      <c r="B249" s="11">
        <v>42249</v>
      </c>
    </row>
    <row r="250" spans="1:2" x14ac:dyDescent="0.25">
      <c r="A250" s="53" t="s">
        <v>46</v>
      </c>
      <c r="B250" s="11">
        <v>42249</v>
      </c>
    </row>
    <row r="251" spans="1:2" x14ac:dyDescent="0.25">
      <c r="A251" s="53" t="s">
        <v>46</v>
      </c>
      <c r="B251" s="11">
        <v>42249</v>
      </c>
    </row>
    <row r="252" spans="1:2" x14ac:dyDescent="0.25">
      <c r="A252" s="53" t="s">
        <v>44</v>
      </c>
      <c r="B252" s="11">
        <v>42250</v>
      </c>
    </row>
    <row r="253" spans="1:2" x14ac:dyDescent="0.25">
      <c r="A253" s="53" t="s">
        <v>44</v>
      </c>
      <c r="B253" s="11">
        <v>42250</v>
      </c>
    </row>
    <row r="254" spans="1:2" x14ac:dyDescent="0.25">
      <c r="A254" s="53" t="s">
        <v>47</v>
      </c>
      <c r="B254" s="11">
        <v>42263</v>
      </c>
    </row>
    <row r="255" spans="1:2" x14ac:dyDescent="0.25">
      <c r="A255" s="53" t="s">
        <v>47</v>
      </c>
      <c r="B255" s="11">
        <v>42263</v>
      </c>
    </row>
    <row r="256" spans="1:2" x14ac:dyDescent="0.25">
      <c r="A256" s="53" t="s">
        <v>46</v>
      </c>
      <c r="B256" s="11">
        <v>42263</v>
      </c>
    </row>
    <row r="257" spans="1:11" x14ac:dyDescent="0.25">
      <c r="A257" s="53" t="s">
        <v>44</v>
      </c>
      <c r="B257" s="11">
        <v>42271</v>
      </c>
    </row>
    <row r="258" spans="1:11" x14ac:dyDescent="0.25">
      <c r="A258" s="53" t="s">
        <v>44</v>
      </c>
      <c r="B258" s="11">
        <v>42271</v>
      </c>
    </row>
    <row r="259" spans="1:11" x14ac:dyDescent="0.25">
      <c r="A259" s="53" t="s">
        <v>47</v>
      </c>
      <c r="B259" s="11">
        <v>42271</v>
      </c>
    </row>
    <row r="260" spans="1:11" x14ac:dyDescent="0.25">
      <c r="A260" s="53" t="s">
        <v>46</v>
      </c>
      <c r="B260" s="11">
        <v>42271</v>
      </c>
    </row>
    <row r="261" spans="1:11" x14ac:dyDescent="0.25">
      <c r="A261" s="53" t="s">
        <v>44</v>
      </c>
      <c r="B261" s="11">
        <v>42529</v>
      </c>
      <c r="K261" s="53">
        <v>4.0584999999999996</v>
      </c>
    </row>
    <row r="262" spans="1:11" x14ac:dyDescent="0.25">
      <c r="A262" s="53" t="s">
        <v>44</v>
      </c>
      <c r="B262" s="11">
        <v>42529</v>
      </c>
      <c r="K262" s="53">
        <v>4.1108000000000002</v>
      </c>
    </row>
    <row r="263" spans="1:11" x14ac:dyDescent="0.25">
      <c r="A263" s="53" t="s">
        <v>47</v>
      </c>
      <c r="B263" s="11">
        <v>42530</v>
      </c>
      <c r="K263" s="53">
        <v>3.7301000000000002</v>
      </c>
    </row>
    <row r="264" spans="1:11" x14ac:dyDescent="0.25">
      <c r="A264" s="53" t="s">
        <v>46</v>
      </c>
      <c r="B264" s="11">
        <v>42530</v>
      </c>
      <c r="K264" s="53">
        <v>2.5823999999999998</v>
      </c>
    </row>
    <row r="265" spans="1:11" x14ac:dyDescent="0.25">
      <c r="A265" s="53" t="s">
        <v>46</v>
      </c>
      <c r="B265" s="11">
        <v>42530</v>
      </c>
      <c r="K265" s="53">
        <v>2.2766999999999999</v>
      </c>
    </row>
    <row r="266" spans="1:11" x14ac:dyDescent="0.25">
      <c r="A266" s="53" t="s">
        <v>47</v>
      </c>
      <c r="B266" s="11">
        <v>42543</v>
      </c>
      <c r="K266" s="53">
        <v>2.2545000000000002</v>
      </c>
    </row>
    <row r="267" spans="1:11" x14ac:dyDescent="0.25">
      <c r="A267" s="53" t="s">
        <v>46</v>
      </c>
      <c r="B267" s="11">
        <v>42543</v>
      </c>
      <c r="K267" s="53">
        <v>0.87490000000000001</v>
      </c>
    </row>
    <row r="268" spans="1:11" x14ac:dyDescent="0.25">
      <c r="A268" s="53" t="s">
        <v>44</v>
      </c>
      <c r="B268" s="11">
        <v>42544</v>
      </c>
      <c r="K268" s="53">
        <v>5.2122000000000002</v>
      </c>
    </row>
    <row r="269" spans="1:11" x14ac:dyDescent="0.25">
      <c r="A269" s="53" t="s">
        <v>44</v>
      </c>
      <c r="B269" s="11">
        <v>42544</v>
      </c>
      <c r="K269" s="53">
        <v>5.3041</v>
      </c>
    </row>
    <row r="270" spans="1:11" x14ac:dyDescent="0.25">
      <c r="A270" s="53" t="s">
        <v>44</v>
      </c>
      <c r="B270" s="11">
        <v>42564</v>
      </c>
      <c r="K270" s="53">
        <v>4.7696000000000005</v>
      </c>
    </row>
    <row r="271" spans="1:11" x14ac:dyDescent="0.25">
      <c r="A271" s="53" t="s">
        <v>44</v>
      </c>
      <c r="B271" s="11">
        <v>42564</v>
      </c>
      <c r="K271" s="53">
        <v>4.7293000000000003</v>
      </c>
    </row>
    <row r="272" spans="1:11" x14ac:dyDescent="0.25">
      <c r="A272" s="53" t="s">
        <v>47</v>
      </c>
      <c r="B272" s="11">
        <v>42564</v>
      </c>
      <c r="K272" s="53">
        <v>2.9447000000000001</v>
      </c>
    </row>
    <row r="273" spans="1:11" x14ac:dyDescent="0.25">
      <c r="A273" s="53" t="s">
        <v>46</v>
      </c>
      <c r="B273" s="11">
        <v>42564</v>
      </c>
      <c r="K273" s="53">
        <v>2.2510000000000003</v>
      </c>
    </row>
    <row r="274" spans="1:11" x14ac:dyDescent="0.25">
      <c r="A274" s="53" t="s">
        <v>46</v>
      </c>
      <c r="B274" s="11">
        <v>42564</v>
      </c>
      <c r="K274" s="53">
        <v>2.2763</v>
      </c>
    </row>
    <row r="275" spans="1:11" x14ac:dyDescent="0.25">
      <c r="A275" s="53" t="s">
        <v>47</v>
      </c>
      <c r="B275" s="11">
        <v>42571</v>
      </c>
      <c r="K275" s="53">
        <v>1.7561</v>
      </c>
    </row>
    <row r="276" spans="1:11" x14ac:dyDescent="0.25">
      <c r="A276" s="53" t="s">
        <v>46</v>
      </c>
      <c r="B276" s="11">
        <v>42571</v>
      </c>
      <c r="K276" s="53">
        <v>1.1031</v>
      </c>
    </row>
    <row r="277" spans="1:11" x14ac:dyDescent="0.25">
      <c r="A277" s="53" t="s">
        <v>44</v>
      </c>
      <c r="B277" s="11">
        <v>42577</v>
      </c>
      <c r="K277" s="53">
        <v>0.97750000000000004</v>
      </c>
    </row>
    <row r="278" spans="1:11" x14ac:dyDescent="0.25">
      <c r="A278" s="53" t="s">
        <v>44</v>
      </c>
      <c r="B278" s="11">
        <v>42577</v>
      </c>
      <c r="K278" s="53">
        <v>1.0608</v>
      </c>
    </row>
    <row r="279" spans="1:11" x14ac:dyDescent="0.25">
      <c r="A279" s="53" t="s">
        <v>47</v>
      </c>
      <c r="B279" s="11">
        <v>42578</v>
      </c>
      <c r="K279" s="53">
        <v>1.8920000000000001</v>
      </c>
    </row>
    <row r="280" spans="1:11" x14ac:dyDescent="0.25">
      <c r="A280" s="53" t="s">
        <v>46</v>
      </c>
      <c r="B280" s="11">
        <v>42578</v>
      </c>
      <c r="K280" s="53">
        <v>1.5659999999999998</v>
      </c>
    </row>
    <row r="281" spans="1:11" x14ac:dyDescent="0.25">
      <c r="A281" s="53" t="s">
        <v>46</v>
      </c>
      <c r="B281" s="11">
        <v>42578</v>
      </c>
      <c r="K281" s="53">
        <v>1.2742</v>
      </c>
    </row>
    <row r="282" spans="1:11" x14ac:dyDescent="0.25">
      <c r="A282" s="53" t="s">
        <v>47</v>
      </c>
      <c r="B282" s="11">
        <v>42585</v>
      </c>
      <c r="K282" s="53">
        <v>2.0057999999999998</v>
      </c>
    </row>
    <row r="283" spans="1:11" x14ac:dyDescent="0.25">
      <c r="A283" s="53" t="s">
        <v>46</v>
      </c>
      <c r="B283" s="11">
        <v>42585</v>
      </c>
      <c r="K283" s="53">
        <v>1.0082</v>
      </c>
    </row>
    <row r="284" spans="1:11" x14ac:dyDescent="0.25">
      <c r="A284" s="53" t="s">
        <v>44</v>
      </c>
      <c r="B284" s="11">
        <v>42591</v>
      </c>
      <c r="K284" s="53">
        <v>4.0103999999999997</v>
      </c>
    </row>
    <row r="285" spans="1:11" x14ac:dyDescent="0.25">
      <c r="A285" s="53" t="s">
        <v>44</v>
      </c>
      <c r="B285" s="11">
        <v>42591</v>
      </c>
      <c r="K285" s="53">
        <v>4.1845999999999997</v>
      </c>
    </row>
    <row r="286" spans="1:11" x14ac:dyDescent="0.25">
      <c r="A286" s="53" t="s">
        <v>47</v>
      </c>
      <c r="B286" s="11">
        <v>42593</v>
      </c>
      <c r="K286" s="53">
        <v>2.8569</v>
      </c>
    </row>
    <row r="287" spans="1:11" x14ac:dyDescent="0.25">
      <c r="A287" s="53" t="s">
        <v>46</v>
      </c>
      <c r="B287" s="11">
        <v>42593</v>
      </c>
      <c r="K287" s="53">
        <v>2.4036</v>
      </c>
    </row>
    <row r="288" spans="1:11" x14ac:dyDescent="0.25">
      <c r="A288" s="53" t="s">
        <v>46</v>
      </c>
      <c r="B288" s="11">
        <v>42593</v>
      </c>
      <c r="K288" s="53">
        <v>2.0621999999999998</v>
      </c>
    </row>
    <row r="289" spans="1:11" x14ac:dyDescent="0.25">
      <c r="A289" s="53" t="s">
        <v>47</v>
      </c>
      <c r="B289" s="11">
        <v>42599</v>
      </c>
      <c r="K289" s="53">
        <v>2.3054999999999999</v>
      </c>
    </row>
    <row r="290" spans="1:11" x14ac:dyDescent="0.25">
      <c r="A290" s="53" t="s">
        <v>46</v>
      </c>
      <c r="B290" s="11">
        <v>42599</v>
      </c>
      <c r="K290" s="53">
        <v>1.9001000000000001</v>
      </c>
    </row>
    <row r="291" spans="1:11" x14ac:dyDescent="0.25">
      <c r="A291" s="53" t="s">
        <v>44</v>
      </c>
      <c r="B291" s="11">
        <v>42607</v>
      </c>
      <c r="K291" s="53">
        <v>4.5269000000000004</v>
      </c>
    </row>
    <row r="292" spans="1:11" x14ac:dyDescent="0.25">
      <c r="A292" s="53" t="s">
        <v>44</v>
      </c>
      <c r="B292" s="11">
        <v>42607</v>
      </c>
      <c r="K292" s="53">
        <v>4.1932999999999998</v>
      </c>
    </row>
    <row r="293" spans="1:11" x14ac:dyDescent="0.25">
      <c r="A293" s="53" t="s">
        <v>47</v>
      </c>
      <c r="B293" s="11">
        <v>42607</v>
      </c>
      <c r="K293" s="53">
        <v>2.0622000000000003</v>
      </c>
    </row>
    <row r="294" spans="1:11" x14ac:dyDescent="0.25">
      <c r="A294" s="53" t="s">
        <v>46</v>
      </c>
      <c r="B294" s="11">
        <v>42607</v>
      </c>
      <c r="K294" s="53">
        <v>1.6083000000000001</v>
      </c>
    </row>
    <row r="295" spans="1:11" x14ac:dyDescent="0.25">
      <c r="A295" s="53" t="s">
        <v>46</v>
      </c>
      <c r="B295" s="11">
        <v>42607</v>
      </c>
      <c r="K295" s="53">
        <v>1.6099000000000001</v>
      </c>
    </row>
    <row r="296" spans="1:11" x14ac:dyDescent="0.25">
      <c r="A296" s="53" t="s">
        <v>47</v>
      </c>
      <c r="B296" s="11">
        <v>42613</v>
      </c>
      <c r="K296" s="53">
        <v>2.2164000000000001</v>
      </c>
    </row>
    <row r="297" spans="1:11" x14ac:dyDescent="0.25">
      <c r="A297" s="53" t="s">
        <v>46</v>
      </c>
      <c r="B297" s="11">
        <v>42613</v>
      </c>
      <c r="K297" s="53">
        <v>1.5508000000000002</v>
      </c>
    </row>
    <row r="298" spans="1:11" x14ac:dyDescent="0.25">
      <c r="A298" s="53" t="s">
        <v>44</v>
      </c>
      <c r="B298" s="11">
        <v>42621</v>
      </c>
      <c r="K298" s="53">
        <v>4.4451000000000001</v>
      </c>
    </row>
    <row r="299" spans="1:11" x14ac:dyDescent="0.25">
      <c r="A299" s="53" t="s">
        <v>44</v>
      </c>
      <c r="B299" s="11">
        <v>42621</v>
      </c>
      <c r="K299" s="53">
        <v>4.1421000000000001</v>
      </c>
    </row>
    <row r="300" spans="1:11" x14ac:dyDescent="0.25">
      <c r="A300" s="53" t="s">
        <v>47</v>
      </c>
      <c r="B300" s="11">
        <v>42628</v>
      </c>
      <c r="K300" s="53">
        <v>2.1764000000000001</v>
      </c>
    </row>
    <row r="301" spans="1:11" x14ac:dyDescent="0.25">
      <c r="A301" s="53" t="s">
        <v>46</v>
      </c>
      <c r="B301" s="11">
        <v>42628</v>
      </c>
      <c r="K301" s="53">
        <v>1.8420000000000001</v>
      </c>
    </row>
    <row r="302" spans="1:11" x14ac:dyDescent="0.25">
      <c r="A302" s="53" t="s">
        <v>46</v>
      </c>
      <c r="B302" s="11">
        <v>42628</v>
      </c>
      <c r="K302" s="53">
        <v>1.7238000000000002</v>
      </c>
    </row>
    <row r="303" spans="1:11" x14ac:dyDescent="0.25">
      <c r="A303" s="53" t="s">
        <v>47</v>
      </c>
      <c r="B303" s="11">
        <v>42634</v>
      </c>
      <c r="K303" s="53">
        <v>3.4746999999999999</v>
      </c>
    </row>
    <row r="304" spans="1:11" x14ac:dyDescent="0.25">
      <c r="A304" s="53" t="s">
        <v>46</v>
      </c>
      <c r="B304" s="11">
        <v>42634</v>
      </c>
      <c r="K304" s="53">
        <v>1.9235</v>
      </c>
    </row>
    <row r="305" spans="1:11" x14ac:dyDescent="0.25">
      <c r="A305" s="53" t="s">
        <v>46</v>
      </c>
      <c r="B305" s="11">
        <v>42634</v>
      </c>
      <c r="K305" s="53">
        <v>1.5251999999999999</v>
      </c>
    </row>
    <row r="306" spans="1:11" x14ac:dyDescent="0.25">
      <c r="A306" s="53" t="s">
        <v>44</v>
      </c>
      <c r="B306" s="11">
        <v>42635</v>
      </c>
      <c r="K306" s="53">
        <v>4.1613000000000007</v>
      </c>
    </row>
    <row r="307" spans="1:11" x14ac:dyDescent="0.25">
      <c r="A307" s="53" t="s">
        <v>44</v>
      </c>
      <c r="B307" s="11">
        <v>42635</v>
      </c>
      <c r="K307" s="53">
        <v>4.0496999999999996</v>
      </c>
    </row>
    <row r="308" spans="1:11" x14ac:dyDescent="0.25">
      <c r="A308" s="53" t="s">
        <v>47</v>
      </c>
      <c r="B308" s="11">
        <v>42641</v>
      </c>
      <c r="K308" s="53">
        <v>2.1905999999999999</v>
      </c>
    </row>
    <row r="309" spans="1:11" x14ac:dyDescent="0.25">
      <c r="A309" s="53" t="s">
        <v>46</v>
      </c>
      <c r="B309" s="11">
        <v>42641</v>
      </c>
      <c r="K309" s="53">
        <v>1.7861</v>
      </c>
    </row>
    <row r="310" spans="1:11" x14ac:dyDescent="0.25">
      <c r="A310" s="53" t="s">
        <v>46</v>
      </c>
      <c r="B310" s="11">
        <v>42641</v>
      </c>
      <c r="K310" s="53">
        <v>1.8851</v>
      </c>
    </row>
    <row r="311" spans="1:11" x14ac:dyDescent="0.25">
      <c r="A311" s="53" t="s">
        <v>44</v>
      </c>
      <c r="B311" s="11">
        <v>42894</v>
      </c>
      <c r="K311" s="53">
        <v>3.0744999999999996</v>
      </c>
    </row>
    <row r="312" spans="1:11" x14ac:dyDescent="0.25">
      <c r="A312" s="53" t="s">
        <v>44</v>
      </c>
      <c r="B312" s="11">
        <v>42894</v>
      </c>
      <c r="K312" s="53">
        <v>2.8692000000000002</v>
      </c>
    </row>
    <row r="313" spans="1:11" x14ac:dyDescent="0.25">
      <c r="A313" s="53" t="s">
        <v>44</v>
      </c>
      <c r="B313" s="11">
        <v>42908</v>
      </c>
      <c r="K313" s="53">
        <v>2.6698</v>
      </c>
    </row>
    <row r="314" spans="1:11" x14ac:dyDescent="0.25">
      <c r="A314" s="53" t="s">
        <v>44</v>
      </c>
      <c r="B314" s="11">
        <v>42908</v>
      </c>
      <c r="K314" s="53">
        <v>2.8268</v>
      </c>
    </row>
    <row r="315" spans="1:11" x14ac:dyDescent="0.25">
      <c r="A315" s="53" t="s">
        <v>47</v>
      </c>
      <c r="B315" s="11">
        <v>42922</v>
      </c>
      <c r="K315" s="53" t="s">
        <v>54</v>
      </c>
    </row>
    <row r="316" spans="1:11" x14ac:dyDescent="0.25">
      <c r="A316" s="53" t="s">
        <v>46</v>
      </c>
      <c r="B316" s="11">
        <v>42922</v>
      </c>
      <c r="K316" s="53" t="s">
        <v>54</v>
      </c>
    </row>
    <row r="317" spans="1:11" x14ac:dyDescent="0.25">
      <c r="A317" s="53" t="s">
        <v>46</v>
      </c>
      <c r="B317" s="11">
        <v>42922</v>
      </c>
      <c r="K317" s="53" t="s">
        <v>54</v>
      </c>
    </row>
    <row r="318" spans="1:11" x14ac:dyDescent="0.25">
      <c r="A318" s="53" t="s">
        <v>44</v>
      </c>
      <c r="B318" s="11">
        <v>42929</v>
      </c>
      <c r="K318" s="53">
        <v>3.8489</v>
      </c>
    </row>
    <row r="319" spans="1:11" x14ac:dyDescent="0.25">
      <c r="A319" s="53" t="s">
        <v>44</v>
      </c>
      <c r="B319" s="11">
        <v>42929</v>
      </c>
      <c r="K319" s="53">
        <v>3.7583000000000002</v>
      </c>
    </row>
    <row r="320" spans="1:11" x14ac:dyDescent="0.25">
      <c r="A320" s="53" t="s">
        <v>47</v>
      </c>
      <c r="B320" s="11">
        <v>42929</v>
      </c>
      <c r="K320" s="53">
        <v>2.1888000000000001</v>
      </c>
    </row>
    <row r="321" spans="1:11" x14ac:dyDescent="0.25">
      <c r="A321" s="53" t="s">
        <v>46</v>
      </c>
      <c r="B321" s="11">
        <v>42929</v>
      </c>
      <c r="K321" s="53">
        <v>1.1947000000000001</v>
      </c>
    </row>
    <row r="322" spans="1:11" x14ac:dyDescent="0.25">
      <c r="A322" s="53" t="s">
        <v>47</v>
      </c>
      <c r="B322" s="11">
        <v>42934</v>
      </c>
      <c r="K322" s="53" t="s">
        <v>54</v>
      </c>
    </row>
    <row r="323" spans="1:11" x14ac:dyDescent="0.25">
      <c r="A323" s="53" t="s">
        <v>46</v>
      </c>
      <c r="B323" s="11">
        <v>42934</v>
      </c>
      <c r="K323" s="53" t="s">
        <v>54</v>
      </c>
    </row>
    <row r="324" spans="1:11" x14ac:dyDescent="0.25">
      <c r="A324" s="53" t="s">
        <v>46</v>
      </c>
      <c r="B324" s="11">
        <v>42934</v>
      </c>
      <c r="K324" s="53" t="s">
        <v>54</v>
      </c>
    </row>
    <row r="325" spans="1:11" x14ac:dyDescent="0.25">
      <c r="A325" s="53" t="s">
        <v>44</v>
      </c>
      <c r="B325" s="11">
        <v>42943</v>
      </c>
      <c r="K325" s="53">
        <v>2.8236999999999997</v>
      </c>
    </row>
    <row r="326" spans="1:11" x14ac:dyDescent="0.25">
      <c r="A326" s="53" t="s">
        <v>44</v>
      </c>
      <c r="B326" s="11">
        <v>42943</v>
      </c>
      <c r="K326" s="53">
        <v>2.8459000000000003</v>
      </c>
    </row>
    <row r="327" spans="1:11" x14ac:dyDescent="0.25">
      <c r="A327" s="53" t="s">
        <v>47</v>
      </c>
      <c r="B327" s="11">
        <v>42943</v>
      </c>
      <c r="K327" s="53">
        <v>2.0725000000000002</v>
      </c>
    </row>
    <row r="328" spans="1:11" x14ac:dyDescent="0.25">
      <c r="A328" s="53" t="s">
        <v>46</v>
      </c>
      <c r="B328" s="11">
        <v>42943</v>
      </c>
      <c r="K328" s="53">
        <v>0.94829999999999992</v>
      </c>
    </row>
    <row r="329" spans="1:11" x14ac:dyDescent="0.25">
      <c r="A329" s="53" t="s">
        <v>47</v>
      </c>
      <c r="B329" s="11">
        <v>42948</v>
      </c>
      <c r="K329" s="53">
        <v>2.9312</v>
      </c>
    </row>
    <row r="330" spans="1:11" x14ac:dyDescent="0.25">
      <c r="A330" s="53" t="s">
        <v>46</v>
      </c>
      <c r="B330" s="11">
        <v>42948</v>
      </c>
      <c r="K330" s="53">
        <v>2.0108999999999999</v>
      </c>
    </row>
    <row r="331" spans="1:11" x14ac:dyDescent="0.25">
      <c r="A331" s="53" t="s">
        <v>47</v>
      </c>
      <c r="B331" s="11">
        <v>42956</v>
      </c>
      <c r="K331" s="53">
        <v>2.1156999999999999</v>
      </c>
    </row>
    <row r="332" spans="1:11" x14ac:dyDescent="0.25">
      <c r="A332" s="53" t="s">
        <v>46</v>
      </c>
      <c r="B332" s="11">
        <v>42956</v>
      </c>
      <c r="K332" s="53">
        <v>2.0453000000000001</v>
      </c>
    </row>
    <row r="333" spans="1:11" x14ac:dyDescent="0.25">
      <c r="A333" s="53" t="s">
        <v>46</v>
      </c>
      <c r="B333" s="11">
        <v>42956</v>
      </c>
      <c r="K333" s="53">
        <v>2.1636000000000002</v>
      </c>
    </row>
    <row r="334" spans="1:11" x14ac:dyDescent="0.25">
      <c r="A334" s="53" t="s">
        <v>44</v>
      </c>
      <c r="B334" s="11">
        <v>42957</v>
      </c>
      <c r="K334" s="53" t="s">
        <v>54</v>
      </c>
    </row>
    <row r="335" spans="1:11" x14ac:dyDescent="0.25">
      <c r="A335" s="53" t="s">
        <v>44</v>
      </c>
      <c r="B335" s="11">
        <v>42957</v>
      </c>
      <c r="K335" s="53" t="s">
        <v>54</v>
      </c>
    </row>
    <row r="336" spans="1:11" x14ac:dyDescent="0.25">
      <c r="A336" s="53" t="s">
        <v>44</v>
      </c>
      <c r="B336" s="11">
        <v>42971</v>
      </c>
      <c r="K336" s="53" t="s">
        <v>54</v>
      </c>
    </row>
    <row r="337" spans="1:11" x14ac:dyDescent="0.25">
      <c r="A337" s="53" t="s">
        <v>44</v>
      </c>
      <c r="B337" s="11">
        <v>42971</v>
      </c>
      <c r="K337" s="53" t="s">
        <v>54</v>
      </c>
    </row>
    <row r="338" spans="1:11" x14ac:dyDescent="0.25">
      <c r="A338" s="53" t="s">
        <v>47</v>
      </c>
      <c r="B338" s="11">
        <v>42971</v>
      </c>
      <c r="K338" s="53">
        <v>1.9556</v>
      </c>
    </row>
    <row r="339" spans="1:11" x14ac:dyDescent="0.25">
      <c r="A339" s="53" t="s">
        <v>46</v>
      </c>
      <c r="B339" s="11">
        <v>42971</v>
      </c>
      <c r="K339" s="53">
        <v>1.9471000000000001</v>
      </c>
    </row>
    <row r="340" spans="1:11" x14ac:dyDescent="0.25">
      <c r="A340" s="53" t="s">
        <v>44</v>
      </c>
      <c r="B340" s="11">
        <v>42985</v>
      </c>
      <c r="K340" s="53">
        <v>2.6589</v>
      </c>
    </row>
    <row r="341" spans="1:11" x14ac:dyDescent="0.25">
      <c r="A341" s="53" t="s">
        <v>44</v>
      </c>
      <c r="B341" s="11">
        <v>42985</v>
      </c>
      <c r="K341" s="53">
        <v>2.9112999999999998</v>
      </c>
    </row>
    <row r="342" spans="1:11" x14ac:dyDescent="0.25">
      <c r="A342" s="53" t="s">
        <v>47</v>
      </c>
      <c r="B342" s="11">
        <v>42985</v>
      </c>
      <c r="K342" s="53">
        <v>2.6151</v>
      </c>
    </row>
    <row r="343" spans="1:11" x14ac:dyDescent="0.25">
      <c r="A343" s="53" t="s">
        <v>46</v>
      </c>
      <c r="B343" s="11">
        <v>42985</v>
      </c>
      <c r="K343" s="53">
        <v>0.91900000000000004</v>
      </c>
    </row>
    <row r="344" spans="1:11" x14ac:dyDescent="0.25">
      <c r="A344" s="53" t="s">
        <v>46</v>
      </c>
      <c r="B344" s="11">
        <v>42985</v>
      </c>
      <c r="K344" s="53">
        <v>0.94560000000000011</v>
      </c>
    </row>
    <row r="345" spans="1:11" x14ac:dyDescent="0.25">
      <c r="A345" s="53" t="s">
        <v>47</v>
      </c>
      <c r="B345" s="11">
        <v>42990</v>
      </c>
      <c r="K345" s="53">
        <v>2.4595000000000002</v>
      </c>
    </row>
    <row r="346" spans="1:11" x14ac:dyDescent="0.25">
      <c r="A346" s="53" t="s">
        <v>46</v>
      </c>
      <c r="B346" s="11">
        <v>42990</v>
      </c>
      <c r="K346" s="53">
        <v>1.6642999999999999</v>
      </c>
    </row>
    <row r="347" spans="1:11" x14ac:dyDescent="0.25">
      <c r="A347" s="53" t="s">
        <v>46</v>
      </c>
      <c r="B347" s="11">
        <v>42990</v>
      </c>
      <c r="K347" s="53">
        <v>1.5916999999999999</v>
      </c>
    </row>
    <row r="348" spans="1:11" x14ac:dyDescent="0.25">
      <c r="A348" s="53" t="s">
        <v>47</v>
      </c>
      <c r="B348" s="11">
        <v>42998</v>
      </c>
      <c r="K348" s="53">
        <v>2.4346999999999999</v>
      </c>
    </row>
    <row r="349" spans="1:11" x14ac:dyDescent="0.25">
      <c r="A349" s="53" t="s">
        <v>46</v>
      </c>
      <c r="B349" s="11">
        <v>42998</v>
      </c>
      <c r="K349" s="53">
        <v>1.6612</v>
      </c>
    </row>
    <row r="350" spans="1:11" x14ac:dyDescent="0.25">
      <c r="A350" s="53" t="s">
        <v>46</v>
      </c>
      <c r="B350" s="11">
        <v>42998</v>
      </c>
      <c r="K350" s="53">
        <v>1.4844999999999999</v>
      </c>
    </row>
    <row r="351" spans="1:11" x14ac:dyDescent="0.25">
      <c r="A351" s="53" t="s">
        <v>44</v>
      </c>
      <c r="B351" s="11">
        <v>42999</v>
      </c>
      <c r="K351" s="53">
        <v>4.3696999999999999</v>
      </c>
    </row>
    <row r="352" spans="1:11" x14ac:dyDescent="0.25">
      <c r="A352" s="53" t="s">
        <v>44</v>
      </c>
      <c r="B352" s="11">
        <v>42999</v>
      </c>
      <c r="K352" s="53">
        <v>4.5007999999999999</v>
      </c>
    </row>
    <row r="353" spans="1:11" x14ac:dyDescent="0.25">
      <c r="A353" s="53" t="s">
        <v>47</v>
      </c>
      <c r="B353" s="11">
        <v>43004</v>
      </c>
      <c r="K353" s="53">
        <v>2.6993</v>
      </c>
    </row>
    <row r="354" spans="1:11" x14ac:dyDescent="0.25">
      <c r="A354" s="53" t="s">
        <v>46</v>
      </c>
      <c r="B354" s="11">
        <v>43004</v>
      </c>
      <c r="K354" s="53">
        <v>1.9576000000000002</v>
      </c>
    </row>
    <row r="356" spans="1:11" x14ac:dyDescent="0.35">
      <c r="J356" s="49" t="s">
        <v>58</v>
      </c>
      <c r="K356" s="59" t="s">
        <v>62</v>
      </c>
    </row>
    <row r="357" spans="1:11" x14ac:dyDescent="0.35">
      <c r="J357" s="57">
        <v>2010</v>
      </c>
      <c r="K357" s="58">
        <f>AVERAGE(K2:K49)</f>
        <v>3.9769085106382973</v>
      </c>
    </row>
    <row r="358" spans="1:11" x14ac:dyDescent="0.35">
      <c r="J358" s="57">
        <v>2011</v>
      </c>
      <c r="K358" s="58">
        <f>AVERAGE(K50:K94)</f>
        <v>3.1160857142857132</v>
      </c>
    </row>
    <row r="359" spans="1:11" x14ac:dyDescent="0.35">
      <c r="J359" s="57">
        <v>2012</v>
      </c>
      <c r="K359" s="58">
        <f>AVERAGE(K95:K138)</f>
        <v>4.2711136363636362</v>
      </c>
    </row>
    <row r="360" spans="1:11" x14ac:dyDescent="0.35">
      <c r="J360" s="57">
        <v>2013</v>
      </c>
      <c r="K360" s="58">
        <f>AVERAGE(K139:K181)</f>
        <v>3.3106999999999998</v>
      </c>
    </row>
    <row r="361" spans="1:11" x14ac:dyDescent="0.35">
      <c r="J361" s="57">
        <v>2014</v>
      </c>
      <c r="K361" s="58">
        <f>AVERAGE(K182:K215)</f>
        <v>3.5126333333333335</v>
      </c>
    </row>
    <row r="362" spans="1:11" x14ac:dyDescent="0.35">
      <c r="J362" s="57">
        <v>2015</v>
      </c>
      <c r="K362" s="58" t="e">
        <f>AVERAGE(K216:K260)</f>
        <v>#DIV/0!</v>
      </c>
    </row>
    <row r="363" spans="1:11" x14ac:dyDescent="0.35">
      <c r="J363" s="57">
        <v>2016</v>
      </c>
      <c r="K363" s="58">
        <f>AVERAGE(K261:K310)</f>
        <v>2.6567099999999995</v>
      </c>
    </row>
    <row r="364" spans="1:11" x14ac:dyDescent="0.35">
      <c r="J364" s="49">
        <v>2017</v>
      </c>
      <c r="K364" s="58">
        <f>AVERAGE(K311:K354)</f>
        <v>2.3871764705882339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workbookViewId="0">
      <pane ySplit="1" topLeftCell="A351" activePane="bottomLeft" state="frozen"/>
      <selection pane="bottomLeft" activeCell="H360" sqref="H360"/>
    </sheetView>
  </sheetViews>
  <sheetFormatPr defaultColWidth="9.1796875" defaultRowHeight="14.5" x14ac:dyDescent="0.35"/>
  <cols>
    <col min="1" max="1" width="10.81640625" style="53" bestFit="1" customWidth="1"/>
    <col min="2" max="2" width="19.81640625" style="53" customWidth="1"/>
    <col min="3" max="3" width="10.453125" style="53" bestFit="1" customWidth="1"/>
    <col min="4" max="4" width="13.7265625" style="53" bestFit="1" customWidth="1"/>
    <col min="5" max="5" width="14" style="53" bestFit="1" customWidth="1"/>
    <col min="6" max="6" width="14.7265625" style="53" bestFit="1" customWidth="1"/>
    <col min="7" max="8" width="9.1796875" style="53"/>
    <col min="9" max="9" width="17.453125" style="53" bestFit="1" customWidth="1"/>
    <col min="10" max="16384" width="9.1796875" style="53"/>
  </cols>
  <sheetData>
    <row r="1" spans="1:6" s="52" customFormat="1" ht="58.5" customHeight="1" x14ac:dyDescent="0.35">
      <c r="A1" s="52" t="s">
        <v>0</v>
      </c>
      <c r="B1" s="52" t="s">
        <v>2</v>
      </c>
      <c r="C1" s="52" t="s">
        <v>32</v>
      </c>
      <c r="D1" s="52" t="s">
        <v>33</v>
      </c>
      <c r="E1" s="52" t="s">
        <v>34</v>
      </c>
      <c r="F1" s="52" t="s">
        <v>35</v>
      </c>
    </row>
    <row r="2" spans="1:6" x14ac:dyDescent="0.25">
      <c r="A2" s="53" t="s">
        <v>47</v>
      </c>
      <c r="B2" s="11">
        <v>40337</v>
      </c>
      <c r="C2" s="37">
        <v>10.3</v>
      </c>
    </row>
    <row r="3" spans="1:6" x14ac:dyDescent="0.25">
      <c r="A3" s="53" t="s">
        <v>46</v>
      </c>
      <c r="B3" s="11">
        <v>40337</v>
      </c>
      <c r="C3" s="37">
        <v>78.8</v>
      </c>
    </row>
    <row r="4" spans="1:6" x14ac:dyDescent="0.25">
      <c r="A4" s="53" t="s">
        <v>44</v>
      </c>
      <c r="B4" s="11">
        <v>40339</v>
      </c>
      <c r="C4" s="30">
        <v>1.8</v>
      </c>
    </row>
    <row r="5" spans="1:6" x14ac:dyDescent="0.25">
      <c r="A5" s="53" t="s">
        <v>44</v>
      </c>
      <c r="B5" s="11">
        <v>40339</v>
      </c>
      <c r="C5" s="30">
        <v>1.9</v>
      </c>
    </row>
    <row r="6" spans="1:6" x14ac:dyDescent="0.25">
      <c r="A6" s="53" t="s">
        <v>47</v>
      </c>
      <c r="B6" s="11">
        <v>40343</v>
      </c>
      <c r="C6" s="37">
        <v>22.3</v>
      </c>
    </row>
    <row r="7" spans="1:6" x14ac:dyDescent="0.25">
      <c r="A7" s="53" t="s">
        <v>46</v>
      </c>
      <c r="B7" s="11">
        <v>40343</v>
      </c>
      <c r="C7" s="37">
        <v>5.7</v>
      </c>
    </row>
    <row r="8" spans="1:6" x14ac:dyDescent="0.25">
      <c r="A8" s="53" t="s">
        <v>46</v>
      </c>
      <c r="B8" s="11">
        <v>40343</v>
      </c>
      <c r="C8" s="35">
        <v>9</v>
      </c>
    </row>
    <row r="9" spans="1:6" x14ac:dyDescent="0.35">
      <c r="A9" s="53" t="s">
        <v>44</v>
      </c>
      <c r="B9" s="11">
        <v>40353</v>
      </c>
      <c r="C9" s="22">
        <v>3.4</v>
      </c>
    </row>
    <row r="10" spans="1:6" x14ac:dyDescent="0.35">
      <c r="A10" s="53" t="s">
        <v>44</v>
      </c>
      <c r="B10" s="11">
        <v>40353</v>
      </c>
      <c r="C10" s="22">
        <v>3.4</v>
      </c>
    </row>
    <row r="11" spans="1:6" x14ac:dyDescent="0.25">
      <c r="A11" s="53" t="s">
        <v>47</v>
      </c>
      <c r="B11" s="11">
        <v>40353</v>
      </c>
      <c r="C11" s="37">
        <v>68.400000000000006</v>
      </c>
    </row>
    <row r="12" spans="1:6" x14ac:dyDescent="0.25">
      <c r="A12" s="53" t="s">
        <v>46</v>
      </c>
      <c r="B12" s="11">
        <v>40353</v>
      </c>
      <c r="C12" s="37">
        <v>18.899999999999999</v>
      </c>
    </row>
    <row r="13" spans="1:6" x14ac:dyDescent="0.25">
      <c r="A13" s="53" t="s">
        <v>44</v>
      </c>
      <c r="B13" s="11">
        <v>40367</v>
      </c>
      <c r="C13" s="30">
        <v>1.8</v>
      </c>
    </row>
    <row r="14" spans="1:6" x14ac:dyDescent="0.25">
      <c r="A14" s="53" t="s">
        <v>44</v>
      </c>
      <c r="B14" s="11">
        <v>40367</v>
      </c>
      <c r="C14" s="32">
        <v>2</v>
      </c>
    </row>
    <row r="15" spans="1:6" x14ac:dyDescent="0.25">
      <c r="A15" s="53" t="s">
        <v>47</v>
      </c>
      <c r="B15" s="11">
        <v>40374</v>
      </c>
      <c r="C15" s="37">
        <v>10.7</v>
      </c>
    </row>
    <row r="16" spans="1:6" x14ac:dyDescent="0.25">
      <c r="A16" s="53" t="s">
        <v>46</v>
      </c>
      <c r="B16" s="11">
        <v>40374</v>
      </c>
      <c r="C16" s="37">
        <v>16.7</v>
      </c>
    </row>
    <row r="17" spans="1:3" x14ac:dyDescent="0.35">
      <c r="A17" s="53" t="s">
        <v>47</v>
      </c>
      <c r="B17" s="11">
        <v>40379</v>
      </c>
      <c r="C17" s="18">
        <v>10.6</v>
      </c>
    </row>
    <row r="18" spans="1:3" x14ac:dyDescent="0.25">
      <c r="A18" s="53" t="s">
        <v>46</v>
      </c>
      <c r="B18" s="11">
        <v>40379</v>
      </c>
      <c r="C18" s="37">
        <v>6.5</v>
      </c>
    </row>
    <row r="19" spans="1:3" x14ac:dyDescent="0.25">
      <c r="A19" s="53" t="s">
        <v>44</v>
      </c>
      <c r="B19" s="11">
        <v>40381</v>
      </c>
      <c r="C19" s="30">
        <v>1.3</v>
      </c>
    </row>
    <row r="20" spans="1:3" x14ac:dyDescent="0.25">
      <c r="A20" s="53" t="s">
        <v>44</v>
      </c>
      <c r="B20" s="11">
        <v>40381</v>
      </c>
      <c r="C20" s="30">
        <v>1.4</v>
      </c>
    </row>
    <row r="21" spans="1:3" x14ac:dyDescent="0.35">
      <c r="A21" s="53" t="s">
        <v>47</v>
      </c>
      <c r="B21" s="11">
        <v>40386</v>
      </c>
      <c r="C21" s="31">
        <v>32</v>
      </c>
    </row>
    <row r="22" spans="1:3" x14ac:dyDescent="0.35">
      <c r="A22" s="53" t="s">
        <v>46</v>
      </c>
      <c r="B22" s="44">
        <v>40386</v>
      </c>
      <c r="C22" s="37">
        <v>7.8</v>
      </c>
    </row>
    <row r="23" spans="1:3" x14ac:dyDescent="0.35">
      <c r="A23" s="53" t="s">
        <v>47</v>
      </c>
      <c r="B23" s="11">
        <v>40393</v>
      </c>
      <c r="C23" s="18">
        <v>13.6</v>
      </c>
    </row>
    <row r="24" spans="1:3" x14ac:dyDescent="0.25">
      <c r="A24" s="53" t="s">
        <v>46</v>
      </c>
      <c r="B24" s="11">
        <v>40393</v>
      </c>
      <c r="C24" s="37">
        <v>14.7</v>
      </c>
    </row>
    <row r="25" spans="1:3" x14ac:dyDescent="0.25">
      <c r="A25" s="53" t="s">
        <v>44</v>
      </c>
      <c r="B25" s="11">
        <v>40395</v>
      </c>
      <c r="C25" s="30">
        <v>2.1</v>
      </c>
    </row>
    <row r="26" spans="1:3" x14ac:dyDescent="0.35">
      <c r="A26" s="53" t="s">
        <v>44</v>
      </c>
      <c r="B26" s="11">
        <v>40395</v>
      </c>
      <c r="C26" s="22">
        <v>2.7</v>
      </c>
    </row>
    <row r="27" spans="1:3" x14ac:dyDescent="0.35">
      <c r="A27" s="53" t="s">
        <v>47</v>
      </c>
      <c r="B27" s="11">
        <v>40400</v>
      </c>
      <c r="C27" s="18">
        <v>23.1</v>
      </c>
    </row>
    <row r="28" spans="1:3" x14ac:dyDescent="0.25">
      <c r="A28" s="53" t="s">
        <v>46</v>
      </c>
      <c r="B28" s="11">
        <v>40400</v>
      </c>
      <c r="C28" s="37">
        <v>11.3</v>
      </c>
    </row>
    <row r="29" spans="1:3" x14ac:dyDescent="0.25">
      <c r="A29" s="53" t="s">
        <v>46</v>
      </c>
      <c r="B29" s="11">
        <v>40400</v>
      </c>
      <c r="C29" s="37">
        <v>9.4</v>
      </c>
    </row>
    <row r="30" spans="1:3" x14ac:dyDescent="0.35">
      <c r="A30" s="53" t="s">
        <v>47</v>
      </c>
      <c r="B30" s="11">
        <v>40407</v>
      </c>
      <c r="C30" s="18">
        <v>12.4</v>
      </c>
    </row>
    <row r="31" spans="1:3" x14ac:dyDescent="0.25">
      <c r="A31" s="53" t="s">
        <v>46</v>
      </c>
      <c r="B31" s="11">
        <v>40407</v>
      </c>
      <c r="C31" s="37">
        <v>6.6</v>
      </c>
    </row>
    <row r="32" spans="1:3" x14ac:dyDescent="0.25">
      <c r="A32" s="53" t="s">
        <v>44</v>
      </c>
      <c r="B32" s="11">
        <v>40409</v>
      </c>
      <c r="C32" s="32">
        <v>2</v>
      </c>
    </row>
    <row r="33" spans="1:3" x14ac:dyDescent="0.25">
      <c r="A33" s="53" t="s">
        <v>44</v>
      </c>
      <c r="B33" s="11">
        <v>40409</v>
      </c>
      <c r="C33" s="30">
        <v>2.1</v>
      </c>
    </row>
    <row r="34" spans="1:3" x14ac:dyDescent="0.35">
      <c r="A34" s="53" t="s">
        <v>47</v>
      </c>
      <c r="B34" s="11">
        <v>40421</v>
      </c>
      <c r="C34" s="22">
        <v>12.4</v>
      </c>
    </row>
    <row r="35" spans="1:3" x14ac:dyDescent="0.25">
      <c r="A35" s="53" t="s">
        <v>46</v>
      </c>
      <c r="B35" s="11">
        <v>40421</v>
      </c>
      <c r="C35" s="37">
        <v>12.6</v>
      </c>
    </row>
    <row r="36" spans="1:3" x14ac:dyDescent="0.35">
      <c r="A36" s="53" t="s">
        <v>44</v>
      </c>
      <c r="B36" s="11">
        <v>40423</v>
      </c>
      <c r="C36" s="22">
        <v>1.3</v>
      </c>
    </row>
    <row r="37" spans="1:3" x14ac:dyDescent="0.35">
      <c r="A37" s="53" t="s">
        <v>44</v>
      </c>
      <c r="B37" s="11">
        <v>40423</v>
      </c>
      <c r="C37" s="22">
        <v>1.3</v>
      </c>
    </row>
    <row r="38" spans="1:3" x14ac:dyDescent="0.35">
      <c r="A38" s="53" t="s">
        <v>47</v>
      </c>
      <c r="B38" s="11">
        <v>40429</v>
      </c>
      <c r="C38" s="18">
        <v>14.5</v>
      </c>
    </row>
    <row r="39" spans="1:3" x14ac:dyDescent="0.25">
      <c r="A39" s="53" t="s">
        <v>46</v>
      </c>
      <c r="B39" s="11">
        <v>40429</v>
      </c>
      <c r="C39" s="37">
        <v>10.9</v>
      </c>
    </row>
    <row r="40" spans="1:3" x14ac:dyDescent="0.35">
      <c r="A40" s="53" t="s">
        <v>47</v>
      </c>
      <c r="B40" s="11">
        <v>40435</v>
      </c>
      <c r="C40" s="18">
        <v>6.3</v>
      </c>
    </row>
    <row r="41" spans="1:3" x14ac:dyDescent="0.25">
      <c r="A41" s="53" t="s">
        <v>46</v>
      </c>
      <c r="B41" s="11">
        <v>40435</v>
      </c>
      <c r="C41" s="37">
        <v>12.6</v>
      </c>
    </row>
    <row r="42" spans="1:3" x14ac:dyDescent="0.25">
      <c r="A42" s="53" t="s">
        <v>46</v>
      </c>
      <c r="B42" s="11">
        <v>40435</v>
      </c>
      <c r="C42" s="37">
        <v>12.9</v>
      </c>
    </row>
    <row r="43" spans="1:3" x14ac:dyDescent="0.35">
      <c r="A43" s="53" t="s">
        <v>47</v>
      </c>
      <c r="B43" s="11">
        <v>40442</v>
      </c>
      <c r="C43" s="18">
        <v>7.9</v>
      </c>
    </row>
    <row r="44" spans="1:3" x14ac:dyDescent="0.25">
      <c r="A44" s="53" t="s">
        <v>46</v>
      </c>
      <c r="B44" s="11">
        <v>40442</v>
      </c>
      <c r="C44" s="35">
        <v>13</v>
      </c>
    </row>
    <row r="45" spans="1:3" x14ac:dyDescent="0.35">
      <c r="A45" s="53" t="s">
        <v>44</v>
      </c>
      <c r="B45" s="11">
        <v>40444</v>
      </c>
      <c r="C45" s="22">
        <v>1.3</v>
      </c>
    </row>
    <row r="46" spans="1:3" x14ac:dyDescent="0.35">
      <c r="A46" s="53" t="s">
        <v>44</v>
      </c>
      <c r="B46" s="11">
        <v>40444</v>
      </c>
      <c r="C46" s="22">
        <v>1.3</v>
      </c>
    </row>
    <row r="47" spans="1:3" x14ac:dyDescent="0.35">
      <c r="A47" s="53" t="s">
        <v>47</v>
      </c>
      <c r="B47" s="11">
        <v>40450</v>
      </c>
      <c r="C47" s="18">
        <v>10.4</v>
      </c>
    </row>
    <row r="48" spans="1:3" x14ac:dyDescent="0.25">
      <c r="A48" s="53" t="s">
        <v>46</v>
      </c>
      <c r="B48" s="11">
        <v>40450</v>
      </c>
      <c r="C48" s="37">
        <v>16.399999999999999</v>
      </c>
    </row>
    <row r="49" spans="1:3" x14ac:dyDescent="0.25">
      <c r="A49" s="53" t="s">
        <v>46</v>
      </c>
      <c r="B49" s="11">
        <v>40450</v>
      </c>
      <c r="C49" s="37">
        <v>11.6</v>
      </c>
    </row>
    <row r="50" spans="1:3" x14ac:dyDescent="0.35">
      <c r="A50" s="53" t="s">
        <v>47</v>
      </c>
      <c r="B50" s="11">
        <v>40701</v>
      </c>
      <c r="C50" s="18">
        <v>18.2</v>
      </c>
    </row>
    <row r="51" spans="1:3" x14ac:dyDescent="0.35">
      <c r="A51" s="53" t="s">
        <v>46</v>
      </c>
      <c r="B51" s="11">
        <v>40701</v>
      </c>
      <c r="C51" s="18">
        <v>40.4</v>
      </c>
    </row>
    <row r="52" spans="1:3" x14ac:dyDescent="0.35">
      <c r="A52" s="53" t="s">
        <v>46</v>
      </c>
      <c r="B52" s="11">
        <v>40701</v>
      </c>
      <c r="C52" s="18">
        <v>32.6</v>
      </c>
    </row>
    <row r="53" spans="1:3" x14ac:dyDescent="0.35">
      <c r="A53" s="53" t="s">
        <v>47</v>
      </c>
      <c r="B53" s="11">
        <v>40708</v>
      </c>
      <c r="C53" s="14" t="s">
        <v>40</v>
      </c>
    </row>
    <row r="54" spans="1:3" x14ac:dyDescent="0.35">
      <c r="A54" s="53" t="s">
        <v>46</v>
      </c>
      <c r="B54" s="11">
        <v>40708</v>
      </c>
      <c r="C54" s="14" t="s">
        <v>40</v>
      </c>
    </row>
    <row r="55" spans="1:3" x14ac:dyDescent="0.35">
      <c r="A55" s="53" t="s">
        <v>46</v>
      </c>
      <c r="B55" s="11">
        <v>40708</v>
      </c>
      <c r="C55" s="14" t="s">
        <v>40</v>
      </c>
    </row>
    <row r="56" spans="1:3" x14ac:dyDescent="0.35">
      <c r="A56" s="53" t="s">
        <v>44</v>
      </c>
      <c r="B56" s="11">
        <v>40709</v>
      </c>
      <c r="C56" s="15" t="s">
        <v>40</v>
      </c>
    </row>
    <row r="57" spans="1:3" x14ac:dyDescent="0.35">
      <c r="A57" s="53" t="s">
        <v>44</v>
      </c>
      <c r="B57" s="11">
        <v>40709</v>
      </c>
      <c r="C57" s="15" t="s">
        <v>40</v>
      </c>
    </row>
    <row r="58" spans="1:3" x14ac:dyDescent="0.35">
      <c r="A58" s="53" t="s">
        <v>47</v>
      </c>
      <c r="B58" s="11">
        <v>40722</v>
      </c>
      <c r="C58" s="18">
        <v>18.3</v>
      </c>
    </row>
    <row r="59" spans="1:3" x14ac:dyDescent="0.35">
      <c r="A59" s="53" t="s">
        <v>46</v>
      </c>
      <c r="B59" s="11">
        <v>40722</v>
      </c>
      <c r="C59" s="18">
        <v>15.2</v>
      </c>
    </row>
    <row r="60" spans="1:3" x14ac:dyDescent="0.35">
      <c r="A60" s="53" t="s">
        <v>44</v>
      </c>
      <c r="B60" s="11">
        <v>40723</v>
      </c>
      <c r="C60" s="22">
        <v>2.1</v>
      </c>
    </row>
    <row r="61" spans="1:3" x14ac:dyDescent="0.35">
      <c r="A61" s="53" t="s">
        <v>44</v>
      </c>
      <c r="B61" s="11">
        <v>40723</v>
      </c>
      <c r="C61" s="22">
        <v>2.2000000000000002</v>
      </c>
    </row>
    <row r="62" spans="1:3" x14ac:dyDescent="0.35">
      <c r="A62" s="53" t="s">
        <v>47</v>
      </c>
      <c r="B62" s="11">
        <v>40730</v>
      </c>
      <c r="C62" s="31">
        <v>35</v>
      </c>
    </row>
    <row r="63" spans="1:3" x14ac:dyDescent="0.35">
      <c r="A63" s="53" t="s">
        <v>46</v>
      </c>
      <c r="B63" s="11">
        <v>40730</v>
      </c>
      <c r="C63" s="18">
        <v>55.6</v>
      </c>
    </row>
    <row r="64" spans="1:3" x14ac:dyDescent="0.35">
      <c r="A64" s="53" t="s">
        <v>44</v>
      </c>
      <c r="B64" s="11">
        <v>40737</v>
      </c>
      <c r="C64" s="22">
        <v>2.7</v>
      </c>
    </row>
    <row r="65" spans="1:3" x14ac:dyDescent="0.35">
      <c r="A65" s="53" t="s">
        <v>44</v>
      </c>
      <c r="B65" s="11">
        <v>40737</v>
      </c>
      <c r="C65" s="22">
        <v>2.8</v>
      </c>
    </row>
    <row r="66" spans="1:3" x14ac:dyDescent="0.35">
      <c r="A66" s="53" t="s">
        <v>47</v>
      </c>
      <c r="B66" s="11">
        <v>40737</v>
      </c>
      <c r="C66" s="18">
        <v>34.799999999999997</v>
      </c>
    </row>
    <row r="67" spans="1:3" x14ac:dyDescent="0.35">
      <c r="A67" s="53" t="s">
        <v>46</v>
      </c>
      <c r="B67" s="11">
        <v>40737</v>
      </c>
      <c r="C67" s="18">
        <v>22.8</v>
      </c>
    </row>
    <row r="68" spans="1:3" x14ac:dyDescent="0.35">
      <c r="A68" s="53" t="s">
        <v>46</v>
      </c>
      <c r="B68" s="11">
        <v>40737</v>
      </c>
      <c r="C68" s="18">
        <v>18.2</v>
      </c>
    </row>
    <row r="69" spans="1:3" x14ac:dyDescent="0.35">
      <c r="A69" s="53" t="s">
        <v>44</v>
      </c>
      <c r="B69" s="11">
        <v>40745</v>
      </c>
      <c r="C69" s="22">
        <v>2.2000000000000002</v>
      </c>
    </row>
    <row r="70" spans="1:3" x14ac:dyDescent="0.35">
      <c r="A70" s="53" t="s">
        <v>44</v>
      </c>
      <c r="B70" s="11">
        <v>40745</v>
      </c>
      <c r="C70" s="22">
        <v>3.1</v>
      </c>
    </row>
    <row r="71" spans="1:3" x14ac:dyDescent="0.25">
      <c r="A71" s="53" t="s">
        <v>44</v>
      </c>
      <c r="B71" s="11">
        <v>40751</v>
      </c>
      <c r="C71" s="34">
        <v>1.6</v>
      </c>
    </row>
    <row r="72" spans="1:3" x14ac:dyDescent="0.25">
      <c r="A72" s="53" t="s">
        <v>44</v>
      </c>
      <c r="B72" s="11">
        <v>40751</v>
      </c>
      <c r="C72" s="34">
        <v>1.6</v>
      </c>
    </row>
    <row r="73" spans="1:3" x14ac:dyDescent="0.35">
      <c r="A73" s="53" t="s">
        <v>47</v>
      </c>
      <c r="B73" s="11">
        <v>40752</v>
      </c>
      <c r="C73" s="18">
        <v>29.7</v>
      </c>
    </row>
    <row r="74" spans="1:3" x14ac:dyDescent="0.35">
      <c r="A74" s="53" t="s">
        <v>46</v>
      </c>
      <c r="B74" s="11">
        <v>40752</v>
      </c>
      <c r="C74" s="18">
        <v>26.4</v>
      </c>
    </row>
    <row r="75" spans="1:3" x14ac:dyDescent="0.35">
      <c r="A75" s="53" t="s">
        <v>44</v>
      </c>
      <c r="B75" s="11">
        <v>40758</v>
      </c>
      <c r="C75" s="22">
        <v>4.03</v>
      </c>
    </row>
    <row r="76" spans="1:3" x14ac:dyDescent="0.35">
      <c r="A76" s="53" t="s">
        <v>44</v>
      </c>
      <c r="B76" s="11">
        <v>40758</v>
      </c>
      <c r="C76" s="22">
        <v>3.86</v>
      </c>
    </row>
    <row r="77" spans="1:3" x14ac:dyDescent="0.35">
      <c r="A77" s="53" t="s">
        <v>47</v>
      </c>
      <c r="B77" s="11">
        <v>40764</v>
      </c>
      <c r="C77" s="18">
        <v>24.7</v>
      </c>
    </row>
    <row r="78" spans="1:3" x14ac:dyDescent="0.35">
      <c r="A78" s="53" t="s">
        <v>46</v>
      </c>
      <c r="B78" s="11">
        <v>40764</v>
      </c>
      <c r="C78" s="18">
        <v>20.9</v>
      </c>
    </row>
    <row r="79" spans="1:3" x14ac:dyDescent="0.35">
      <c r="A79" s="53" t="s">
        <v>46</v>
      </c>
      <c r="B79" s="11">
        <v>40764</v>
      </c>
      <c r="C79" s="18">
        <v>21.2</v>
      </c>
    </row>
    <row r="80" spans="1:3" x14ac:dyDescent="0.35">
      <c r="A80" s="53" t="s">
        <v>47</v>
      </c>
      <c r="B80" s="11">
        <v>40772</v>
      </c>
      <c r="C80" s="18">
        <v>3.9</v>
      </c>
    </row>
    <row r="81" spans="1:3" x14ac:dyDescent="0.35">
      <c r="A81" s="53" t="s">
        <v>46</v>
      </c>
      <c r="B81" s="11">
        <v>40772</v>
      </c>
      <c r="C81" s="18">
        <v>3.9</v>
      </c>
    </row>
    <row r="82" spans="1:3" x14ac:dyDescent="0.35">
      <c r="A82" s="53" t="s">
        <v>44</v>
      </c>
      <c r="B82" s="11">
        <v>40779</v>
      </c>
      <c r="C82" s="31">
        <v>2</v>
      </c>
    </row>
    <row r="83" spans="1:3" x14ac:dyDescent="0.25">
      <c r="A83" s="53" t="s">
        <v>44</v>
      </c>
      <c r="B83" s="11">
        <v>40779</v>
      </c>
      <c r="C83" s="34">
        <v>1.8</v>
      </c>
    </row>
    <row r="84" spans="1:3" x14ac:dyDescent="0.35">
      <c r="A84" s="53" t="s">
        <v>47</v>
      </c>
      <c r="B84" s="11">
        <v>40779</v>
      </c>
      <c r="C84" s="18">
        <v>3.6</v>
      </c>
    </row>
    <row r="85" spans="1:3" x14ac:dyDescent="0.35">
      <c r="A85" s="53" t="s">
        <v>46</v>
      </c>
      <c r="B85" s="11">
        <v>40779</v>
      </c>
      <c r="C85" s="18">
        <v>3.8</v>
      </c>
    </row>
    <row r="86" spans="1:3" x14ac:dyDescent="0.35">
      <c r="A86" s="53" t="s">
        <v>47</v>
      </c>
      <c r="B86" s="11">
        <v>40800</v>
      </c>
      <c r="C86" s="18">
        <v>4.21</v>
      </c>
    </row>
    <row r="87" spans="1:3" x14ac:dyDescent="0.35">
      <c r="A87" s="53" t="s">
        <v>46</v>
      </c>
      <c r="B87" s="11">
        <v>40800</v>
      </c>
      <c r="C87" s="18">
        <v>4.29</v>
      </c>
    </row>
    <row r="88" spans="1:3" x14ac:dyDescent="0.35">
      <c r="A88" s="53" t="s">
        <v>47</v>
      </c>
      <c r="B88" s="11">
        <v>40807</v>
      </c>
      <c r="C88" s="31">
        <v>46.3</v>
      </c>
    </row>
    <row r="89" spans="1:3" x14ac:dyDescent="0.35">
      <c r="A89" s="53" t="s">
        <v>46</v>
      </c>
      <c r="B89" s="11">
        <v>40807</v>
      </c>
      <c r="C89" s="31">
        <v>87.6</v>
      </c>
    </row>
    <row r="90" spans="1:3" x14ac:dyDescent="0.35">
      <c r="A90" s="53" t="s">
        <v>46</v>
      </c>
      <c r="B90" s="11">
        <v>40807</v>
      </c>
      <c r="C90" s="31">
        <v>70.3</v>
      </c>
    </row>
    <row r="91" spans="1:3" x14ac:dyDescent="0.35">
      <c r="A91" s="53" t="s">
        <v>44</v>
      </c>
      <c r="B91" s="11">
        <v>40808</v>
      </c>
      <c r="C91" s="31">
        <v>36</v>
      </c>
    </row>
    <row r="92" spans="1:3" x14ac:dyDescent="0.35">
      <c r="A92" s="53" t="s">
        <v>44</v>
      </c>
      <c r="B92" s="11">
        <v>40808</v>
      </c>
      <c r="C92" s="31">
        <v>37</v>
      </c>
    </row>
    <row r="93" spans="1:3" x14ac:dyDescent="0.35">
      <c r="A93" s="53" t="s">
        <v>44</v>
      </c>
      <c r="B93" s="11">
        <v>40815</v>
      </c>
      <c r="C93" s="22">
        <v>5.54</v>
      </c>
    </row>
    <row r="94" spans="1:3" x14ac:dyDescent="0.35">
      <c r="A94" s="53" t="s">
        <v>44</v>
      </c>
      <c r="B94" s="11">
        <v>40815</v>
      </c>
      <c r="C94" s="14">
        <v>5.3</v>
      </c>
    </row>
    <row r="95" spans="1:3" x14ac:dyDescent="0.35">
      <c r="A95" s="53" t="s">
        <v>47</v>
      </c>
      <c r="B95" s="11">
        <v>41066</v>
      </c>
      <c r="C95" s="18">
        <v>1.42</v>
      </c>
    </row>
    <row r="96" spans="1:3" x14ac:dyDescent="0.35">
      <c r="A96" s="53" t="s">
        <v>47</v>
      </c>
      <c r="B96" s="11">
        <v>41066</v>
      </c>
      <c r="C96" s="18">
        <v>1.68</v>
      </c>
    </row>
    <row r="97" spans="1:3" x14ac:dyDescent="0.35">
      <c r="A97" s="53" t="s">
        <v>46</v>
      </c>
      <c r="B97" s="11">
        <v>41066</v>
      </c>
      <c r="C97" s="18">
        <v>3.74</v>
      </c>
    </row>
    <row r="98" spans="1:3" x14ac:dyDescent="0.35">
      <c r="A98" s="53" t="s">
        <v>44</v>
      </c>
      <c r="B98" s="11">
        <v>41067</v>
      </c>
      <c r="C98" s="22">
        <v>1.0900000000000001</v>
      </c>
    </row>
    <row r="99" spans="1:3" x14ac:dyDescent="0.35">
      <c r="A99" s="53" t="s">
        <v>44</v>
      </c>
      <c r="B99" s="11">
        <v>41067</v>
      </c>
      <c r="C99" s="22">
        <v>0.93</v>
      </c>
    </row>
    <row r="100" spans="1:3" x14ac:dyDescent="0.35">
      <c r="A100" s="53" t="s">
        <v>47</v>
      </c>
      <c r="B100" s="11">
        <v>41074</v>
      </c>
      <c r="C100" s="18">
        <v>5.22</v>
      </c>
    </row>
    <row r="101" spans="1:3" x14ac:dyDescent="0.35">
      <c r="A101" s="53" t="s">
        <v>46</v>
      </c>
      <c r="B101" s="11">
        <v>41074</v>
      </c>
      <c r="C101" s="22">
        <v>13.3</v>
      </c>
    </row>
    <row r="102" spans="1:3" x14ac:dyDescent="0.35">
      <c r="A102" s="53" t="s">
        <v>46</v>
      </c>
      <c r="B102" s="11">
        <v>41074</v>
      </c>
      <c r="C102" s="22">
        <v>14.5</v>
      </c>
    </row>
    <row r="103" spans="1:3" x14ac:dyDescent="0.35">
      <c r="A103" s="53" t="s">
        <v>47</v>
      </c>
      <c r="B103" s="11">
        <v>41080</v>
      </c>
      <c r="C103" s="22">
        <v>19.2</v>
      </c>
    </row>
    <row r="104" spans="1:3" x14ac:dyDescent="0.35">
      <c r="A104" s="53" t="s">
        <v>46</v>
      </c>
      <c r="B104" s="11">
        <v>41080</v>
      </c>
      <c r="C104" s="22">
        <v>40.799999999999997</v>
      </c>
    </row>
    <row r="105" spans="1:3" x14ac:dyDescent="0.35">
      <c r="A105" s="53" t="s">
        <v>44</v>
      </c>
      <c r="B105" s="11">
        <v>41081</v>
      </c>
      <c r="C105" s="22">
        <v>7.54</v>
      </c>
    </row>
    <row r="106" spans="1:3" x14ac:dyDescent="0.35">
      <c r="A106" s="53" t="s">
        <v>44</v>
      </c>
      <c r="B106" s="11">
        <v>41081</v>
      </c>
      <c r="C106" s="22">
        <v>7.99</v>
      </c>
    </row>
    <row r="107" spans="1:3" x14ac:dyDescent="0.35">
      <c r="A107" s="53" t="s">
        <v>47</v>
      </c>
      <c r="B107" s="11">
        <v>41088</v>
      </c>
      <c r="C107" s="14">
        <v>5.5</v>
      </c>
    </row>
    <row r="108" spans="1:3" x14ac:dyDescent="0.35">
      <c r="A108" s="53" t="s">
        <v>46</v>
      </c>
      <c r="B108" s="11">
        <v>41088</v>
      </c>
      <c r="C108" s="22">
        <v>12.4</v>
      </c>
    </row>
    <row r="109" spans="1:3" x14ac:dyDescent="0.35">
      <c r="A109" s="53" t="s">
        <v>46</v>
      </c>
      <c r="B109" s="11">
        <v>41088</v>
      </c>
      <c r="C109" s="22">
        <v>12.2</v>
      </c>
    </row>
    <row r="110" spans="1:3" x14ac:dyDescent="0.35">
      <c r="A110" s="53" t="s">
        <v>44</v>
      </c>
      <c r="B110" s="11">
        <v>41102</v>
      </c>
      <c r="C110" s="22">
        <v>12.5</v>
      </c>
    </row>
    <row r="111" spans="1:3" x14ac:dyDescent="0.35">
      <c r="A111" s="53" t="s">
        <v>44</v>
      </c>
      <c r="B111" s="11">
        <v>41102</v>
      </c>
      <c r="C111" s="22">
        <v>14.7</v>
      </c>
    </row>
    <row r="112" spans="1:3" x14ac:dyDescent="0.35">
      <c r="A112" s="53" t="s">
        <v>47</v>
      </c>
      <c r="B112" s="11">
        <v>41102</v>
      </c>
      <c r="C112" s="18">
        <v>57.8</v>
      </c>
    </row>
    <row r="113" spans="1:3" x14ac:dyDescent="0.35">
      <c r="A113" s="53" t="s">
        <v>46</v>
      </c>
      <c r="B113" s="11">
        <v>41102</v>
      </c>
      <c r="C113" s="18">
        <v>56.3</v>
      </c>
    </row>
    <row r="114" spans="1:3" x14ac:dyDescent="0.35">
      <c r="A114" s="53" t="s">
        <v>47</v>
      </c>
      <c r="B114" s="11">
        <v>41114</v>
      </c>
      <c r="C114" s="18">
        <v>5.33</v>
      </c>
    </row>
    <row r="115" spans="1:3" x14ac:dyDescent="0.35">
      <c r="A115" s="53" t="s">
        <v>46</v>
      </c>
      <c r="B115" s="11">
        <v>41114</v>
      </c>
      <c r="C115" s="18">
        <v>6.65</v>
      </c>
    </row>
    <row r="116" spans="1:3" x14ac:dyDescent="0.35">
      <c r="A116" s="53" t="s">
        <v>46</v>
      </c>
      <c r="B116" s="11">
        <v>41114</v>
      </c>
      <c r="C116" s="18">
        <v>10.6</v>
      </c>
    </row>
    <row r="117" spans="1:3" x14ac:dyDescent="0.35">
      <c r="A117" s="53" t="s">
        <v>44</v>
      </c>
      <c r="B117" s="11">
        <v>41116</v>
      </c>
      <c r="C117" s="22">
        <v>6.55</v>
      </c>
    </row>
    <row r="118" spans="1:3" x14ac:dyDescent="0.35">
      <c r="A118" s="53" t="s">
        <v>44</v>
      </c>
      <c r="B118" s="11">
        <v>41116</v>
      </c>
      <c r="C118" s="22">
        <v>9.65</v>
      </c>
    </row>
    <row r="119" spans="1:3" x14ac:dyDescent="0.35">
      <c r="A119" s="53" t="s">
        <v>47</v>
      </c>
      <c r="B119" s="11">
        <v>41121</v>
      </c>
      <c r="C119" s="18">
        <v>4.12</v>
      </c>
    </row>
    <row r="120" spans="1:3" x14ac:dyDescent="0.35">
      <c r="A120" s="53" t="s">
        <v>46</v>
      </c>
      <c r="B120" s="11">
        <v>41121</v>
      </c>
      <c r="C120" s="18">
        <v>4.49</v>
      </c>
    </row>
    <row r="121" spans="1:3" x14ac:dyDescent="0.35">
      <c r="A121" s="53" t="s">
        <v>44</v>
      </c>
      <c r="B121" s="11">
        <v>41123</v>
      </c>
      <c r="C121" s="22">
        <v>3.68</v>
      </c>
    </row>
    <row r="122" spans="1:3" x14ac:dyDescent="0.35">
      <c r="A122" s="53" t="s">
        <v>44</v>
      </c>
      <c r="B122" s="11">
        <v>41123</v>
      </c>
      <c r="C122" s="22">
        <v>5.56</v>
      </c>
    </row>
    <row r="123" spans="1:3" x14ac:dyDescent="0.35">
      <c r="A123" s="53" t="s">
        <v>47</v>
      </c>
      <c r="B123" s="11">
        <v>41143</v>
      </c>
      <c r="C123" s="18">
        <v>11.5</v>
      </c>
    </row>
    <row r="124" spans="1:3" x14ac:dyDescent="0.35">
      <c r="A124" s="53" t="s">
        <v>46</v>
      </c>
      <c r="B124" s="11">
        <v>41143</v>
      </c>
      <c r="C124" s="18">
        <v>7.85</v>
      </c>
    </row>
    <row r="125" spans="1:3" x14ac:dyDescent="0.35">
      <c r="A125" s="53" t="s">
        <v>44</v>
      </c>
      <c r="B125" s="11">
        <v>41144</v>
      </c>
      <c r="C125" s="22">
        <v>0.76900000000000002</v>
      </c>
    </row>
    <row r="126" spans="1:3" x14ac:dyDescent="0.35">
      <c r="A126" s="53" t="s">
        <v>44</v>
      </c>
      <c r="B126" s="11">
        <v>41144</v>
      </c>
      <c r="C126" s="22">
        <v>0.74299999999999999</v>
      </c>
    </row>
    <row r="127" spans="1:3" x14ac:dyDescent="0.35">
      <c r="A127" s="53" t="s">
        <v>47</v>
      </c>
      <c r="B127" s="11">
        <v>41163</v>
      </c>
      <c r="C127" s="18">
        <v>8.39</v>
      </c>
    </row>
    <row r="128" spans="1:3" x14ac:dyDescent="0.35">
      <c r="A128" s="53" t="s">
        <v>46</v>
      </c>
      <c r="B128" s="11">
        <v>41163</v>
      </c>
      <c r="C128" s="18">
        <v>12.5</v>
      </c>
    </row>
    <row r="129" spans="1:3" x14ac:dyDescent="0.35">
      <c r="A129" s="53" t="s">
        <v>46</v>
      </c>
      <c r="B129" s="11">
        <v>41163</v>
      </c>
      <c r="C129" s="18">
        <v>9.64</v>
      </c>
    </row>
    <row r="130" spans="1:3" x14ac:dyDescent="0.35">
      <c r="A130" s="53" t="s">
        <v>44</v>
      </c>
      <c r="B130" s="11">
        <v>41165</v>
      </c>
      <c r="C130" s="22">
        <v>1.22</v>
      </c>
    </row>
    <row r="131" spans="1:3" x14ac:dyDescent="0.35">
      <c r="A131" s="53" t="s">
        <v>44</v>
      </c>
      <c r="B131" s="11">
        <v>41165</v>
      </c>
      <c r="C131" s="22">
        <v>2.56</v>
      </c>
    </row>
    <row r="132" spans="1:3" x14ac:dyDescent="0.35">
      <c r="A132" s="53" t="s">
        <v>47</v>
      </c>
      <c r="B132" s="11">
        <v>41171</v>
      </c>
      <c r="C132" s="18">
        <v>15.3</v>
      </c>
    </row>
    <row r="133" spans="1:3" x14ac:dyDescent="0.35">
      <c r="A133" s="53" t="s">
        <v>46</v>
      </c>
      <c r="B133" s="11">
        <v>41171</v>
      </c>
      <c r="C133" s="18">
        <v>20.3</v>
      </c>
    </row>
    <row r="134" spans="1:3" x14ac:dyDescent="0.35">
      <c r="A134" s="53" t="s">
        <v>47</v>
      </c>
      <c r="B134" s="11">
        <v>41177</v>
      </c>
      <c r="C134" s="18">
        <v>8.35</v>
      </c>
    </row>
    <row r="135" spans="1:3" x14ac:dyDescent="0.35">
      <c r="A135" s="53" t="s">
        <v>46</v>
      </c>
      <c r="B135" s="11">
        <v>41177</v>
      </c>
      <c r="C135" s="18">
        <v>9.11</v>
      </c>
    </row>
    <row r="136" spans="1:3" x14ac:dyDescent="0.35">
      <c r="A136" s="53" t="s">
        <v>46</v>
      </c>
      <c r="B136" s="11">
        <v>41177</v>
      </c>
      <c r="C136" s="18">
        <v>8.7799999999999994</v>
      </c>
    </row>
    <row r="137" spans="1:3" x14ac:dyDescent="0.35">
      <c r="A137" s="53" t="s">
        <v>44</v>
      </c>
      <c r="B137" s="11">
        <v>41179</v>
      </c>
      <c r="C137" s="22">
        <v>0.94099999999999995</v>
      </c>
    </row>
    <row r="138" spans="1:3" x14ac:dyDescent="0.35">
      <c r="A138" s="53" t="s">
        <v>44</v>
      </c>
      <c r="B138" s="11">
        <v>41179</v>
      </c>
      <c r="C138" s="22">
        <v>0.73799999999999999</v>
      </c>
    </row>
    <row r="139" spans="1:3" x14ac:dyDescent="0.25">
      <c r="A139" s="53" t="s">
        <v>47</v>
      </c>
      <c r="B139" s="11">
        <v>41429</v>
      </c>
      <c r="C139" s="37">
        <v>1.03</v>
      </c>
    </row>
    <row r="140" spans="1:3" x14ac:dyDescent="0.25">
      <c r="A140" s="53" t="s">
        <v>46</v>
      </c>
      <c r="B140" s="11">
        <v>41429</v>
      </c>
      <c r="C140" s="37">
        <v>7.55</v>
      </c>
    </row>
    <row r="141" spans="1:3" x14ac:dyDescent="0.25">
      <c r="A141" s="53" t="s">
        <v>47</v>
      </c>
      <c r="B141" s="11">
        <v>41437</v>
      </c>
      <c r="C141" s="37">
        <v>1.99</v>
      </c>
    </row>
    <row r="142" spans="1:3" x14ac:dyDescent="0.25">
      <c r="A142" s="53" t="s">
        <v>46</v>
      </c>
      <c r="B142" s="11">
        <v>41437</v>
      </c>
      <c r="C142" s="37">
        <v>1.01</v>
      </c>
    </row>
    <row r="143" spans="1:3" x14ac:dyDescent="0.25">
      <c r="A143" s="53" t="s">
        <v>46</v>
      </c>
      <c r="B143" s="11">
        <v>41437</v>
      </c>
      <c r="C143" s="37">
        <v>1.47</v>
      </c>
    </row>
    <row r="144" spans="1:3" x14ac:dyDescent="0.25">
      <c r="A144" s="53" t="s">
        <v>44</v>
      </c>
      <c r="B144" s="11">
        <v>41438</v>
      </c>
      <c r="C144" s="19">
        <v>2.23</v>
      </c>
    </row>
    <row r="145" spans="1:3" x14ac:dyDescent="0.25">
      <c r="A145" s="53" t="s">
        <v>44</v>
      </c>
      <c r="B145" s="11">
        <v>41438</v>
      </c>
      <c r="C145" s="19">
        <v>1.48</v>
      </c>
    </row>
    <row r="146" spans="1:3" x14ac:dyDescent="0.25">
      <c r="A146" s="53" t="s">
        <v>47</v>
      </c>
      <c r="B146" s="11">
        <v>41444</v>
      </c>
      <c r="C146" s="41">
        <v>0.73</v>
      </c>
    </row>
    <row r="147" spans="1:3" x14ac:dyDescent="0.25">
      <c r="A147" s="53" t="s">
        <v>46</v>
      </c>
      <c r="B147" s="11">
        <v>41444</v>
      </c>
      <c r="C147" s="12">
        <v>1.3</v>
      </c>
    </row>
    <row r="148" spans="1:3" x14ac:dyDescent="0.25">
      <c r="A148" s="53" t="s">
        <v>47</v>
      </c>
      <c r="B148" s="11">
        <v>41451</v>
      </c>
      <c r="C148" s="35">
        <v>13</v>
      </c>
    </row>
    <row r="149" spans="1:3" x14ac:dyDescent="0.25">
      <c r="A149" s="53" t="s">
        <v>46</v>
      </c>
      <c r="B149" s="11">
        <v>41451</v>
      </c>
      <c r="C149" s="37">
        <v>10.7</v>
      </c>
    </row>
    <row r="150" spans="1:3" x14ac:dyDescent="0.25">
      <c r="A150" s="53" t="s">
        <v>46</v>
      </c>
      <c r="B150" s="11">
        <v>41451</v>
      </c>
      <c r="C150" s="12">
        <v>1.1000000000000001</v>
      </c>
    </row>
    <row r="151" spans="1:3" x14ac:dyDescent="0.25">
      <c r="A151" s="53" t="s">
        <v>44</v>
      </c>
      <c r="B151" s="11">
        <v>41452</v>
      </c>
      <c r="C151" s="19">
        <v>2.59</v>
      </c>
    </row>
    <row r="152" spans="1:3" x14ac:dyDescent="0.25">
      <c r="A152" s="53" t="s">
        <v>44</v>
      </c>
      <c r="B152" s="11">
        <v>41452</v>
      </c>
      <c r="C152" s="19">
        <v>2.5099999999999998</v>
      </c>
    </row>
    <row r="153" spans="1:3" x14ac:dyDescent="0.25">
      <c r="A153" s="53" t="s">
        <v>44</v>
      </c>
      <c r="B153" s="11">
        <v>41466</v>
      </c>
      <c r="C153" s="19">
        <v>1.29</v>
      </c>
    </row>
    <row r="154" spans="1:3" x14ac:dyDescent="0.25">
      <c r="A154" s="53" t="s">
        <v>44</v>
      </c>
      <c r="B154" s="11">
        <v>41466</v>
      </c>
      <c r="C154" s="19">
        <v>1.47</v>
      </c>
    </row>
    <row r="155" spans="1:3" x14ac:dyDescent="0.25">
      <c r="A155" s="53" t="s">
        <v>47</v>
      </c>
      <c r="B155" s="11">
        <v>41466</v>
      </c>
      <c r="C155" s="12">
        <v>7.3</v>
      </c>
    </row>
    <row r="156" spans="1:3" x14ac:dyDescent="0.25">
      <c r="A156" s="53" t="s">
        <v>46</v>
      </c>
      <c r="B156" s="11">
        <v>41466</v>
      </c>
      <c r="C156" s="37">
        <v>21.3</v>
      </c>
    </row>
    <row r="157" spans="1:3" x14ac:dyDescent="0.25">
      <c r="A157" s="53" t="s">
        <v>46</v>
      </c>
      <c r="B157" s="11">
        <v>41466</v>
      </c>
      <c r="C157" s="37">
        <v>14.5</v>
      </c>
    </row>
    <row r="158" spans="1:3" x14ac:dyDescent="0.25">
      <c r="A158" s="53" t="s">
        <v>44</v>
      </c>
      <c r="B158" s="11">
        <v>41477</v>
      </c>
      <c r="C158" s="19">
        <v>0.76300000000000001</v>
      </c>
    </row>
    <row r="159" spans="1:3" x14ac:dyDescent="0.25">
      <c r="A159" s="53" t="s">
        <v>44</v>
      </c>
      <c r="B159" s="11">
        <v>41477</v>
      </c>
      <c r="C159" s="19">
        <v>0.83499999999999996</v>
      </c>
    </row>
    <row r="160" spans="1:3" x14ac:dyDescent="0.25">
      <c r="A160" s="53" t="s">
        <v>47</v>
      </c>
      <c r="B160" s="11">
        <v>41485</v>
      </c>
      <c r="C160" s="37">
        <v>4.59</v>
      </c>
    </row>
    <row r="161" spans="1:3" x14ac:dyDescent="0.25">
      <c r="A161" s="53" t="s">
        <v>46</v>
      </c>
      <c r="B161" s="11">
        <v>41485</v>
      </c>
      <c r="C161" s="37">
        <v>5.25</v>
      </c>
    </row>
    <row r="162" spans="1:3" x14ac:dyDescent="0.25">
      <c r="A162" s="53" t="s">
        <v>46</v>
      </c>
      <c r="B162" s="11">
        <v>41485</v>
      </c>
      <c r="C162" s="37">
        <v>5.88</v>
      </c>
    </row>
    <row r="163" spans="1:3" x14ac:dyDescent="0.25">
      <c r="A163" s="53" t="s">
        <v>44</v>
      </c>
      <c r="B163" s="11">
        <v>41498</v>
      </c>
      <c r="C163" s="19">
        <v>0.77500000000000002</v>
      </c>
    </row>
    <row r="164" spans="1:3" x14ac:dyDescent="0.25">
      <c r="A164" s="53" t="s">
        <v>44</v>
      </c>
      <c r="B164" s="11">
        <v>41498</v>
      </c>
      <c r="C164" s="19">
        <v>1.17</v>
      </c>
    </row>
    <row r="165" spans="1:3" x14ac:dyDescent="0.25">
      <c r="A165" s="53" t="s">
        <v>47</v>
      </c>
      <c r="B165" s="11">
        <v>41501</v>
      </c>
      <c r="C165" s="37">
        <v>2.84</v>
      </c>
    </row>
    <row r="166" spans="1:3" x14ac:dyDescent="0.25">
      <c r="A166" s="53" t="s">
        <v>46</v>
      </c>
      <c r="B166" s="11">
        <v>41501</v>
      </c>
      <c r="C166" s="12">
        <v>9.5</v>
      </c>
    </row>
    <row r="167" spans="1:3" x14ac:dyDescent="0.25">
      <c r="A167" s="53" t="s">
        <v>47</v>
      </c>
      <c r="B167" s="11">
        <v>41507</v>
      </c>
      <c r="C167" s="37">
        <v>10.6</v>
      </c>
    </row>
    <row r="168" spans="1:3" x14ac:dyDescent="0.25">
      <c r="A168" s="53" t="s">
        <v>46</v>
      </c>
      <c r="B168" s="11">
        <v>41507</v>
      </c>
      <c r="C168" s="12">
        <v>9.3000000000000007</v>
      </c>
    </row>
    <row r="169" spans="1:3" x14ac:dyDescent="0.25">
      <c r="A169" s="53" t="s">
        <v>44</v>
      </c>
      <c r="B169" s="11">
        <v>41514</v>
      </c>
      <c r="C169" s="19">
        <v>4.87</v>
      </c>
    </row>
    <row r="170" spans="1:3" x14ac:dyDescent="0.25">
      <c r="A170" s="53" t="s">
        <v>44</v>
      </c>
      <c r="B170" s="11">
        <v>41514</v>
      </c>
      <c r="C170" s="19">
        <v>3.83</v>
      </c>
    </row>
    <row r="171" spans="1:3" x14ac:dyDescent="0.25">
      <c r="A171" s="53" t="s">
        <v>44</v>
      </c>
      <c r="B171" s="11">
        <v>41526</v>
      </c>
      <c r="C171" s="19">
        <v>1.07</v>
      </c>
    </row>
    <row r="172" spans="1:3" x14ac:dyDescent="0.25">
      <c r="A172" s="53" t="s">
        <v>44</v>
      </c>
      <c r="B172" s="11">
        <v>41526</v>
      </c>
      <c r="C172" s="19">
        <v>0.70499999999999996</v>
      </c>
    </row>
    <row r="173" spans="1:3" x14ac:dyDescent="0.25">
      <c r="A173" s="53" t="s">
        <v>47</v>
      </c>
      <c r="B173" s="11">
        <v>41528</v>
      </c>
      <c r="C173" s="37">
        <v>9.09</v>
      </c>
    </row>
    <row r="174" spans="1:3" x14ac:dyDescent="0.25">
      <c r="A174" s="53" t="s">
        <v>46</v>
      </c>
      <c r="B174" s="11">
        <v>41528</v>
      </c>
      <c r="C174" s="37">
        <v>8.4700000000000006</v>
      </c>
    </row>
    <row r="175" spans="1:3" x14ac:dyDescent="0.25">
      <c r="A175" s="53" t="s">
        <v>47</v>
      </c>
      <c r="B175" s="11">
        <v>41534</v>
      </c>
      <c r="C175" s="35">
        <v>61</v>
      </c>
    </row>
    <row r="176" spans="1:3" x14ac:dyDescent="0.25">
      <c r="A176" s="53" t="s">
        <v>46</v>
      </c>
      <c r="B176" s="11">
        <v>41534</v>
      </c>
      <c r="C176" s="37">
        <v>25.6</v>
      </c>
    </row>
    <row r="177" spans="1:3" x14ac:dyDescent="0.25">
      <c r="A177" s="53" t="s">
        <v>46</v>
      </c>
      <c r="B177" s="11">
        <v>41534</v>
      </c>
      <c r="C177" s="37">
        <v>36.200000000000003</v>
      </c>
    </row>
    <row r="178" spans="1:3" x14ac:dyDescent="0.25">
      <c r="A178" s="53" t="s">
        <v>47</v>
      </c>
      <c r="B178" s="11">
        <v>41541</v>
      </c>
      <c r="C178" s="37">
        <v>4.55</v>
      </c>
    </row>
    <row r="179" spans="1:3" x14ac:dyDescent="0.25">
      <c r="A179" s="53" t="s">
        <v>46</v>
      </c>
      <c r="B179" s="11">
        <v>41541</v>
      </c>
      <c r="C179" s="37">
        <v>5.27</v>
      </c>
    </row>
    <row r="180" spans="1:3" x14ac:dyDescent="0.25">
      <c r="A180" s="53" t="s">
        <v>44</v>
      </c>
      <c r="B180" s="11">
        <v>41543</v>
      </c>
      <c r="C180" s="19">
        <v>4.29</v>
      </c>
    </row>
    <row r="181" spans="1:3" x14ac:dyDescent="0.25">
      <c r="A181" s="53" t="s">
        <v>44</v>
      </c>
      <c r="B181" s="11">
        <v>41543</v>
      </c>
      <c r="C181" s="19">
        <v>4.3600000000000003</v>
      </c>
    </row>
    <row r="182" spans="1:3" x14ac:dyDescent="0.25">
      <c r="A182" s="53" t="s">
        <v>44</v>
      </c>
      <c r="B182" s="11">
        <v>41802</v>
      </c>
      <c r="C182" s="19">
        <v>2.0699999999999998</v>
      </c>
    </row>
    <row r="183" spans="1:3" x14ac:dyDescent="0.25">
      <c r="A183" s="53" t="s">
        <v>44</v>
      </c>
      <c r="B183" s="11">
        <v>41802</v>
      </c>
      <c r="C183" s="19">
        <v>2.14</v>
      </c>
    </row>
    <row r="184" spans="1:3" x14ac:dyDescent="0.25">
      <c r="A184" s="53" t="s">
        <v>47</v>
      </c>
      <c r="B184" s="11">
        <v>41807</v>
      </c>
      <c r="C184" s="37">
        <v>6.63</v>
      </c>
    </row>
    <row r="185" spans="1:3" x14ac:dyDescent="0.25">
      <c r="A185" s="53" t="s">
        <v>46</v>
      </c>
      <c r="B185" s="11">
        <v>41807</v>
      </c>
      <c r="C185" s="37">
        <v>15.3</v>
      </c>
    </row>
    <row r="186" spans="1:3" x14ac:dyDescent="0.25">
      <c r="A186" s="53" t="s">
        <v>46</v>
      </c>
      <c r="B186" s="11">
        <v>41807</v>
      </c>
      <c r="C186" s="37">
        <v>13.4</v>
      </c>
    </row>
    <row r="187" spans="1:3" x14ac:dyDescent="0.25">
      <c r="A187" s="53" t="s">
        <v>47</v>
      </c>
      <c r="B187" s="11">
        <v>41815</v>
      </c>
      <c r="C187" s="37">
        <v>18.5</v>
      </c>
    </row>
    <row r="188" spans="1:3" x14ac:dyDescent="0.25">
      <c r="A188" s="53" t="s">
        <v>46</v>
      </c>
      <c r="B188" s="11">
        <v>41815</v>
      </c>
      <c r="C188" s="37">
        <v>10.8</v>
      </c>
    </row>
    <row r="189" spans="1:3" x14ac:dyDescent="0.25">
      <c r="A189" s="53" t="s">
        <v>44</v>
      </c>
      <c r="B189" s="11">
        <v>41816</v>
      </c>
      <c r="C189" s="19">
        <v>5.26</v>
      </c>
    </row>
    <row r="190" spans="1:3" x14ac:dyDescent="0.25">
      <c r="A190" s="53" t="s">
        <v>44</v>
      </c>
      <c r="B190" s="11">
        <v>41816</v>
      </c>
      <c r="C190" s="19">
        <v>5.14</v>
      </c>
    </row>
    <row r="191" spans="1:3" x14ac:dyDescent="0.25">
      <c r="A191" s="53" t="s">
        <v>47</v>
      </c>
      <c r="B191" s="11">
        <v>41829</v>
      </c>
      <c r="C191" s="37">
        <v>24.8</v>
      </c>
    </row>
    <row r="192" spans="1:3" x14ac:dyDescent="0.25">
      <c r="A192" s="53" t="s">
        <v>46</v>
      </c>
      <c r="B192" s="11">
        <v>41829</v>
      </c>
      <c r="C192" s="35">
        <v>12</v>
      </c>
    </row>
    <row r="193" spans="1:3" x14ac:dyDescent="0.25">
      <c r="A193" s="53" t="s">
        <v>46</v>
      </c>
      <c r="B193" s="11">
        <v>41829</v>
      </c>
      <c r="C193" s="35">
        <v>10</v>
      </c>
    </row>
    <row r="194" spans="1:3" x14ac:dyDescent="0.25">
      <c r="A194" s="53" t="s">
        <v>44</v>
      </c>
      <c r="B194" s="11">
        <v>41830</v>
      </c>
      <c r="C194" s="19">
        <v>7.04</v>
      </c>
    </row>
    <row r="195" spans="1:3" x14ac:dyDescent="0.25">
      <c r="A195" s="53" t="s">
        <v>44</v>
      </c>
      <c r="B195" s="11">
        <v>41830</v>
      </c>
      <c r="C195" s="19">
        <v>6.04</v>
      </c>
    </row>
    <row r="196" spans="1:3" x14ac:dyDescent="0.25">
      <c r="A196" s="53" t="s">
        <v>44</v>
      </c>
      <c r="B196" s="11">
        <v>41844</v>
      </c>
      <c r="C196" s="19">
        <v>1.51</v>
      </c>
    </row>
    <row r="197" spans="1:3" x14ac:dyDescent="0.25">
      <c r="A197" s="53" t="s">
        <v>44</v>
      </c>
      <c r="B197" s="11">
        <v>41844</v>
      </c>
      <c r="C197" s="19">
        <v>1.55</v>
      </c>
    </row>
    <row r="198" spans="1:3" x14ac:dyDescent="0.25">
      <c r="A198" s="53" t="s">
        <v>47</v>
      </c>
      <c r="B198" s="11">
        <v>41850</v>
      </c>
      <c r="C198" s="13" t="s">
        <v>40</v>
      </c>
    </row>
    <row r="199" spans="1:3" x14ac:dyDescent="0.25">
      <c r="A199" s="53" t="s">
        <v>46</v>
      </c>
      <c r="B199" s="45">
        <v>41850</v>
      </c>
      <c r="C199" s="37">
        <v>21.3</v>
      </c>
    </row>
    <row r="200" spans="1:3" x14ac:dyDescent="0.25">
      <c r="A200" s="53" t="s">
        <v>44</v>
      </c>
      <c r="B200" s="11">
        <v>41865</v>
      </c>
      <c r="C200" s="19">
        <v>2.09</v>
      </c>
    </row>
    <row r="201" spans="1:3" x14ac:dyDescent="0.25">
      <c r="A201" s="53" t="s">
        <v>44</v>
      </c>
      <c r="B201" s="11">
        <v>41865</v>
      </c>
      <c r="C201" s="19">
        <v>2.23</v>
      </c>
    </row>
    <row r="202" spans="1:3" x14ac:dyDescent="0.25">
      <c r="A202" s="53" t="s">
        <v>47</v>
      </c>
      <c r="B202" s="11">
        <v>41865</v>
      </c>
      <c r="C202" s="37">
        <v>7.29</v>
      </c>
    </row>
    <row r="203" spans="1:3" x14ac:dyDescent="0.25">
      <c r="A203" s="53" t="s">
        <v>46</v>
      </c>
      <c r="B203" s="11">
        <v>41865</v>
      </c>
      <c r="C203" s="37">
        <v>13.2</v>
      </c>
    </row>
    <row r="204" spans="1:3" x14ac:dyDescent="0.25">
      <c r="A204" s="53" t="s">
        <v>47</v>
      </c>
      <c r="B204" s="11">
        <v>41877</v>
      </c>
      <c r="C204" s="37">
        <v>33.6</v>
      </c>
    </row>
    <row r="205" spans="1:3" x14ac:dyDescent="0.25">
      <c r="A205" s="53" t="s">
        <v>47</v>
      </c>
      <c r="B205" s="11">
        <v>41877</v>
      </c>
      <c r="C205" s="37">
        <v>34.799999999999997</v>
      </c>
    </row>
    <row r="206" spans="1:3" x14ac:dyDescent="0.25">
      <c r="A206" s="53" t="s">
        <v>46</v>
      </c>
      <c r="B206" s="11">
        <v>41877</v>
      </c>
      <c r="C206" s="35">
        <v>30</v>
      </c>
    </row>
    <row r="207" spans="1:3" x14ac:dyDescent="0.25">
      <c r="A207" s="53" t="s">
        <v>44</v>
      </c>
      <c r="B207" s="11">
        <v>41878</v>
      </c>
      <c r="C207" s="19">
        <v>7.52</v>
      </c>
    </row>
    <row r="208" spans="1:3" x14ac:dyDescent="0.25">
      <c r="A208" s="53" t="s">
        <v>44</v>
      </c>
      <c r="B208" s="11">
        <v>41878</v>
      </c>
      <c r="C208" s="19">
        <v>8.0299999999999994</v>
      </c>
    </row>
    <row r="209" spans="1:9" x14ac:dyDescent="0.25">
      <c r="A209" s="53" t="s">
        <v>44</v>
      </c>
      <c r="B209" s="11">
        <v>41886</v>
      </c>
      <c r="C209" s="19">
        <v>9.85</v>
      </c>
    </row>
    <row r="210" spans="1:9" x14ac:dyDescent="0.25">
      <c r="A210" s="53" t="s">
        <v>44</v>
      </c>
      <c r="B210" s="11">
        <v>41886</v>
      </c>
      <c r="C210" s="19">
        <v>9.98</v>
      </c>
    </row>
    <row r="211" spans="1:9" x14ac:dyDescent="0.25">
      <c r="A211" s="53" t="s">
        <v>47</v>
      </c>
      <c r="B211" s="11">
        <v>41891</v>
      </c>
      <c r="C211" s="37">
        <v>17.5</v>
      </c>
    </row>
    <row r="212" spans="1:9" x14ac:dyDescent="0.25">
      <c r="A212" s="53" t="s">
        <v>46</v>
      </c>
      <c r="B212" s="11">
        <v>41891</v>
      </c>
      <c r="C212" s="37">
        <v>16.100000000000001</v>
      </c>
    </row>
    <row r="213" spans="1:9" x14ac:dyDescent="0.25">
      <c r="A213" s="53" t="s">
        <v>46</v>
      </c>
      <c r="B213" s="11">
        <v>41891</v>
      </c>
      <c r="C213" s="37">
        <v>18.100000000000001</v>
      </c>
    </row>
    <row r="214" spans="1:9" x14ac:dyDescent="0.25">
      <c r="A214" s="53" t="s">
        <v>44</v>
      </c>
      <c r="B214" s="11">
        <v>41907</v>
      </c>
      <c r="C214" s="19">
        <v>5.23</v>
      </c>
    </row>
    <row r="215" spans="1:9" x14ac:dyDescent="0.25">
      <c r="A215" s="53" t="s">
        <v>44</v>
      </c>
      <c r="B215" s="11">
        <v>41907</v>
      </c>
      <c r="C215" s="19">
        <v>5.01</v>
      </c>
    </row>
    <row r="216" spans="1:9" x14ac:dyDescent="0.35">
      <c r="A216" s="53" t="s">
        <v>44</v>
      </c>
      <c r="B216" s="11">
        <v>42159</v>
      </c>
      <c r="C216" s="22">
        <v>7.02</v>
      </c>
      <c r="I216" s="11"/>
    </row>
    <row r="217" spans="1:9" x14ac:dyDescent="0.35">
      <c r="A217" s="53" t="s">
        <v>44</v>
      </c>
      <c r="B217" s="11">
        <v>42159</v>
      </c>
      <c r="C217" s="22">
        <v>8.01</v>
      </c>
      <c r="I217" s="11"/>
    </row>
    <row r="218" spans="1:9" x14ac:dyDescent="0.35">
      <c r="A218" s="53" t="s">
        <v>47</v>
      </c>
      <c r="B218" s="11">
        <v>42159</v>
      </c>
      <c r="C218" s="18">
        <v>2.4300000000000002</v>
      </c>
      <c r="I218" s="11"/>
    </row>
    <row r="219" spans="1:9" x14ac:dyDescent="0.35">
      <c r="A219" s="53" t="s">
        <v>46</v>
      </c>
      <c r="B219" s="11">
        <v>42159</v>
      </c>
      <c r="C219" s="18">
        <v>3.29</v>
      </c>
      <c r="I219" s="11"/>
    </row>
    <row r="220" spans="1:9" x14ac:dyDescent="0.35">
      <c r="A220" s="53" t="s">
        <v>47</v>
      </c>
      <c r="B220" s="11">
        <v>42172</v>
      </c>
      <c r="C220" s="18">
        <v>16.46</v>
      </c>
    </row>
    <row r="221" spans="1:9" x14ac:dyDescent="0.35">
      <c r="A221" s="53" t="s">
        <v>46</v>
      </c>
      <c r="B221" s="11">
        <v>42172</v>
      </c>
      <c r="C221" s="18">
        <v>16.18</v>
      </c>
    </row>
    <row r="222" spans="1:9" x14ac:dyDescent="0.35">
      <c r="A222" s="53" t="s">
        <v>44</v>
      </c>
      <c r="B222" s="11">
        <v>42173</v>
      </c>
      <c r="C222" s="22">
        <v>6.75</v>
      </c>
    </row>
    <row r="223" spans="1:9" x14ac:dyDescent="0.35">
      <c r="A223" s="53" t="s">
        <v>44</v>
      </c>
      <c r="B223" s="11">
        <v>42173</v>
      </c>
      <c r="C223" s="22">
        <v>7.23</v>
      </c>
    </row>
    <row r="224" spans="1:9" x14ac:dyDescent="0.35">
      <c r="A224" s="53" t="s">
        <v>47</v>
      </c>
      <c r="B224" s="11">
        <v>42185</v>
      </c>
      <c r="C224" s="18">
        <v>0.34899999999999998</v>
      </c>
    </row>
    <row r="225" spans="1:9" x14ac:dyDescent="0.35">
      <c r="A225" s="53" t="s">
        <v>46</v>
      </c>
      <c r="B225" s="11">
        <v>42185</v>
      </c>
      <c r="C225" s="18">
        <v>0.41</v>
      </c>
      <c r="I225" s="11"/>
    </row>
    <row r="226" spans="1:9" x14ac:dyDescent="0.35">
      <c r="A226" s="53" t="s">
        <v>44</v>
      </c>
      <c r="B226" s="11">
        <v>42194</v>
      </c>
      <c r="C226" s="14" t="s">
        <v>41</v>
      </c>
      <c r="I226" s="11"/>
    </row>
    <row r="227" spans="1:9" x14ac:dyDescent="0.35">
      <c r="A227" s="53" t="s">
        <v>44</v>
      </c>
      <c r="B227" s="11">
        <v>42194</v>
      </c>
      <c r="C227" s="61" t="s">
        <v>41</v>
      </c>
      <c r="I227" s="11"/>
    </row>
    <row r="228" spans="1:9" x14ac:dyDescent="0.35">
      <c r="A228" s="53" t="s">
        <v>47</v>
      </c>
      <c r="B228" s="11">
        <v>42194</v>
      </c>
      <c r="C228" s="18">
        <v>2.2200000000000002</v>
      </c>
      <c r="I228" s="11"/>
    </row>
    <row r="229" spans="1:9" x14ac:dyDescent="0.35">
      <c r="A229" s="53" t="s">
        <v>46</v>
      </c>
      <c r="B229" s="11">
        <v>42194</v>
      </c>
      <c r="C229" s="18">
        <v>0.34899999999999998</v>
      </c>
      <c r="I229" s="11"/>
    </row>
    <row r="230" spans="1:9" x14ac:dyDescent="0.35">
      <c r="A230" s="53" t="s">
        <v>46</v>
      </c>
      <c r="B230" s="11">
        <v>42194</v>
      </c>
      <c r="C230" s="18">
        <v>0.34899999999999998</v>
      </c>
      <c r="I230" s="11"/>
    </row>
    <row r="231" spans="1:9" x14ac:dyDescent="0.25">
      <c r="A231" s="53" t="s">
        <v>47</v>
      </c>
      <c r="B231" s="11">
        <v>42205</v>
      </c>
      <c r="C231" s="12" t="s">
        <v>41</v>
      </c>
      <c r="I231" s="11"/>
    </row>
    <row r="232" spans="1:9" x14ac:dyDescent="0.25">
      <c r="A232" s="53" t="s">
        <v>46</v>
      </c>
      <c r="B232" s="11">
        <v>42205</v>
      </c>
      <c r="C232" s="12" t="s">
        <v>41</v>
      </c>
      <c r="I232" s="11"/>
    </row>
    <row r="233" spans="1:9" x14ac:dyDescent="0.35">
      <c r="A233" s="53" t="s">
        <v>44</v>
      </c>
      <c r="B233" s="11">
        <v>42208</v>
      </c>
      <c r="C233" s="62">
        <v>2.58</v>
      </c>
      <c r="I233" s="11"/>
    </row>
    <row r="234" spans="1:9" x14ac:dyDescent="0.35">
      <c r="A234" s="53" t="s">
        <v>44</v>
      </c>
      <c r="B234" s="11">
        <v>42208</v>
      </c>
      <c r="C234" s="62">
        <v>1.98</v>
      </c>
      <c r="I234" s="11"/>
    </row>
    <row r="235" spans="1:9" x14ac:dyDescent="0.35">
      <c r="A235" s="53" t="s">
        <v>47</v>
      </c>
      <c r="B235" s="11">
        <v>42214</v>
      </c>
      <c r="C235" s="18">
        <v>22.2</v>
      </c>
      <c r="I235" s="11"/>
    </row>
    <row r="236" spans="1:9" x14ac:dyDescent="0.35">
      <c r="A236" s="53" t="s">
        <v>46</v>
      </c>
      <c r="B236" s="11">
        <v>42214</v>
      </c>
      <c r="C236" s="18">
        <v>30.8</v>
      </c>
    </row>
    <row r="237" spans="1:9" x14ac:dyDescent="0.35">
      <c r="A237" s="53" t="s">
        <v>46</v>
      </c>
      <c r="B237" s="11">
        <v>42214</v>
      </c>
      <c r="C237" s="18">
        <v>24.5</v>
      </c>
    </row>
    <row r="238" spans="1:9" x14ac:dyDescent="0.35">
      <c r="A238" s="53" t="s">
        <v>44</v>
      </c>
      <c r="B238" s="11">
        <v>42221</v>
      </c>
      <c r="C238" s="61" t="s">
        <v>41</v>
      </c>
    </row>
    <row r="239" spans="1:9" x14ac:dyDescent="0.35">
      <c r="A239" s="53" t="s">
        <v>44</v>
      </c>
      <c r="B239" s="11">
        <v>42221</v>
      </c>
      <c r="C239" s="14" t="s">
        <v>41</v>
      </c>
    </row>
    <row r="240" spans="1:9" x14ac:dyDescent="0.35">
      <c r="A240" s="53" t="s">
        <v>47</v>
      </c>
      <c r="B240" s="11">
        <v>42228</v>
      </c>
      <c r="C240" s="18">
        <v>14.6</v>
      </c>
    </row>
    <row r="241" spans="1:9" x14ac:dyDescent="0.35">
      <c r="A241" s="53" t="s">
        <v>46</v>
      </c>
      <c r="B241" s="11">
        <v>42228</v>
      </c>
      <c r="C241" s="18">
        <v>23.8</v>
      </c>
    </row>
    <row r="242" spans="1:9" x14ac:dyDescent="0.35">
      <c r="A242" s="53" t="s">
        <v>46</v>
      </c>
      <c r="B242" s="11">
        <v>42228</v>
      </c>
      <c r="C242" s="18">
        <v>18.100000000000001</v>
      </c>
    </row>
    <row r="243" spans="1:9" x14ac:dyDescent="0.35">
      <c r="A243" s="53" t="s">
        <v>47</v>
      </c>
      <c r="B243" s="11">
        <v>42235</v>
      </c>
      <c r="C243" s="31">
        <v>24.2</v>
      </c>
    </row>
    <row r="244" spans="1:9" x14ac:dyDescent="0.35">
      <c r="A244" s="53" t="s">
        <v>46</v>
      </c>
      <c r="B244" s="11">
        <v>42235</v>
      </c>
      <c r="C244" s="18">
        <v>49.2</v>
      </c>
      <c r="I244" s="11"/>
    </row>
    <row r="245" spans="1:9" x14ac:dyDescent="0.35">
      <c r="A245" s="53" t="s">
        <v>44</v>
      </c>
      <c r="B245" s="11">
        <v>42236</v>
      </c>
      <c r="C245" s="14" t="s">
        <v>41</v>
      </c>
      <c r="I245" s="11"/>
    </row>
    <row r="246" spans="1:9" x14ac:dyDescent="0.35">
      <c r="A246" s="53" t="s">
        <v>44</v>
      </c>
      <c r="B246" s="11">
        <v>42236</v>
      </c>
      <c r="C246" s="14" t="s">
        <v>41</v>
      </c>
      <c r="I246" s="11"/>
    </row>
    <row r="247" spans="1:9" x14ac:dyDescent="0.35">
      <c r="A247" s="53" t="s">
        <v>47</v>
      </c>
      <c r="B247" s="11">
        <v>42242</v>
      </c>
      <c r="C247" s="18">
        <v>74.2</v>
      </c>
      <c r="I247" s="11"/>
    </row>
    <row r="248" spans="1:9" x14ac:dyDescent="0.35">
      <c r="A248" s="53" t="s">
        <v>46</v>
      </c>
      <c r="B248" s="11">
        <v>42242</v>
      </c>
      <c r="C248" s="18">
        <v>79.8</v>
      </c>
      <c r="I248" s="11"/>
    </row>
    <row r="249" spans="1:9" x14ac:dyDescent="0.35">
      <c r="A249" s="53" t="s">
        <v>47</v>
      </c>
      <c r="B249" s="11">
        <v>42249</v>
      </c>
      <c r="C249" s="18">
        <v>11.2</v>
      </c>
      <c r="H249" s="18"/>
      <c r="I249" s="11"/>
    </row>
    <row r="250" spans="1:9" x14ac:dyDescent="0.35">
      <c r="A250" s="53" t="s">
        <v>46</v>
      </c>
      <c r="B250" s="11">
        <v>42249</v>
      </c>
      <c r="C250" s="18">
        <v>4.3</v>
      </c>
      <c r="I250" s="11"/>
    </row>
    <row r="251" spans="1:9" x14ac:dyDescent="0.35">
      <c r="A251" s="53" t="s">
        <v>46</v>
      </c>
      <c r="B251" s="11">
        <v>42249</v>
      </c>
      <c r="C251" s="18">
        <v>5.59</v>
      </c>
      <c r="I251" s="11"/>
    </row>
    <row r="252" spans="1:9" x14ac:dyDescent="0.35">
      <c r="A252" s="53" t="s">
        <v>44</v>
      </c>
      <c r="B252" s="11">
        <v>42250</v>
      </c>
      <c r="C252" s="22">
        <v>4.24</v>
      </c>
      <c r="I252" s="11"/>
    </row>
    <row r="253" spans="1:9" x14ac:dyDescent="0.35">
      <c r="A253" s="53" t="s">
        <v>44</v>
      </c>
      <c r="B253" s="11">
        <v>42250</v>
      </c>
      <c r="C253" s="22">
        <v>3.15</v>
      </c>
      <c r="I253" s="11"/>
    </row>
    <row r="254" spans="1:9" x14ac:dyDescent="0.35">
      <c r="A254" s="53" t="s">
        <v>47</v>
      </c>
      <c r="B254" s="11">
        <v>42263</v>
      </c>
      <c r="C254" s="18">
        <v>19.899999999999999</v>
      </c>
      <c r="I254" s="11"/>
    </row>
    <row r="255" spans="1:9" x14ac:dyDescent="0.35">
      <c r="A255" s="53" t="s">
        <v>47</v>
      </c>
      <c r="B255" s="11">
        <v>42263</v>
      </c>
      <c r="C255" s="18">
        <v>22.2</v>
      </c>
    </row>
    <row r="256" spans="1:9" x14ac:dyDescent="0.35">
      <c r="A256" s="53" t="s">
        <v>46</v>
      </c>
      <c r="B256" s="11">
        <v>42263</v>
      </c>
      <c r="C256" s="18">
        <v>5.68</v>
      </c>
    </row>
    <row r="257" spans="1:3" x14ac:dyDescent="0.35">
      <c r="A257" s="53" t="s">
        <v>44</v>
      </c>
      <c r="B257" s="11">
        <v>42271</v>
      </c>
      <c r="C257" s="22">
        <v>2.94</v>
      </c>
    </row>
    <row r="258" spans="1:3" x14ac:dyDescent="0.35">
      <c r="A258" s="53" t="s">
        <v>44</v>
      </c>
      <c r="B258" s="11">
        <v>42271</v>
      </c>
      <c r="C258" s="14">
        <v>2.8</v>
      </c>
    </row>
    <row r="259" spans="1:3" x14ac:dyDescent="0.35">
      <c r="A259" s="53" t="s">
        <v>47</v>
      </c>
      <c r="B259" s="11">
        <v>42271</v>
      </c>
      <c r="C259" s="18">
        <v>140.80000000000001</v>
      </c>
    </row>
    <row r="260" spans="1:3" x14ac:dyDescent="0.35">
      <c r="A260" s="53" t="s">
        <v>46</v>
      </c>
      <c r="B260" s="11">
        <v>42271</v>
      </c>
      <c r="C260" s="18">
        <v>143.19999999999999</v>
      </c>
    </row>
    <row r="261" spans="1:3" x14ac:dyDescent="0.25">
      <c r="A261" s="53" t="s">
        <v>44</v>
      </c>
      <c r="B261" s="11">
        <v>42529</v>
      </c>
      <c r="C261" s="12" t="s">
        <v>41</v>
      </c>
    </row>
    <row r="262" spans="1:3" x14ac:dyDescent="0.35">
      <c r="A262" s="53" t="s">
        <v>44</v>
      </c>
      <c r="B262" s="11">
        <v>42529</v>
      </c>
      <c r="C262" s="22">
        <v>1.73</v>
      </c>
    </row>
    <row r="263" spans="1:3" x14ac:dyDescent="0.25">
      <c r="A263" s="53" t="s">
        <v>47</v>
      </c>
      <c r="B263" s="11">
        <v>42530</v>
      </c>
      <c r="C263" s="12" t="s">
        <v>41</v>
      </c>
    </row>
    <row r="264" spans="1:3" x14ac:dyDescent="0.35">
      <c r="A264" s="53" t="s">
        <v>46</v>
      </c>
      <c r="B264" s="11">
        <v>42530</v>
      </c>
      <c r="C264" s="18">
        <v>4.03</v>
      </c>
    </row>
    <row r="265" spans="1:3" x14ac:dyDescent="0.35">
      <c r="A265" s="53" t="s">
        <v>46</v>
      </c>
      <c r="B265" s="11">
        <v>42530</v>
      </c>
      <c r="C265" s="18">
        <v>3.86</v>
      </c>
    </row>
    <row r="266" spans="1:3" x14ac:dyDescent="0.35">
      <c r="A266" s="53" t="s">
        <v>47</v>
      </c>
      <c r="B266" s="11">
        <v>42543</v>
      </c>
      <c r="C266" s="18">
        <v>47.2</v>
      </c>
    </row>
    <row r="267" spans="1:3" x14ac:dyDescent="0.35">
      <c r="A267" s="53" t="s">
        <v>46</v>
      </c>
      <c r="B267" s="11">
        <v>42543</v>
      </c>
      <c r="C267" s="18">
        <v>28</v>
      </c>
    </row>
    <row r="268" spans="1:3" x14ac:dyDescent="0.35">
      <c r="A268" s="53" t="s">
        <v>44</v>
      </c>
      <c r="B268" s="11">
        <v>42544</v>
      </c>
      <c r="C268" s="22">
        <v>1.82</v>
      </c>
    </row>
    <row r="269" spans="1:3" x14ac:dyDescent="0.35">
      <c r="A269" s="53" t="s">
        <v>44</v>
      </c>
      <c r="B269" s="11">
        <v>42544</v>
      </c>
      <c r="C269" s="22">
        <v>2.3199999999999998</v>
      </c>
    </row>
    <row r="270" spans="1:3" x14ac:dyDescent="0.35">
      <c r="A270" s="53" t="s">
        <v>44</v>
      </c>
      <c r="B270" s="11">
        <v>42564</v>
      </c>
      <c r="C270" s="22">
        <v>1.67</v>
      </c>
    </row>
    <row r="271" spans="1:3" x14ac:dyDescent="0.35">
      <c r="A271" s="53" t="s">
        <v>44</v>
      </c>
      <c r="B271" s="11">
        <v>42564</v>
      </c>
      <c r="C271" s="22">
        <v>1.67</v>
      </c>
    </row>
    <row r="272" spans="1:3" x14ac:dyDescent="0.35">
      <c r="A272" s="53" t="s">
        <v>47</v>
      </c>
      <c r="B272" s="11">
        <v>42564</v>
      </c>
      <c r="C272" s="18">
        <v>4.17</v>
      </c>
    </row>
    <row r="273" spans="1:3" x14ac:dyDescent="0.35">
      <c r="A273" s="53" t="s">
        <v>46</v>
      </c>
      <c r="B273" s="11">
        <v>42564</v>
      </c>
      <c r="C273" s="18">
        <v>8.1199999999999992</v>
      </c>
    </row>
    <row r="274" spans="1:3" x14ac:dyDescent="0.35">
      <c r="A274" s="53" t="s">
        <v>46</v>
      </c>
      <c r="B274" s="11">
        <v>42564</v>
      </c>
      <c r="C274" s="18">
        <v>10.5</v>
      </c>
    </row>
    <row r="275" spans="1:3" x14ac:dyDescent="0.35">
      <c r="A275" s="53" t="s">
        <v>47</v>
      </c>
      <c r="B275" s="11">
        <v>42571</v>
      </c>
      <c r="C275" s="18">
        <v>5.78</v>
      </c>
    </row>
    <row r="276" spans="1:3" x14ac:dyDescent="0.35">
      <c r="A276" s="53" t="s">
        <v>46</v>
      </c>
      <c r="B276" s="11">
        <v>42571</v>
      </c>
      <c r="C276" s="18">
        <v>4.54</v>
      </c>
    </row>
    <row r="277" spans="1:3" x14ac:dyDescent="0.35">
      <c r="A277" s="53" t="s">
        <v>44</v>
      </c>
      <c r="B277" s="11">
        <v>42577</v>
      </c>
      <c r="C277" s="22">
        <v>3.37</v>
      </c>
    </row>
    <row r="278" spans="1:3" x14ac:dyDescent="0.35">
      <c r="A278" s="53" t="s">
        <v>44</v>
      </c>
      <c r="B278" s="11">
        <v>42577</v>
      </c>
      <c r="C278" s="22">
        <v>3.62</v>
      </c>
    </row>
    <row r="279" spans="1:3" x14ac:dyDescent="0.35">
      <c r="A279" s="53" t="s">
        <v>47</v>
      </c>
      <c r="B279" s="11">
        <v>42578</v>
      </c>
      <c r="C279" s="18">
        <v>3.71</v>
      </c>
    </row>
    <row r="280" spans="1:3" x14ac:dyDescent="0.35">
      <c r="A280" s="53" t="s">
        <v>46</v>
      </c>
      <c r="B280" s="11">
        <v>42578</v>
      </c>
      <c r="C280" s="18">
        <v>12.4</v>
      </c>
    </row>
    <row r="281" spans="1:3" x14ac:dyDescent="0.35">
      <c r="A281" s="53" t="s">
        <v>46</v>
      </c>
      <c r="B281" s="11">
        <v>42578</v>
      </c>
      <c r="C281" s="18">
        <v>10.6</v>
      </c>
    </row>
    <row r="282" spans="1:3" x14ac:dyDescent="0.35">
      <c r="A282" s="53" t="s">
        <v>47</v>
      </c>
      <c r="B282" s="11">
        <v>42585</v>
      </c>
      <c r="C282" s="18">
        <v>1.67</v>
      </c>
    </row>
    <row r="283" spans="1:3" x14ac:dyDescent="0.35">
      <c r="A283" s="53" t="s">
        <v>46</v>
      </c>
      <c r="B283" s="11">
        <v>42585</v>
      </c>
      <c r="C283" s="18">
        <v>14.9</v>
      </c>
    </row>
    <row r="284" spans="1:3" x14ac:dyDescent="0.35">
      <c r="A284" s="53" t="s">
        <v>44</v>
      </c>
      <c r="B284" s="11">
        <v>42591</v>
      </c>
      <c r="C284" s="22">
        <v>3.87</v>
      </c>
    </row>
    <row r="285" spans="1:3" x14ac:dyDescent="0.35">
      <c r="A285" s="53" t="s">
        <v>44</v>
      </c>
      <c r="B285" s="11">
        <v>42591</v>
      </c>
      <c r="C285" s="22">
        <v>1.67</v>
      </c>
    </row>
    <row r="286" spans="1:3" x14ac:dyDescent="0.35">
      <c r="A286" s="53" t="s">
        <v>47</v>
      </c>
      <c r="B286" s="11">
        <v>42593</v>
      </c>
      <c r="C286" s="18">
        <v>9.25</v>
      </c>
    </row>
    <row r="287" spans="1:3" x14ac:dyDescent="0.35">
      <c r="A287" s="53" t="s">
        <v>46</v>
      </c>
      <c r="B287" s="11">
        <v>42593</v>
      </c>
      <c r="C287" s="18">
        <v>13.6</v>
      </c>
    </row>
    <row r="288" spans="1:3" x14ac:dyDescent="0.35">
      <c r="A288" s="53" t="s">
        <v>46</v>
      </c>
      <c r="B288" s="11">
        <v>42593</v>
      </c>
      <c r="C288" s="18">
        <v>13</v>
      </c>
    </row>
    <row r="289" spans="1:3" x14ac:dyDescent="0.35">
      <c r="A289" s="53" t="s">
        <v>47</v>
      </c>
      <c r="B289" s="11">
        <v>42599</v>
      </c>
      <c r="C289" s="18">
        <v>18.5</v>
      </c>
    </row>
    <row r="290" spans="1:3" x14ac:dyDescent="0.35">
      <c r="A290" s="53" t="s">
        <v>46</v>
      </c>
      <c r="B290" s="11">
        <v>42599</v>
      </c>
      <c r="C290" s="18">
        <v>9.91</v>
      </c>
    </row>
    <row r="291" spans="1:3" x14ac:dyDescent="0.35">
      <c r="A291" s="53" t="s">
        <v>44</v>
      </c>
      <c r="B291" s="11">
        <v>42607</v>
      </c>
      <c r="C291" s="22">
        <v>1.67</v>
      </c>
    </row>
    <row r="292" spans="1:3" x14ac:dyDescent="0.35">
      <c r="A292" s="53" t="s">
        <v>44</v>
      </c>
      <c r="B292" s="11">
        <v>42607</v>
      </c>
      <c r="C292" s="22">
        <v>1.67</v>
      </c>
    </row>
    <row r="293" spans="1:3" x14ac:dyDescent="0.35">
      <c r="A293" s="53" t="s">
        <v>47</v>
      </c>
      <c r="B293" s="11">
        <v>42607</v>
      </c>
      <c r="C293" s="18">
        <v>26.8</v>
      </c>
    </row>
    <row r="294" spans="1:3" x14ac:dyDescent="0.35">
      <c r="A294" s="53" t="s">
        <v>46</v>
      </c>
      <c r="B294" s="11">
        <v>42607</v>
      </c>
      <c r="C294" s="18">
        <v>19.100000000000001</v>
      </c>
    </row>
    <row r="295" spans="1:3" x14ac:dyDescent="0.35">
      <c r="A295" s="53" t="s">
        <v>46</v>
      </c>
      <c r="B295" s="11">
        <v>42607</v>
      </c>
      <c r="C295" s="18">
        <v>18.5</v>
      </c>
    </row>
    <row r="296" spans="1:3" x14ac:dyDescent="0.35">
      <c r="A296" s="53" t="s">
        <v>47</v>
      </c>
      <c r="B296" s="11">
        <v>42613</v>
      </c>
      <c r="C296" s="18">
        <v>20.100000000000001</v>
      </c>
    </row>
    <row r="297" spans="1:3" x14ac:dyDescent="0.35">
      <c r="A297" s="53" t="s">
        <v>46</v>
      </c>
      <c r="B297" s="11">
        <v>42613</v>
      </c>
      <c r="C297" s="18">
        <v>9.61</v>
      </c>
    </row>
    <row r="298" spans="1:3" x14ac:dyDescent="0.35">
      <c r="A298" s="53" t="s">
        <v>44</v>
      </c>
      <c r="B298" s="11">
        <v>42621</v>
      </c>
      <c r="C298" s="22">
        <v>1.67</v>
      </c>
    </row>
    <row r="299" spans="1:3" x14ac:dyDescent="0.35">
      <c r="A299" s="53" t="s">
        <v>44</v>
      </c>
      <c r="B299" s="11">
        <v>42621</v>
      </c>
      <c r="C299" s="22">
        <v>1.67</v>
      </c>
    </row>
    <row r="300" spans="1:3" x14ac:dyDescent="0.35">
      <c r="A300" s="53" t="s">
        <v>47</v>
      </c>
      <c r="B300" s="11">
        <v>42628</v>
      </c>
      <c r="C300" s="18">
        <v>5</v>
      </c>
    </row>
    <row r="301" spans="1:3" x14ac:dyDescent="0.35">
      <c r="A301" s="53" t="s">
        <v>46</v>
      </c>
      <c r="B301" s="11">
        <v>42628</v>
      </c>
      <c r="C301" s="18">
        <v>8.4499999999999993</v>
      </c>
    </row>
    <row r="302" spans="1:3" x14ac:dyDescent="0.35">
      <c r="A302" s="53" t="s">
        <v>46</v>
      </c>
      <c r="B302" s="11">
        <v>42628</v>
      </c>
      <c r="C302" s="18">
        <v>8.98</v>
      </c>
    </row>
    <row r="303" spans="1:3" x14ac:dyDescent="0.35">
      <c r="A303" s="53" t="s">
        <v>47</v>
      </c>
      <c r="B303" s="11">
        <v>42634</v>
      </c>
      <c r="C303" s="18">
        <v>9.16</v>
      </c>
    </row>
    <row r="304" spans="1:3" x14ac:dyDescent="0.35">
      <c r="A304" s="53" t="s">
        <v>46</v>
      </c>
      <c r="B304" s="11">
        <v>42634</v>
      </c>
      <c r="C304" s="18">
        <v>8.44</v>
      </c>
    </row>
    <row r="305" spans="1:3" x14ac:dyDescent="0.35">
      <c r="A305" s="53" t="s">
        <v>46</v>
      </c>
      <c r="B305" s="11">
        <v>42634</v>
      </c>
      <c r="C305" s="18">
        <v>7.34</v>
      </c>
    </row>
    <row r="306" spans="1:3" x14ac:dyDescent="0.35">
      <c r="A306" s="53" t="s">
        <v>44</v>
      </c>
      <c r="B306" s="11">
        <v>42635</v>
      </c>
      <c r="C306" s="22">
        <v>2.85</v>
      </c>
    </row>
    <row r="307" spans="1:3" x14ac:dyDescent="0.35">
      <c r="A307" s="53" t="s">
        <v>44</v>
      </c>
      <c r="B307" s="11">
        <v>42635</v>
      </c>
      <c r="C307" s="22">
        <v>2.92</v>
      </c>
    </row>
    <row r="308" spans="1:3" x14ac:dyDescent="0.35">
      <c r="A308" s="53" t="s">
        <v>47</v>
      </c>
      <c r="B308" s="11">
        <v>42641</v>
      </c>
      <c r="C308" s="18">
        <v>9.02</v>
      </c>
    </row>
    <row r="309" spans="1:3" x14ac:dyDescent="0.35">
      <c r="A309" s="53" t="s">
        <v>46</v>
      </c>
      <c r="B309" s="11">
        <v>42641</v>
      </c>
      <c r="C309" s="18">
        <v>6.39</v>
      </c>
    </row>
    <row r="310" spans="1:3" x14ac:dyDescent="0.35">
      <c r="A310" s="53" t="s">
        <v>46</v>
      </c>
      <c r="B310" s="11">
        <v>42641</v>
      </c>
      <c r="C310" s="18">
        <v>5.72</v>
      </c>
    </row>
    <row r="311" spans="1:3" x14ac:dyDescent="0.35">
      <c r="A311" s="53" t="s">
        <v>44</v>
      </c>
      <c r="B311" s="11">
        <v>42894</v>
      </c>
      <c r="C311" s="14">
        <v>2.39</v>
      </c>
    </row>
    <row r="312" spans="1:3" x14ac:dyDescent="0.35">
      <c r="A312" s="53" t="s">
        <v>44</v>
      </c>
      <c r="B312" s="11">
        <v>42894</v>
      </c>
      <c r="C312" s="14">
        <v>1.97</v>
      </c>
    </row>
    <row r="313" spans="1:3" x14ac:dyDescent="0.35">
      <c r="A313" s="53" t="s">
        <v>44</v>
      </c>
      <c r="B313" s="11">
        <v>42908</v>
      </c>
      <c r="C313" s="14">
        <v>3.96</v>
      </c>
    </row>
    <row r="314" spans="1:3" x14ac:dyDescent="0.35">
      <c r="A314" s="53" t="s">
        <v>44</v>
      </c>
      <c r="B314" s="11">
        <v>42908</v>
      </c>
      <c r="C314" s="14">
        <v>4.25</v>
      </c>
    </row>
    <row r="315" spans="1:3" x14ac:dyDescent="0.35">
      <c r="A315" s="53" t="s">
        <v>47</v>
      </c>
      <c r="B315" s="11">
        <v>42922</v>
      </c>
      <c r="C315" s="14">
        <v>24.4</v>
      </c>
    </row>
    <row r="316" spans="1:3" x14ac:dyDescent="0.35">
      <c r="A316" s="53" t="s">
        <v>46</v>
      </c>
      <c r="B316" s="11">
        <v>42922</v>
      </c>
      <c r="C316" s="14">
        <v>22.2</v>
      </c>
    </row>
    <row r="317" spans="1:3" x14ac:dyDescent="0.35">
      <c r="A317" s="53" t="s">
        <v>46</v>
      </c>
      <c r="B317" s="11">
        <v>42922</v>
      </c>
      <c r="C317" s="14">
        <v>21.9</v>
      </c>
    </row>
    <row r="318" spans="1:3" x14ac:dyDescent="0.25">
      <c r="A318" s="53" t="s">
        <v>44</v>
      </c>
      <c r="B318" s="11">
        <v>42929</v>
      </c>
      <c r="C318" s="12" t="s">
        <v>41</v>
      </c>
    </row>
    <row r="319" spans="1:3" x14ac:dyDescent="0.25">
      <c r="A319" s="53" t="s">
        <v>44</v>
      </c>
      <c r="B319" s="11">
        <v>42929</v>
      </c>
      <c r="C319" s="12" t="s">
        <v>41</v>
      </c>
    </row>
    <row r="320" spans="1:3" x14ac:dyDescent="0.35">
      <c r="A320" s="53" t="s">
        <v>47</v>
      </c>
      <c r="B320" s="11">
        <v>42929</v>
      </c>
      <c r="C320" s="14">
        <v>34.799999999999997</v>
      </c>
    </row>
    <row r="321" spans="1:3" x14ac:dyDescent="0.35">
      <c r="A321" s="53" t="s">
        <v>46</v>
      </c>
      <c r="B321" s="11">
        <v>42929</v>
      </c>
      <c r="C321" s="14">
        <v>16.399999999999999</v>
      </c>
    </row>
    <row r="322" spans="1:3" x14ac:dyDescent="0.35">
      <c r="A322" s="53" t="s">
        <v>47</v>
      </c>
      <c r="B322" s="11">
        <v>42934</v>
      </c>
      <c r="C322" s="14">
        <v>32.200000000000003</v>
      </c>
    </row>
    <row r="323" spans="1:3" x14ac:dyDescent="0.35">
      <c r="A323" s="53" t="s">
        <v>46</v>
      </c>
      <c r="B323" s="11">
        <v>42934</v>
      </c>
      <c r="C323" s="14">
        <v>34.9</v>
      </c>
    </row>
    <row r="324" spans="1:3" x14ac:dyDescent="0.35">
      <c r="A324" s="53" t="s">
        <v>46</v>
      </c>
      <c r="B324" s="11">
        <v>42934</v>
      </c>
      <c r="C324" s="14">
        <v>37.200000000000003</v>
      </c>
    </row>
    <row r="325" spans="1:3" x14ac:dyDescent="0.35">
      <c r="A325" s="53" t="s">
        <v>44</v>
      </c>
      <c r="B325" s="11">
        <v>42943</v>
      </c>
      <c r="C325" s="14">
        <v>1.67</v>
      </c>
    </row>
    <row r="326" spans="1:3" x14ac:dyDescent="0.35">
      <c r="A326" s="53" t="s">
        <v>44</v>
      </c>
      <c r="B326" s="11">
        <v>42943</v>
      </c>
      <c r="C326" s="14">
        <v>1.71</v>
      </c>
    </row>
    <row r="327" spans="1:3" x14ac:dyDescent="0.35">
      <c r="A327" s="53" t="s">
        <v>47</v>
      </c>
      <c r="B327" s="11">
        <v>42943</v>
      </c>
      <c r="C327" s="14">
        <v>19.899999999999999</v>
      </c>
    </row>
    <row r="328" spans="1:3" x14ac:dyDescent="0.35">
      <c r="A328" s="53" t="s">
        <v>46</v>
      </c>
      <c r="B328" s="11">
        <v>42943</v>
      </c>
      <c r="C328" s="14">
        <v>6.7</v>
      </c>
    </row>
    <row r="329" spans="1:3" x14ac:dyDescent="0.35">
      <c r="A329" s="53" t="s">
        <v>47</v>
      </c>
      <c r="B329" s="11">
        <v>42948</v>
      </c>
      <c r="C329" s="14">
        <v>33.9</v>
      </c>
    </row>
    <row r="330" spans="1:3" x14ac:dyDescent="0.35">
      <c r="A330" s="53" t="s">
        <v>46</v>
      </c>
      <c r="B330" s="11">
        <v>42948</v>
      </c>
      <c r="C330" s="14">
        <v>33.700000000000003</v>
      </c>
    </row>
    <row r="331" spans="1:3" x14ac:dyDescent="0.35">
      <c r="A331" s="53" t="s">
        <v>47</v>
      </c>
      <c r="B331" s="11">
        <v>42956</v>
      </c>
      <c r="C331" s="14">
        <v>6</v>
      </c>
    </row>
    <row r="332" spans="1:3" x14ac:dyDescent="0.35">
      <c r="A332" s="53" t="s">
        <v>46</v>
      </c>
      <c r="B332" s="11">
        <v>42956</v>
      </c>
      <c r="C332" s="14">
        <v>12.3</v>
      </c>
    </row>
    <row r="333" spans="1:3" x14ac:dyDescent="0.35">
      <c r="A333" s="53" t="s">
        <v>46</v>
      </c>
      <c r="B333" s="11">
        <v>42956</v>
      </c>
      <c r="C333" s="14">
        <v>14.6</v>
      </c>
    </row>
    <row r="334" spans="1:3" x14ac:dyDescent="0.35">
      <c r="A334" s="53" t="s">
        <v>44</v>
      </c>
      <c r="B334" s="11">
        <v>42957</v>
      </c>
      <c r="C334" s="14">
        <v>2.04</v>
      </c>
    </row>
    <row r="335" spans="1:3" x14ac:dyDescent="0.35">
      <c r="A335" s="53" t="s">
        <v>44</v>
      </c>
      <c r="B335" s="11">
        <v>42957</v>
      </c>
      <c r="C335" s="14">
        <v>2.56</v>
      </c>
    </row>
    <row r="336" spans="1:3" x14ac:dyDescent="0.35">
      <c r="A336" s="53" t="s">
        <v>44</v>
      </c>
      <c r="B336" s="11">
        <v>42971</v>
      </c>
      <c r="C336" s="14">
        <v>1.95</v>
      </c>
    </row>
    <row r="337" spans="1:3" x14ac:dyDescent="0.35">
      <c r="A337" s="53" t="s">
        <v>44</v>
      </c>
      <c r="B337" s="11">
        <v>42971</v>
      </c>
      <c r="C337" s="14">
        <v>2.35</v>
      </c>
    </row>
    <row r="338" spans="1:3" x14ac:dyDescent="0.35">
      <c r="A338" s="53" t="s">
        <v>47</v>
      </c>
      <c r="B338" s="11">
        <v>42971</v>
      </c>
      <c r="C338" s="14">
        <v>10.7</v>
      </c>
    </row>
    <row r="339" spans="1:3" x14ac:dyDescent="0.35">
      <c r="A339" s="53" t="s">
        <v>46</v>
      </c>
      <c r="B339" s="11">
        <v>42971</v>
      </c>
      <c r="C339" s="14">
        <v>19.399999999999999</v>
      </c>
    </row>
    <row r="340" spans="1:3" x14ac:dyDescent="0.35">
      <c r="A340" s="53" t="s">
        <v>44</v>
      </c>
      <c r="B340" s="11">
        <v>42985</v>
      </c>
      <c r="C340" s="14">
        <v>7.21</v>
      </c>
    </row>
    <row r="341" spans="1:3" x14ac:dyDescent="0.35">
      <c r="A341" s="53" t="s">
        <v>44</v>
      </c>
      <c r="B341" s="11">
        <v>42985</v>
      </c>
      <c r="C341" s="14">
        <v>6.12</v>
      </c>
    </row>
    <row r="342" spans="1:3" x14ac:dyDescent="0.35">
      <c r="A342" s="53" t="s">
        <v>47</v>
      </c>
      <c r="B342" s="11">
        <v>42985</v>
      </c>
      <c r="C342" s="14">
        <v>33</v>
      </c>
    </row>
    <row r="343" spans="1:3" x14ac:dyDescent="0.35">
      <c r="A343" s="53" t="s">
        <v>46</v>
      </c>
      <c r="B343" s="11">
        <v>42985</v>
      </c>
      <c r="C343" s="14">
        <v>12.1</v>
      </c>
    </row>
    <row r="344" spans="1:3" x14ac:dyDescent="0.35">
      <c r="A344" s="53" t="s">
        <v>46</v>
      </c>
      <c r="B344" s="11">
        <v>42985</v>
      </c>
      <c r="C344" s="14">
        <v>9.98</v>
      </c>
    </row>
    <row r="345" spans="1:3" x14ac:dyDescent="0.35">
      <c r="A345" s="53" t="s">
        <v>47</v>
      </c>
      <c r="B345" s="11">
        <v>42990</v>
      </c>
      <c r="C345" s="14" t="s">
        <v>41</v>
      </c>
    </row>
    <row r="346" spans="1:3" x14ac:dyDescent="0.35">
      <c r="A346" s="53" t="s">
        <v>46</v>
      </c>
      <c r="B346" s="11">
        <v>42990</v>
      </c>
      <c r="C346" s="14" t="s">
        <v>41</v>
      </c>
    </row>
    <row r="347" spans="1:3" x14ac:dyDescent="0.35">
      <c r="A347" s="53" t="s">
        <v>46</v>
      </c>
      <c r="B347" s="11">
        <v>42990</v>
      </c>
      <c r="C347" s="14" t="s">
        <v>41</v>
      </c>
    </row>
    <row r="348" spans="1:3" x14ac:dyDescent="0.35">
      <c r="A348" s="53" t="s">
        <v>47</v>
      </c>
      <c r="B348" s="11">
        <v>42998</v>
      </c>
      <c r="C348" s="14">
        <v>20.5</v>
      </c>
    </row>
    <row r="349" spans="1:3" x14ac:dyDescent="0.35">
      <c r="A349" s="53" t="s">
        <v>46</v>
      </c>
      <c r="B349" s="11">
        <v>42998</v>
      </c>
      <c r="C349" s="14">
        <v>12.1</v>
      </c>
    </row>
    <row r="350" spans="1:3" x14ac:dyDescent="0.35">
      <c r="A350" s="53" t="s">
        <v>46</v>
      </c>
      <c r="B350" s="11">
        <v>42998</v>
      </c>
      <c r="C350" s="14">
        <v>10.8</v>
      </c>
    </row>
    <row r="351" spans="1:3" x14ac:dyDescent="0.35">
      <c r="A351" s="53" t="s">
        <v>44</v>
      </c>
      <c r="B351" s="11">
        <v>42999</v>
      </c>
      <c r="C351" s="14">
        <v>1.74</v>
      </c>
    </row>
    <row r="352" spans="1:3" x14ac:dyDescent="0.35">
      <c r="A352" s="53" t="s">
        <v>44</v>
      </c>
      <c r="B352" s="11">
        <v>42999</v>
      </c>
      <c r="C352" s="14">
        <v>1.57</v>
      </c>
    </row>
    <row r="353" spans="1:4" x14ac:dyDescent="0.35">
      <c r="A353" s="53" t="s">
        <v>47</v>
      </c>
      <c r="B353" s="11">
        <v>43004</v>
      </c>
      <c r="C353" s="14">
        <v>41.1</v>
      </c>
    </row>
    <row r="354" spans="1:4" x14ac:dyDescent="0.35">
      <c r="A354" s="53" t="s">
        <v>46</v>
      </c>
      <c r="B354" s="11">
        <v>43004</v>
      </c>
      <c r="C354" s="14">
        <v>37.299999999999997</v>
      </c>
    </row>
    <row r="356" spans="1:4" x14ac:dyDescent="0.35">
      <c r="B356" s="50" t="s">
        <v>58</v>
      </c>
      <c r="C356" s="60" t="s">
        <v>63</v>
      </c>
      <c r="D356" s="60" t="s">
        <v>64</v>
      </c>
    </row>
    <row r="357" spans="1:4" x14ac:dyDescent="0.35">
      <c r="B357" s="49">
        <v>2010</v>
      </c>
      <c r="C357" s="58">
        <f>_xlfn.PERCENTILE.INC(C2:C49,0.9)</f>
        <v>19.920000000000012</v>
      </c>
      <c r="D357" s="58">
        <f>_xlfn.PERCENTILE.INC(C2:C49,0.5)</f>
        <v>9.8500000000000014</v>
      </c>
    </row>
    <row r="358" spans="1:4" x14ac:dyDescent="0.35">
      <c r="B358" s="49">
        <v>2011</v>
      </c>
      <c r="C358" s="58">
        <f>_xlfn.PERCENTILE.EXC(C50:C94,0.9)</f>
        <v>45.709999999999987</v>
      </c>
      <c r="D358" s="58">
        <f>AVERAGE(C50:C94,0.5)</f>
        <v>18.444634146341457</v>
      </c>
    </row>
    <row r="359" spans="1:4" x14ac:dyDescent="0.35">
      <c r="B359" s="49">
        <v>2012</v>
      </c>
      <c r="C359" s="58">
        <f>_xlfn.PERCENTILE.INC(C95:C138,0.9)</f>
        <v>18.030000000000012</v>
      </c>
      <c r="D359" s="58">
        <f>_xlfn.PERCENTILE.INC(C95:C138,0.5)</f>
        <v>7.92</v>
      </c>
    </row>
    <row r="360" spans="1:4" x14ac:dyDescent="0.35">
      <c r="B360" s="49">
        <v>2013</v>
      </c>
      <c r="C360" s="58">
        <f>_xlfn.PERCENTILE.INC(C139:C181,0.9)</f>
        <v>14.200000000000006</v>
      </c>
      <c r="D360" s="58">
        <f>_xlfn.PERCENTILE.INC(C139:C181,0.5)</f>
        <v>4.29</v>
      </c>
    </row>
    <row r="361" spans="1:4" x14ac:dyDescent="0.35">
      <c r="B361" s="49">
        <v>2014</v>
      </c>
      <c r="C361" s="58">
        <f>_xlfn.PERCENTILE.INC(C182:C215,0.9)</f>
        <v>24.1</v>
      </c>
      <c r="D361" s="58">
        <f>_xlfn.PERCENTILE.INC(C182:C215,0.5)</f>
        <v>9.85</v>
      </c>
    </row>
    <row r="362" spans="1:4" x14ac:dyDescent="0.35">
      <c r="B362" s="49">
        <v>2015</v>
      </c>
      <c r="C362" s="58">
        <f>_xlfn.PERCENTILE.INC(C216:C260,0.9)</f>
        <v>59.199999999999967</v>
      </c>
      <c r="D362" s="58">
        <f>_xlfn.PERCENTILE.INC(C216:C260,0.5)</f>
        <v>7.23</v>
      </c>
    </row>
    <row r="363" spans="1:4" x14ac:dyDescent="0.35">
      <c r="B363" s="49">
        <v>2016</v>
      </c>
      <c r="C363" s="58">
        <f>_xlfn.PERCENTILE.INC(C261:C310,0.9)</f>
        <v>18.680000000000003</v>
      </c>
      <c r="D363" s="58">
        <f>_xlfn.PERCENTILE.INC(C261:C310,0.5)</f>
        <v>6.085</v>
      </c>
    </row>
    <row r="364" spans="1:4" x14ac:dyDescent="0.35">
      <c r="B364" s="49">
        <v>2017</v>
      </c>
      <c r="C364" s="58">
        <f>_xlfn.PERCENTILE.INC(C311:C354,0.9)</f>
        <v>34.82</v>
      </c>
      <c r="D364" s="58">
        <f>_xlfn.PERCENTILE.INC(C311:C354,0.5)</f>
        <v>12.1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4"/>
  <sheetViews>
    <sheetView topLeftCell="C1" workbookViewId="0">
      <pane ySplit="1" topLeftCell="A364" activePane="bottomLeft" state="frozen"/>
      <selection pane="bottomLeft" activeCell="N375" sqref="N375"/>
    </sheetView>
  </sheetViews>
  <sheetFormatPr defaultColWidth="9.1796875" defaultRowHeight="14.5" x14ac:dyDescent="0.35"/>
  <cols>
    <col min="1" max="1" width="10.81640625" style="2" bestFit="1" customWidth="1"/>
    <col min="2" max="2" width="9.1796875" style="2"/>
    <col min="3" max="3" width="19.81640625" style="2" customWidth="1"/>
    <col min="4" max="4" width="9" style="2" bestFit="1" customWidth="1"/>
    <col min="5" max="5" width="11.81640625" style="2" bestFit="1" customWidth="1"/>
    <col min="6" max="6" width="11.26953125" style="2" bestFit="1" customWidth="1"/>
    <col min="7" max="7" width="14.7265625" style="2" bestFit="1" customWidth="1"/>
    <col min="8" max="8" width="9.7265625" style="2" bestFit="1" customWidth="1"/>
    <col min="9" max="9" width="9.26953125" style="2" bestFit="1" customWidth="1"/>
    <col min="10" max="10" width="9.7265625" style="2" bestFit="1" customWidth="1"/>
    <col min="11" max="12" width="7.54296875" style="2" bestFit="1" customWidth="1"/>
    <col min="13" max="13" width="15.54296875" style="4" bestFit="1" customWidth="1"/>
    <col min="14" max="14" width="16.7265625" style="4" bestFit="1" customWidth="1"/>
    <col min="15" max="15" width="6.54296875" style="2" bestFit="1" customWidth="1"/>
    <col min="16" max="17" width="12.1796875" style="2" bestFit="1" customWidth="1"/>
    <col min="18" max="19" width="16.453125" style="2" bestFit="1" customWidth="1"/>
    <col min="20" max="20" width="19" style="6" bestFit="1" customWidth="1"/>
    <col min="21" max="21" width="19.81640625" style="6" bestFit="1" customWidth="1"/>
    <col min="22" max="22" width="15" style="6" bestFit="1" customWidth="1"/>
    <col min="23" max="23" width="18.453125" style="6" bestFit="1" customWidth="1"/>
    <col min="24" max="25" width="10.81640625" style="8" bestFit="1" customWidth="1"/>
    <col min="26" max="27" width="9.7265625" style="8" bestFit="1" customWidth="1"/>
    <col min="28" max="28" width="9.81640625" style="8" bestFit="1" customWidth="1"/>
    <col min="29" max="29" width="13.26953125" style="8" bestFit="1" customWidth="1"/>
    <col min="30" max="31" width="15.26953125" style="8" bestFit="1" customWidth="1"/>
    <col min="32" max="32" width="15.26953125" style="8" customWidth="1"/>
    <col min="33" max="33" width="11.7265625" style="2" bestFit="1" customWidth="1"/>
    <col min="34" max="34" width="12.453125" style="2" bestFit="1" customWidth="1"/>
    <col min="35" max="35" width="10.453125" style="10" bestFit="1" customWidth="1"/>
    <col min="36" max="36" width="13.7265625" style="10" bestFit="1" customWidth="1"/>
    <col min="37" max="37" width="14" style="10" bestFit="1" customWidth="1"/>
    <col min="38" max="38" width="14.7265625" style="10" bestFit="1" customWidth="1"/>
    <col min="39" max="39" width="243" style="2" bestFit="1" customWidth="1"/>
    <col min="40" max="40" width="36.54296875" style="2" bestFit="1" customWidth="1"/>
    <col min="41" max="41" width="19.7265625" style="2" bestFit="1" customWidth="1"/>
    <col min="42" max="42" width="10.81640625" style="2" bestFit="1" customWidth="1"/>
    <col min="43" max="16384" width="9.1796875" style="2"/>
  </cols>
  <sheetData>
    <row r="1" spans="1:42" s="1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52" t="s">
        <v>13</v>
      </c>
      <c r="O1" s="1" t="s">
        <v>14</v>
      </c>
      <c r="P1" s="1" t="s">
        <v>15</v>
      </c>
      <c r="R1" s="1" t="s">
        <v>16</v>
      </c>
      <c r="S1" s="1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45</v>
      </c>
      <c r="AG1" s="1" t="s">
        <v>30</v>
      </c>
      <c r="AH1" s="1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2" x14ac:dyDescent="0.25">
      <c r="A2" s="2" t="s">
        <v>47</v>
      </c>
      <c r="C2" s="11">
        <v>40337</v>
      </c>
      <c r="M2" s="12">
        <v>7.24</v>
      </c>
      <c r="N2" s="12">
        <v>6.34</v>
      </c>
      <c r="Q2" s="2">
        <f t="shared" ref="Q2:Q44" si="0">LN(R2)</f>
        <v>4.6821312271242199</v>
      </c>
      <c r="R2" s="37">
        <v>108</v>
      </c>
      <c r="V2" s="37">
        <v>16</v>
      </c>
      <c r="AF2" s="8">
        <v>3.9051999999999998</v>
      </c>
      <c r="AI2" s="37">
        <v>10.3</v>
      </c>
    </row>
    <row r="3" spans="1:42" x14ac:dyDescent="0.25">
      <c r="A3" s="2" t="s">
        <v>46</v>
      </c>
      <c r="C3" s="11">
        <v>40337</v>
      </c>
      <c r="M3" s="12">
        <v>9.26</v>
      </c>
      <c r="N3" s="12">
        <v>9.08</v>
      </c>
      <c r="Q3" s="2">
        <f t="shared" si="0"/>
        <v>3.8286413964890951</v>
      </c>
      <c r="R3" s="37">
        <v>46</v>
      </c>
      <c r="V3" s="37">
        <v>8</v>
      </c>
      <c r="AF3" s="8">
        <v>2.6366000000000001</v>
      </c>
      <c r="AI3" s="37">
        <v>78.8</v>
      </c>
    </row>
    <row r="4" spans="1:42" x14ac:dyDescent="0.25">
      <c r="A4" s="2" t="s">
        <v>44</v>
      </c>
      <c r="C4" s="11">
        <v>40339</v>
      </c>
      <c r="M4" s="12">
        <v>7.26</v>
      </c>
      <c r="N4" s="12"/>
      <c r="R4" s="20" t="s">
        <v>49</v>
      </c>
      <c r="V4" s="28">
        <v>2800</v>
      </c>
      <c r="AF4" s="8">
        <v>7.418099999999999</v>
      </c>
      <c r="AI4" s="30">
        <v>1.8</v>
      </c>
    </row>
    <row r="5" spans="1:42" x14ac:dyDescent="0.25">
      <c r="A5" s="2" t="s">
        <v>44</v>
      </c>
      <c r="C5" s="11">
        <v>40339</v>
      </c>
      <c r="M5" s="13" t="s">
        <v>40</v>
      </c>
      <c r="N5" s="12"/>
      <c r="R5" s="17" t="s">
        <v>40</v>
      </c>
      <c r="V5" s="28">
        <v>2800</v>
      </c>
      <c r="AF5" s="8">
        <v>7.5156999999999998</v>
      </c>
      <c r="AI5" s="30">
        <v>1.9</v>
      </c>
    </row>
    <row r="6" spans="1:42" x14ac:dyDescent="0.25">
      <c r="A6" s="2" t="s">
        <v>47</v>
      </c>
      <c r="C6" s="11">
        <v>40343</v>
      </c>
      <c r="M6" s="12">
        <v>9.07</v>
      </c>
      <c r="N6" s="12">
        <v>7.56</v>
      </c>
      <c r="R6" s="38" t="s">
        <v>50</v>
      </c>
      <c r="V6" s="37">
        <v>240</v>
      </c>
      <c r="AF6" s="8">
        <v>4.5993999999999993</v>
      </c>
      <c r="AI6" s="37">
        <v>22.3</v>
      </c>
    </row>
    <row r="7" spans="1:42" x14ac:dyDescent="0.25">
      <c r="A7" s="2" t="s">
        <v>46</v>
      </c>
      <c r="C7" s="11">
        <v>40343</v>
      </c>
      <c r="M7" s="12">
        <v>5.29</v>
      </c>
      <c r="N7" s="12">
        <v>5.53</v>
      </c>
      <c r="R7" s="38" t="s">
        <v>50</v>
      </c>
      <c r="V7" s="42"/>
      <c r="AF7" s="8">
        <v>2.4175000000000004</v>
      </c>
      <c r="AI7" s="37">
        <v>5.7</v>
      </c>
    </row>
    <row r="8" spans="1:42" x14ac:dyDescent="0.25">
      <c r="A8" s="2" t="s">
        <v>46</v>
      </c>
      <c r="C8" s="11">
        <v>40343</v>
      </c>
      <c r="M8" s="13" t="s">
        <v>40</v>
      </c>
      <c r="N8" s="13"/>
      <c r="R8" s="38" t="s">
        <v>50</v>
      </c>
      <c r="V8" s="42" t="s">
        <v>53</v>
      </c>
      <c r="AF8" s="8">
        <v>2.5778000000000003</v>
      </c>
      <c r="AI8" s="35">
        <v>9</v>
      </c>
    </row>
    <row r="9" spans="1:42" x14ac:dyDescent="0.35">
      <c r="A9" s="2" t="s">
        <v>44</v>
      </c>
      <c r="C9" s="11">
        <v>40353</v>
      </c>
      <c r="M9" s="12">
        <v>4.3</v>
      </c>
      <c r="N9" s="12"/>
      <c r="Q9" s="2">
        <f t="shared" si="0"/>
        <v>4.6249728132842707</v>
      </c>
      <c r="R9" s="19">
        <v>102</v>
      </c>
      <c r="V9" s="28">
        <v>88</v>
      </c>
      <c r="AF9" s="8">
        <v>6.1785999999999994</v>
      </c>
      <c r="AI9" s="22">
        <v>3.4</v>
      </c>
    </row>
    <row r="10" spans="1:42" x14ac:dyDescent="0.35">
      <c r="A10" s="2" t="s">
        <v>44</v>
      </c>
      <c r="C10" s="11">
        <v>40353</v>
      </c>
      <c r="M10" s="13" t="s">
        <v>40</v>
      </c>
      <c r="N10" s="12"/>
      <c r="Q10" s="2">
        <f t="shared" si="0"/>
        <v>4.8675344504555822</v>
      </c>
      <c r="R10" s="19">
        <v>130</v>
      </c>
      <c r="V10" s="28">
        <v>92</v>
      </c>
      <c r="AF10" s="8">
        <v>6.7457000000000003</v>
      </c>
      <c r="AI10" s="22">
        <v>3.4</v>
      </c>
    </row>
    <row r="11" spans="1:42" x14ac:dyDescent="0.25">
      <c r="A11" s="2" t="s">
        <v>47</v>
      </c>
      <c r="C11" s="11">
        <v>40353</v>
      </c>
      <c r="M11" s="12">
        <v>10.34</v>
      </c>
      <c r="N11" s="12">
        <v>8.44</v>
      </c>
      <c r="R11" s="38" t="s">
        <v>50</v>
      </c>
      <c r="V11" s="37">
        <v>70</v>
      </c>
      <c r="AF11" s="8">
        <v>4.1871999999999998</v>
      </c>
      <c r="AI11" s="37">
        <v>68.400000000000006</v>
      </c>
    </row>
    <row r="12" spans="1:42" x14ac:dyDescent="0.25">
      <c r="A12" s="2" t="s">
        <v>46</v>
      </c>
      <c r="C12" s="11">
        <v>40353</v>
      </c>
      <c r="M12" s="12">
        <v>7.87</v>
      </c>
      <c r="N12" s="12">
        <v>7.83</v>
      </c>
      <c r="R12" s="39" t="s">
        <v>51</v>
      </c>
      <c r="V12" s="37">
        <v>50</v>
      </c>
      <c r="AF12" s="8">
        <v>2.5835999999999997</v>
      </c>
      <c r="AI12" s="37">
        <v>18.899999999999999</v>
      </c>
    </row>
    <row r="13" spans="1:42" x14ac:dyDescent="0.25">
      <c r="A13" s="2" t="s">
        <v>44</v>
      </c>
      <c r="C13" s="11">
        <v>40367</v>
      </c>
      <c r="M13" s="12">
        <v>3.16</v>
      </c>
      <c r="N13" s="12"/>
      <c r="R13" s="21"/>
      <c r="V13" s="28">
        <v>164</v>
      </c>
      <c r="AF13" s="8">
        <v>4.6998999999999995</v>
      </c>
      <c r="AI13" s="30">
        <v>1.8</v>
      </c>
    </row>
    <row r="14" spans="1:42" x14ac:dyDescent="0.25">
      <c r="A14" s="2" t="s">
        <v>44</v>
      </c>
      <c r="C14" s="11">
        <v>40367</v>
      </c>
      <c r="M14" s="13" t="s">
        <v>40</v>
      </c>
      <c r="N14" s="12"/>
      <c r="R14" s="21" t="s">
        <v>51</v>
      </c>
      <c r="V14" s="28">
        <v>176</v>
      </c>
      <c r="AF14" s="8">
        <v>5.2090000000000005</v>
      </c>
      <c r="AI14" s="32">
        <v>2</v>
      </c>
    </row>
    <row r="15" spans="1:42" x14ac:dyDescent="0.25">
      <c r="A15" s="2" t="s">
        <v>47</v>
      </c>
      <c r="C15" s="11">
        <v>40374</v>
      </c>
      <c r="M15" s="12">
        <v>3.84</v>
      </c>
      <c r="N15" s="12">
        <v>5.84</v>
      </c>
      <c r="R15" s="38" t="s">
        <v>50</v>
      </c>
      <c r="V15" s="39"/>
      <c r="AF15" s="8">
        <v>3.3298000000000001</v>
      </c>
      <c r="AI15" s="37">
        <v>10.7</v>
      </c>
    </row>
    <row r="16" spans="1:42" x14ac:dyDescent="0.25">
      <c r="A16" s="2" t="s">
        <v>46</v>
      </c>
      <c r="C16" s="11">
        <v>40374</v>
      </c>
      <c r="M16" s="12">
        <v>4.1100000000000003</v>
      </c>
      <c r="N16" s="12">
        <v>4.1500000000000004</v>
      </c>
      <c r="R16" s="38" t="s">
        <v>50</v>
      </c>
      <c r="V16" s="37">
        <v>420</v>
      </c>
      <c r="AF16" s="8">
        <v>2.8365999999999998</v>
      </c>
      <c r="AI16" s="37">
        <v>16.7</v>
      </c>
    </row>
    <row r="17" spans="1:35" x14ac:dyDescent="0.35">
      <c r="A17" s="2" t="s">
        <v>47</v>
      </c>
      <c r="C17" s="11">
        <v>40379</v>
      </c>
      <c r="M17" s="12">
        <v>6.39</v>
      </c>
      <c r="N17" s="12">
        <v>5.14</v>
      </c>
      <c r="R17" s="39" t="s">
        <v>51</v>
      </c>
      <c r="V17" s="37">
        <v>1060</v>
      </c>
      <c r="AF17" s="8">
        <v>4.1478000000000002</v>
      </c>
      <c r="AI17" s="18">
        <v>10.6</v>
      </c>
    </row>
    <row r="18" spans="1:35" x14ac:dyDescent="0.25">
      <c r="A18" s="2" t="s">
        <v>46</v>
      </c>
      <c r="C18" s="11">
        <v>40379</v>
      </c>
      <c r="M18" s="12">
        <v>5.94</v>
      </c>
      <c r="N18" s="12">
        <v>4.93</v>
      </c>
      <c r="Q18" s="2">
        <f t="shared" si="0"/>
        <v>5.4806389233419912</v>
      </c>
      <c r="R18" s="37">
        <v>240</v>
      </c>
      <c r="V18" s="37">
        <v>1540</v>
      </c>
      <c r="AF18" s="8">
        <v>3.2750000000000004</v>
      </c>
      <c r="AI18" s="37">
        <v>6.5</v>
      </c>
    </row>
    <row r="19" spans="1:35" x14ac:dyDescent="0.25">
      <c r="A19" s="2" t="s">
        <v>44</v>
      </c>
      <c r="C19" s="11">
        <v>40381</v>
      </c>
      <c r="M19" s="12">
        <v>6.44</v>
      </c>
      <c r="N19" s="12"/>
      <c r="R19" s="20" t="s">
        <v>50</v>
      </c>
      <c r="V19" s="26" t="s">
        <v>52</v>
      </c>
      <c r="AF19" s="8">
        <v>7.4931999999999999</v>
      </c>
      <c r="AI19" s="30">
        <v>1.3</v>
      </c>
    </row>
    <row r="20" spans="1:35" x14ac:dyDescent="0.25">
      <c r="A20" s="2" t="s">
        <v>44</v>
      </c>
      <c r="C20" s="11">
        <v>40381</v>
      </c>
      <c r="M20" s="13" t="s">
        <v>40</v>
      </c>
      <c r="N20" s="12"/>
      <c r="R20" s="20" t="s">
        <v>50</v>
      </c>
      <c r="V20" s="26" t="s">
        <v>52</v>
      </c>
      <c r="AI20" s="30">
        <v>1.4</v>
      </c>
    </row>
    <row r="21" spans="1:35" x14ac:dyDescent="0.35">
      <c r="A21" s="2" t="s">
        <v>47</v>
      </c>
      <c r="C21" s="11">
        <v>40386</v>
      </c>
      <c r="M21" s="12">
        <v>7.51</v>
      </c>
      <c r="N21" s="12">
        <v>4.66</v>
      </c>
      <c r="R21" s="38" t="s">
        <v>50</v>
      </c>
      <c r="V21" s="37">
        <v>14</v>
      </c>
      <c r="AF21" s="8">
        <v>3.1509</v>
      </c>
      <c r="AI21" s="31">
        <v>32</v>
      </c>
    </row>
    <row r="22" spans="1:35" x14ac:dyDescent="0.35">
      <c r="A22" s="2" t="s">
        <v>46</v>
      </c>
      <c r="C22" s="44">
        <v>40386</v>
      </c>
      <c r="M22" s="12">
        <v>4.33</v>
      </c>
      <c r="N22" s="12">
        <v>4.37</v>
      </c>
      <c r="Q22" s="2">
        <f t="shared" si="0"/>
        <v>3.8712010109078911</v>
      </c>
      <c r="R22" s="37">
        <v>48</v>
      </c>
      <c r="V22" s="37">
        <v>8</v>
      </c>
      <c r="AF22" s="8">
        <v>1.7667999999999999</v>
      </c>
      <c r="AI22" s="37">
        <v>7.8</v>
      </c>
    </row>
    <row r="23" spans="1:35" x14ac:dyDescent="0.35">
      <c r="A23" s="2" t="s">
        <v>47</v>
      </c>
      <c r="C23" s="11">
        <v>40393</v>
      </c>
      <c r="M23" s="12">
        <v>6.66</v>
      </c>
      <c r="N23" s="12">
        <v>3.31</v>
      </c>
      <c r="Q23" s="2">
        <f t="shared" si="0"/>
        <v>5.0998664278241987</v>
      </c>
      <c r="R23" s="37">
        <v>164</v>
      </c>
      <c r="V23" s="37">
        <v>20</v>
      </c>
      <c r="AF23" s="8">
        <v>4.0220000000000002</v>
      </c>
      <c r="AI23" s="18">
        <v>13.6</v>
      </c>
    </row>
    <row r="24" spans="1:35" x14ac:dyDescent="0.25">
      <c r="A24" s="2" t="s">
        <v>46</v>
      </c>
      <c r="C24" s="11">
        <v>40393</v>
      </c>
      <c r="M24" s="12">
        <v>4.66</v>
      </c>
      <c r="N24" s="12">
        <v>3.25</v>
      </c>
      <c r="Q24" s="2">
        <f t="shared" si="0"/>
        <v>3.8712010109078911</v>
      </c>
      <c r="R24" s="37">
        <v>48</v>
      </c>
      <c r="V24" s="37">
        <v>12</v>
      </c>
      <c r="AF24" s="8">
        <v>3.2781000000000002</v>
      </c>
      <c r="AI24" s="37">
        <v>14.7</v>
      </c>
    </row>
    <row r="25" spans="1:35" x14ac:dyDescent="0.25">
      <c r="A25" s="2" t="s">
        <v>44</v>
      </c>
      <c r="C25" s="11">
        <v>40395</v>
      </c>
      <c r="M25" s="12">
        <v>2.67</v>
      </c>
      <c r="N25" s="12"/>
      <c r="Q25" s="2">
        <f t="shared" si="0"/>
        <v>4.1271343850450917</v>
      </c>
      <c r="R25" s="19">
        <v>62</v>
      </c>
      <c r="V25" s="28">
        <v>88</v>
      </c>
      <c r="AF25" s="8">
        <v>6.3462000000000005</v>
      </c>
      <c r="AI25" s="30">
        <v>2.1</v>
      </c>
    </row>
    <row r="26" spans="1:35" x14ac:dyDescent="0.35">
      <c r="A26" s="2" t="s">
        <v>44</v>
      </c>
      <c r="C26" s="11">
        <v>40395</v>
      </c>
      <c r="M26" s="13" t="s">
        <v>40</v>
      </c>
      <c r="N26" s="12"/>
      <c r="Q26" s="2">
        <f t="shared" si="0"/>
        <v>4.7535901911063645</v>
      </c>
      <c r="R26" s="19">
        <v>116</v>
      </c>
      <c r="V26" s="28">
        <v>48</v>
      </c>
      <c r="AF26" s="8">
        <v>6.1667999999999994</v>
      </c>
      <c r="AI26" s="22">
        <v>2.7</v>
      </c>
    </row>
    <row r="27" spans="1:35" x14ac:dyDescent="0.35">
      <c r="A27" s="2" t="s">
        <v>47</v>
      </c>
      <c r="C27" s="11">
        <v>40400</v>
      </c>
      <c r="M27" s="12">
        <v>8.5299999999999994</v>
      </c>
      <c r="N27" s="12">
        <v>5.79</v>
      </c>
      <c r="Q27" s="2">
        <f t="shared" si="0"/>
        <v>4.8675344504555822</v>
      </c>
      <c r="R27" s="37">
        <v>130</v>
      </c>
      <c r="V27" s="37">
        <v>36</v>
      </c>
      <c r="AF27" s="8">
        <v>2.3668</v>
      </c>
      <c r="AI27" s="18">
        <v>23.1</v>
      </c>
    </row>
    <row r="28" spans="1:35" x14ac:dyDescent="0.25">
      <c r="A28" s="2" t="s">
        <v>46</v>
      </c>
      <c r="C28" s="11">
        <v>40400</v>
      </c>
      <c r="M28" s="12">
        <v>4.18</v>
      </c>
      <c r="N28" s="12">
        <v>4.4000000000000004</v>
      </c>
      <c r="Q28" s="2">
        <f t="shared" si="0"/>
        <v>4.9416424226093039</v>
      </c>
      <c r="R28" s="37">
        <v>140</v>
      </c>
      <c r="V28" s="37">
        <v>38</v>
      </c>
      <c r="AF28" s="8">
        <v>0.98469999999999991</v>
      </c>
      <c r="AI28" s="37">
        <v>11.3</v>
      </c>
    </row>
    <row r="29" spans="1:35" x14ac:dyDescent="0.25">
      <c r="A29" s="2" t="s">
        <v>46</v>
      </c>
      <c r="C29" s="11">
        <v>40400</v>
      </c>
      <c r="M29" s="13" t="s">
        <v>40</v>
      </c>
      <c r="N29" s="12"/>
      <c r="Q29" s="2">
        <f t="shared" si="0"/>
        <v>4.8675344504555822</v>
      </c>
      <c r="R29" s="37">
        <v>130</v>
      </c>
      <c r="V29" s="37">
        <v>30</v>
      </c>
      <c r="AF29" s="8">
        <v>1.0767</v>
      </c>
      <c r="AI29" s="37">
        <v>9.4</v>
      </c>
    </row>
    <row r="30" spans="1:35" x14ac:dyDescent="0.35">
      <c r="A30" s="2" t="s">
        <v>47</v>
      </c>
      <c r="C30" s="11">
        <v>40407</v>
      </c>
      <c r="M30" s="12">
        <v>7.24</v>
      </c>
      <c r="N30" s="12">
        <v>5.0599999999999996</v>
      </c>
      <c r="Q30" s="2">
        <f t="shared" si="0"/>
        <v>5.9135030056382698</v>
      </c>
      <c r="R30" s="37">
        <v>370</v>
      </c>
      <c r="V30" s="37">
        <v>20</v>
      </c>
      <c r="AF30" s="8">
        <v>3.7527999999999997</v>
      </c>
      <c r="AI30" s="18">
        <v>12.4</v>
      </c>
    </row>
    <row r="31" spans="1:35" x14ac:dyDescent="0.25">
      <c r="A31" s="2" t="s">
        <v>46</v>
      </c>
      <c r="C31" s="11">
        <v>40407</v>
      </c>
      <c r="M31" s="12">
        <v>5.79</v>
      </c>
      <c r="N31" s="12">
        <v>4.91</v>
      </c>
      <c r="Q31" s="2">
        <f t="shared" si="0"/>
        <v>5.4380793089231956</v>
      </c>
      <c r="R31" s="37">
        <v>230</v>
      </c>
      <c r="V31" s="37">
        <v>100</v>
      </c>
      <c r="AF31" s="8">
        <v>2.9803999999999999</v>
      </c>
      <c r="AI31" s="37">
        <v>6.6</v>
      </c>
    </row>
    <row r="32" spans="1:35" x14ac:dyDescent="0.25">
      <c r="A32" s="2" t="s">
        <v>44</v>
      </c>
      <c r="C32" s="11">
        <v>40409</v>
      </c>
      <c r="M32" s="12">
        <v>3.91</v>
      </c>
      <c r="N32" s="12"/>
      <c r="Q32" s="2">
        <f t="shared" si="0"/>
        <v>3.912023005428146</v>
      </c>
      <c r="R32" s="19">
        <v>50</v>
      </c>
      <c r="V32" s="29">
        <v>18</v>
      </c>
      <c r="AF32" s="8">
        <v>6.3333000000000004</v>
      </c>
      <c r="AI32" s="32">
        <v>2</v>
      </c>
    </row>
    <row r="33" spans="1:35" x14ac:dyDescent="0.25">
      <c r="A33" s="2" t="s">
        <v>44</v>
      </c>
      <c r="C33" s="11">
        <v>40409</v>
      </c>
      <c r="M33" s="13" t="s">
        <v>40</v>
      </c>
      <c r="N33" s="12"/>
      <c r="Q33" s="2">
        <f t="shared" si="0"/>
        <v>3.9512437185814275</v>
      </c>
      <c r="R33" s="19">
        <v>52</v>
      </c>
      <c r="V33" s="29">
        <v>10</v>
      </c>
      <c r="AF33" s="8">
        <v>6.1230000000000002</v>
      </c>
      <c r="AI33" s="30">
        <v>2.1</v>
      </c>
    </row>
    <row r="34" spans="1:35" x14ac:dyDescent="0.35">
      <c r="A34" s="2" t="s">
        <v>47</v>
      </c>
      <c r="C34" s="11">
        <v>40421</v>
      </c>
      <c r="M34" s="12">
        <v>6.42</v>
      </c>
      <c r="N34" s="12">
        <v>5.96</v>
      </c>
      <c r="Q34" s="2">
        <f t="shared" si="0"/>
        <v>5.7037824746562009</v>
      </c>
      <c r="R34" s="37">
        <v>300</v>
      </c>
      <c r="V34" s="37">
        <v>76</v>
      </c>
      <c r="AF34" s="8">
        <v>3.0815999999999999</v>
      </c>
      <c r="AI34" s="22">
        <v>12.4</v>
      </c>
    </row>
    <row r="35" spans="1:35" x14ac:dyDescent="0.25">
      <c r="A35" s="2" t="s">
        <v>46</v>
      </c>
      <c r="C35" s="11">
        <v>40421</v>
      </c>
      <c r="M35" s="12">
        <v>6.38</v>
      </c>
      <c r="N35" s="12">
        <v>5.74</v>
      </c>
      <c r="Q35" s="2">
        <f t="shared" si="0"/>
        <v>5.2149357576089859</v>
      </c>
      <c r="R35" s="37">
        <v>184</v>
      </c>
      <c r="V35" s="37">
        <v>16</v>
      </c>
      <c r="AF35" s="8">
        <v>1.7644</v>
      </c>
      <c r="AI35" s="37">
        <v>12.6</v>
      </c>
    </row>
    <row r="36" spans="1:35" x14ac:dyDescent="0.35">
      <c r="A36" s="2" t="s">
        <v>44</v>
      </c>
      <c r="C36" s="11">
        <v>40423</v>
      </c>
      <c r="M36" s="12">
        <v>5.47</v>
      </c>
      <c r="N36" s="12"/>
      <c r="R36" s="21" t="s">
        <v>51</v>
      </c>
      <c r="V36" s="28">
        <v>34</v>
      </c>
      <c r="AF36" s="8">
        <v>5.8634000000000004</v>
      </c>
      <c r="AI36" s="33">
        <v>1.3</v>
      </c>
    </row>
    <row r="37" spans="1:35" x14ac:dyDescent="0.35">
      <c r="A37" s="2" t="s">
        <v>44</v>
      </c>
      <c r="C37" s="11">
        <v>40423</v>
      </c>
      <c r="M37" s="13" t="s">
        <v>40</v>
      </c>
      <c r="N37" s="12"/>
      <c r="R37" s="21" t="s">
        <v>51</v>
      </c>
      <c r="V37" s="28">
        <v>52</v>
      </c>
      <c r="AF37" s="8">
        <v>5.9039999999999999</v>
      </c>
      <c r="AI37" s="33">
        <v>1.3</v>
      </c>
    </row>
    <row r="38" spans="1:35" x14ac:dyDescent="0.35">
      <c r="A38" s="2" t="s">
        <v>47</v>
      </c>
      <c r="C38" s="11">
        <v>40429</v>
      </c>
      <c r="M38" s="12">
        <v>8.42</v>
      </c>
      <c r="N38" s="12">
        <v>6.95</v>
      </c>
      <c r="Q38" s="2">
        <f t="shared" si="0"/>
        <v>6.253828811575473</v>
      </c>
      <c r="R38" s="37">
        <v>520</v>
      </c>
      <c r="V38" s="37">
        <v>132</v>
      </c>
      <c r="AF38" s="8">
        <v>3.0351999999999997</v>
      </c>
      <c r="AI38" s="18">
        <v>14.5</v>
      </c>
    </row>
    <row r="39" spans="1:35" x14ac:dyDescent="0.25">
      <c r="A39" s="2" t="s">
        <v>46</v>
      </c>
      <c r="C39" s="11">
        <v>40429</v>
      </c>
      <c r="M39" s="12">
        <v>6.36</v>
      </c>
      <c r="N39" s="12">
        <v>6.65</v>
      </c>
      <c r="R39" s="38" t="s">
        <v>50</v>
      </c>
      <c r="V39" s="37">
        <v>58</v>
      </c>
      <c r="AF39" s="8">
        <v>1.3645</v>
      </c>
      <c r="AI39" s="37">
        <v>10.9</v>
      </c>
    </row>
    <row r="40" spans="1:35" x14ac:dyDescent="0.35">
      <c r="A40" s="2" t="s">
        <v>47</v>
      </c>
      <c r="C40" s="11">
        <v>40435</v>
      </c>
      <c r="M40" s="12">
        <v>6.62</v>
      </c>
      <c r="N40" s="12">
        <v>6.52</v>
      </c>
      <c r="Q40" s="2">
        <f t="shared" si="0"/>
        <v>7.0387835413885416</v>
      </c>
      <c r="R40" s="37">
        <v>1140</v>
      </c>
      <c r="V40" s="17" t="s">
        <v>40</v>
      </c>
      <c r="AF40" s="8">
        <v>3.9969999999999999</v>
      </c>
      <c r="AI40" s="18">
        <v>6.3</v>
      </c>
    </row>
    <row r="41" spans="1:35" x14ac:dyDescent="0.25">
      <c r="A41" s="2" t="s">
        <v>46</v>
      </c>
      <c r="C41" s="11">
        <v>40435</v>
      </c>
      <c r="M41" s="12">
        <v>6.38</v>
      </c>
      <c r="N41" s="12">
        <v>5.37</v>
      </c>
      <c r="Q41" s="2">
        <f t="shared" si="0"/>
        <v>5.7170277014062219</v>
      </c>
      <c r="R41" s="37">
        <v>304</v>
      </c>
      <c r="V41" s="17" t="s">
        <v>40</v>
      </c>
      <c r="AF41" s="8">
        <v>2.8258999999999999</v>
      </c>
      <c r="AI41" s="37">
        <v>12.6</v>
      </c>
    </row>
    <row r="42" spans="1:35" x14ac:dyDescent="0.25">
      <c r="A42" s="2" t="s">
        <v>46</v>
      </c>
      <c r="C42" s="11">
        <v>40435</v>
      </c>
      <c r="M42" s="13" t="s">
        <v>40</v>
      </c>
      <c r="N42" s="12"/>
      <c r="R42" s="38" t="s">
        <v>50</v>
      </c>
      <c r="V42" s="17" t="s">
        <v>40</v>
      </c>
      <c r="AF42" s="8">
        <v>2.7545999999999999</v>
      </c>
      <c r="AI42" s="37">
        <v>12.9</v>
      </c>
    </row>
    <row r="43" spans="1:35" x14ac:dyDescent="0.35">
      <c r="A43" s="2" t="s">
        <v>47</v>
      </c>
      <c r="C43" s="11">
        <v>40442</v>
      </c>
      <c r="M43" s="12">
        <v>8.08</v>
      </c>
      <c r="N43" s="12">
        <v>7.05</v>
      </c>
      <c r="Q43" s="2">
        <f t="shared" si="0"/>
        <v>4.6821312271242199</v>
      </c>
      <c r="R43" s="37">
        <v>108</v>
      </c>
      <c r="V43" s="37">
        <v>24</v>
      </c>
      <c r="AF43" s="8">
        <v>3.4759000000000002</v>
      </c>
      <c r="AI43" s="18">
        <v>7.9</v>
      </c>
    </row>
    <row r="44" spans="1:35" x14ac:dyDescent="0.25">
      <c r="A44" s="2" t="s">
        <v>46</v>
      </c>
      <c r="C44" s="11">
        <v>40442</v>
      </c>
      <c r="M44" s="12">
        <v>7.15</v>
      </c>
      <c r="N44" s="12">
        <v>7.13</v>
      </c>
      <c r="Q44" s="2">
        <f t="shared" si="0"/>
        <v>5.3565862746720123</v>
      </c>
      <c r="R44" s="37">
        <v>212</v>
      </c>
      <c r="V44" s="37">
        <v>24</v>
      </c>
      <c r="AF44" s="8">
        <v>2.6470000000000002</v>
      </c>
      <c r="AI44" s="35">
        <v>13</v>
      </c>
    </row>
    <row r="45" spans="1:35" x14ac:dyDescent="0.35">
      <c r="A45" s="2" t="s">
        <v>44</v>
      </c>
      <c r="C45" s="11">
        <v>40444</v>
      </c>
      <c r="M45" s="12">
        <v>4.25</v>
      </c>
      <c r="N45" s="12"/>
      <c r="R45" s="20" t="s">
        <v>50</v>
      </c>
      <c r="V45" s="28">
        <v>180</v>
      </c>
      <c r="AF45" s="8">
        <v>5.7187999999999999</v>
      </c>
      <c r="AI45" s="33">
        <v>1.3</v>
      </c>
    </row>
    <row r="46" spans="1:35" x14ac:dyDescent="0.35">
      <c r="A46" s="2" t="s">
        <v>44</v>
      </c>
      <c r="C46" s="11">
        <v>40444</v>
      </c>
      <c r="M46" s="13" t="s">
        <v>40</v>
      </c>
      <c r="N46" s="12"/>
      <c r="R46" s="20" t="s">
        <v>50</v>
      </c>
      <c r="V46" s="28">
        <v>204</v>
      </c>
      <c r="AF46" s="8">
        <v>6.3984999999999994</v>
      </c>
      <c r="AI46" s="33">
        <v>1.3</v>
      </c>
    </row>
    <row r="47" spans="1:35" x14ac:dyDescent="0.35">
      <c r="A47" s="2" t="s">
        <v>47</v>
      </c>
      <c r="C47" s="11">
        <v>40450</v>
      </c>
      <c r="M47" s="12">
        <v>6.21</v>
      </c>
      <c r="N47" s="12">
        <v>6.38</v>
      </c>
      <c r="Q47" s="2">
        <f t="shared" ref="Q47:Q66" si="1">LN(R47)</f>
        <v>6.8023947633243109</v>
      </c>
      <c r="R47" s="37">
        <v>900</v>
      </c>
      <c r="V47" s="37">
        <v>400</v>
      </c>
      <c r="AF47" s="8">
        <v>3.8491</v>
      </c>
      <c r="AI47" s="18">
        <v>10.4</v>
      </c>
    </row>
    <row r="48" spans="1:35" x14ac:dyDescent="0.25">
      <c r="A48" s="2" t="s">
        <v>46</v>
      </c>
      <c r="C48" s="11">
        <v>40450</v>
      </c>
      <c r="M48" s="12">
        <v>6.08</v>
      </c>
      <c r="N48" s="12">
        <v>6.41</v>
      </c>
      <c r="Q48" s="2">
        <f t="shared" si="1"/>
        <v>5.521460917862246</v>
      </c>
      <c r="R48" s="37">
        <v>250</v>
      </c>
      <c r="V48" s="37">
        <v>60</v>
      </c>
      <c r="AF48" s="8">
        <v>1.9041999999999999</v>
      </c>
      <c r="AI48" s="37">
        <v>16.399999999999999</v>
      </c>
    </row>
    <row r="49" spans="1:35" x14ac:dyDescent="0.25">
      <c r="A49" s="2" t="s">
        <v>46</v>
      </c>
      <c r="C49" s="11">
        <v>40450</v>
      </c>
      <c r="M49" s="13" t="s">
        <v>40</v>
      </c>
      <c r="N49" s="12"/>
      <c r="Q49" s="2">
        <f t="shared" si="1"/>
        <v>6.4297194780391376</v>
      </c>
      <c r="R49" s="37">
        <v>620</v>
      </c>
      <c r="V49" s="37">
        <v>20</v>
      </c>
      <c r="AF49" s="8">
        <v>2.2254</v>
      </c>
      <c r="AI49" s="37">
        <v>11.6</v>
      </c>
    </row>
    <row r="50" spans="1:35" x14ac:dyDescent="0.35">
      <c r="A50" s="2" t="s">
        <v>47</v>
      </c>
      <c r="C50" s="11">
        <v>40701</v>
      </c>
      <c r="M50" s="14">
        <v>10.31</v>
      </c>
      <c r="N50" s="14">
        <v>10.61</v>
      </c>
      <c r="Q50" s="2">
        <f t="shared" si="1"/>
        <v>3.6888794541139363</v>
      </c>
      <c r="R50" s="18">
        <v>40</v>
      </c>
      <c r="V50" s="18">
        <v>40</v>
      </c>
      <c r="AF50" s="8">
        <v>2.9572000000000003</v>
      </c>
      <c r="AI50" s="18">
        <v>18.2</v>
      </c>
    </row>
    <row r="51" spans="1:35" x14ac:dyDescent="0.35">
      <c r="A51" s="2" t="s">
        <v>46</v>
      </c>
      <c r="C51" s="11">
        <v>40701</v>
      </c>
      <c r="M51" s="14">
        <v>12.2</v>
      </c>
      <c r="N51" s="14">
        <v>10.33</v>
      </c>
      <c r="Q51" s="2">
        <f t="shared" si="1"/>
        <v>3.6888794541139363</v>
      </c>
      <c r="R51" s="37">
        <v>40</v>
      </c>
      <c r="V51" s="18">
        <v>2</v>
      </c>
      <c r="AF51" s="8">
        <v>1.3071999999999999</v>
      </c>
      <c r="AI51" s="18">
        <v>40.4</v>
      </c>
    </row>
    <row r="52" spans="1:35" x14ac:dyDescent="0.35">
      <c r="A52" s="2" t="s">
        <v>46</v>
      </c>
      <c r="C52" s="11">
        <v>40701</v>
      </c>
      <c r="M52" s="15" t="s">
        <v>40</v>
      </c>
      <c r="N52" s="14"/>
      <c r="Q52" s="2">
        <f t="shared" si="1"/>
        <v>3.6888794541139363</v>
      </c>
      <c r="R52" s="37">
        <v>40</v>
      </c>
      <c r="V52" s="18">
        <v>12</v>
      </c>
      <c r="AF52" s="8">
        <v>1.1434</v>
      </c>
      <c r="AI52" s="18">
        <v>32.6</v>
      </c>
    </row>
    <row r="53" spans="1:35" x14ac:dyDescent="0.35">
      <c r="A53" s="2" t="s">
        <v>47</v>
      </c>
      <c r="C53" s="11">
        <v>40708</v>
      </c>
      <c r="M53" s="14">
        <v>7.18</v>
      </c>
      <c r="N53" s="14">
        <v>6.56</v>
      </c>
      <c r="R53" s="38" t="s">
        <v>50</v>
      </c>
      <c r="V53" s="18">
        <v>72</v>
      </c>
      <c r="AF53" s="8">
        <v>2.8212000000000002</v>
      </c>
      <c r="AI53" s="14" t="s">
        <v>40</v>
      </c>
    </row>
    <row r="54" spans="1:35" x14ac:dyDescent="0.35">
      <c r="A54" s="2" t="s">
        <v>46</v>
      </c>
      <c r="C54" s="11">
        <v>40708</v>
      </c>
      <c r="M54" s="14">
        <v>5.37</v>
      </c>
      <c r="N54" s="14">
        <v>5.08</v>
      </c>
      <c r="R54" s="38" t="s">
        <v>50</v>
      </c>
      <c r="V54" s="18">
        <v>18</v>
      </c>
      <c r="AF54" s="8">
        <v>2.1856</v>
      </c>
      <c r="AI54" s="14" t="s">
        <v>40</v>
      </c>
    </row>
    <row r="55" spans="1:35" x14ac:dyDescent="0.35">
      <c r="A55" s="2" t="s">
        <v>46</v>
      </c>
      <c r="C55" s="11">
        <v>40708</v>
      </c>
      <c r="M55" s="15" t="s">
        <v>40</v>
      </c>
      <c r="N55" s="14"/>
      <c r="R55" s="38" t="s">
        <v>50</v>
      </c>
      <c r="V55" s="18">
        <v>34</v>
      </c>
      <c r="AF55" s="8">
        <v>2.1663999999999999</v>
      </c>
      <c r="AI55" s="14" t="s">
        <v>40</v>
      </c>
    </row>
    <row r="56" spans="1:35" x14ac:dyDescent="0.35">
      <c r="A56" s="2" t="s">
        <v>44</v>
      </c>
      <c r="C56" s="11">
        <v>40709</v>
      </c>
      <c r="M56" s="14">
        <v>6.85</v>
      </c>
      <c r="N56" s="14"/>
      <c r="R56" s="20" t="s">
        <v>50</v>
      </c>
      <c r="V56" s="24">
        <v>1780</v>
      </c>
      <c r="AF56" s="8">
        <v>4.0334000000000003</v>
      </c>
      <c r="AI56" s="15" t="s">
        <v>40</v>
      </c>
    </row>
    <row r="57" spans="1:35" x14ac:dyDescent="0.35">
      <c r="A57" s="2" t="s">
        <v>44</v>
      </c>
      <c r="C57" s="11">
        <v>40709</v>
      </c>
      <c r="M57" s="15" t="s">
        <v>40</v>
      </c>
      <c r="N57" s="14"/>
      <c r="Q57" s="2">
        <f t="shared" si="1"/>
        <v>7.9373746961632952</v>
      </c>
      <c r="R57" s="22">
        <v>2800</v>
      </c>
      <c r="V57" s="24">
        <v>1200</v>
      </c>
      <c r="AF57" s="8">
        <v>4.1482000000000001</v>
      </c>
      <c r="AI57" s="15" t="s">
        <v>40</v>
      </c>
    </row>
    <row r="58" spans="1:35" x14ac:dyDescent="0.35">
      <c r="A58" s="2" t="s">
        <v>47</v>
      </c>
      <c r="C58" s="11">
        <v>40722</v>
      </c>
      <c r="M58" s="14">
        <v>8.7899999999999991</v>
      </c>
      <c r="N58" s="14">
        <v>7.27</v>
      </c>
      <c r="Q58" s="2">
        <f t="shared" si="1"/>
        <v>4.5217885770490405</v>
      </c>
      <c r="R58" s="18">
        <v>92</v>
      </c>
      <c r="V58" s="18">
        <v>10</v>
      </c>
      <c r="AF58" s="8">
        <v>3.2002999999999999</v>
      </c>
      <c r="AI58" s="18">
        <v>18.3</v>
      </c>
    </row>
    <row r="59" spans="1:35" x14ac:dyDescent="0.35">
      <c r="A59" s="2" t="s">
        <v>46</v>
      </c>
      <c r="C59" s="11">
        <v>40722</v>
      </c>
      <c r="M59" s="14">
        <v>5.83</v>
      </c>
      <c r="N59" s="14">
        <v>4.95</v>
      </c>
      <c r="Q59" s="2">
        <f t="shared" si="1"/>
        <v>4.7535901911063645</v>
      </c>
      <c r="R59" s="37">
        <v>116</v>
      </c>
      <c r="V59" s="18">
        <v>38</v>
      </c>
      <c r="AF59" s="8">
        <v>3.1159999999999997</v>
      </c>
      <c r="AI59" s="18">
        <v>15.2</v>
      </c>
    </row>
    <row r="60" spans="1:35" x14ac:dyDescent="0.35">
      <c r="A60" s="2" t="s">
        <v>44</v>
      </c>
      <c r="C60" s="11">
        <v>40723</v>
      </c>
      <c r="M60" s="14">
        <v>5.62</v>
      </c>
      <c r="N60" s="14"/>
      <c r="Q60" s="2">
        <f t="shared" si="1"/>
        <v>4.9698132995760007</v>
      </c>
      <c r="R60" s="22">
        <v>144</v>
      </c>
      <c r="V60" s="24">
        <v>62</v>
      </c>
      <c r="AF60" s="8" t="s">
        <v>54</v>
      </c>
      <c r="AI60" s="22">
        <v>2.1</v>
      </c>
    </row>
    <row r="61" spans="1:35" x14ac:dyDescent="0.35">
      <c r="A61" s="2" t="s">
        <v>44</v>
      </c>
      <c r="C61" s="11">
        <v>40723</v>
      </c>
      <c r="M61" s="15" t="s">
        <v>40</v>
      </c>
      <c r="N61" s="14"/>
      <c r="Q61" s="2">
        <f t="shared" si="1"/>
        <v>5.4971682252932021</v>
      </c>
      <c r="R61" s="22">
        <v>244</v>
      </c>
      <c r="V61" s="24">
        <v>78</v>
      </c>
      <c r="AF61" s="8" t="s">
        <v>54</v>
      </c>
      <c r="AI61" s="22">
        <v>2.2000000000000002</v>
      </c>
    </row>
    <row r="62" spans="1:35" x14ac:dyDescent="0.35">
      <c r="A62" s="2" t="s">
        <v>47</v>
      </c>
      <c r="C62" s="11">
        <v>40730</v>
      </c>
      <c r="M62" s="14">
        <v>6.99</v>
      </c>
      <c r="N62" s="14">
        <v>7.11</v>
      </c>
      <c r="R62" s="38" t="s">
        <v>50</v>
      </c>
      <c r="V62" s="18">
        <v>16</v>
      </c>
      <c r="AF62" s="8">
        <v>3.7172000000000001</v>
      </c>
      <c r="AI62" s="31">
        <v>35</v>
      </c>
    </row>
    <row r="63" spans="1:35" x14ac:dyDescent="0.35">
      <c r="A63" s="2" t="s">
        <v>46</v>
      </c>
      <c r="C63" s="11">
        <v>40730</v>
      </c>
      <c r="M63" s="14">
        <v>6.03</v>
      </c>
      <c r="N63" s="14">
        <v>5.08</v>
      </c>
      <c r="R63" s="38" t="s">
        <v>50</v>
      </c>
      <c r="V63" s="18">
        <v>2</v>
      </c>
      <c r="AF63" s="8">
        <v>2.9386999999999999</v>
      </c>
      <c r="AI63" s="18">
        <v>55.6</v>
      </c>
    </row>
    <row r="64" spans="1:35" x14ac:dyDescent="0.35">
      <c r="A64" s="2" t="s">
        <v>44</v>
      </c>
      <c r="C64" s="11">
        <v>40737</v>
      </c>
      <c r="M64" s="14">
        <v>6.54</v>
      </c>
      <c r="N64" s="14"/>
      <c r="Q64" s="2">
        <f t="shared" si="1"/>
        <v>5.768320995793772</v>
      </c>
      <c r="R64" s="22">
        <v>320</v>
      </c>
      <c r="V64" s="24">
        <v>36</v>
      </c>
      <c r="AF64" s="8">
        <v>4.0023</v>
      </c>
      <c r="AI64" s="22">
        <v>2.7</v>
      </c>
    </row>
    <row r="65" spans="1:35" x14ac:dyDescent="0.35">
      <c r="A65" s="2" t="s">
        <v>44</v>
      </c>
      <c r="C65" s="11">
        <v>40737</v>
      </c>
      <c r="M65" s="15" t="s">
        <v>40</v>
      </c>
      <c r="N65" s="14"/>
      <c r="Q65" s="2">
        <f t="shared" si="1"/>
        <v>5.1929568508902104</v>
      </c>
      <c r="R65" s="22">
        <v>180</v>
      </c>
      <c r="V65" s="24">
        <v>56</v>
      </c>
      <c r="AF65" s="8">
        <v>4.6559999999999997</v>
      </c>
      <c r="AI65" s="22">
        <v>2.8</v>
      </c>
    </row>
    <row r="66" spans="1:35" x14ac:dyDescent="0.35">
      <c r="A66" s="2" t="s">
        <v>47</v>
      </c>
      <c r="C66" s="11">
        <v>40737</v>
      </c>
      <c r="M66" s="14">
        <v>7.05</v>
      </c>
      <c r="N66" s="14">
        <v>5.81</v>
      </c>
      <c r="Q66" s="2">
        <f t="shared" si="1"/>
        <v>5.7037824746562009</v>
      </c>
      <c r="R66" s="18">
        <v>300</v>
      </c>
      <c r="V66" s="18">
        <v>42</v>
      </c>
      <c r="AF66" s="8">
        <v>2.7707000000000002</v>
      </c>
      <c r="AI66" s="18">
        <v>34.799999999999997</v>
      </c>
    </row>
    <row r="67" spans="1:35" x14ac:dyDescent="0.35">
      <c r="A67" s="2" t="s">
        <v>46</v>
      </c>
      <c r="C67" s="11">
        <v>40737</v>
      </c>
      <c r="M67" s="14">
        <v>6.09</v>
      </c>
      <c r="N67" s="14">
        <v>4.95</v>
      </c>
      <c r="Q67" s="2">
        <f t="shared" ref="Q67:Q89" si="2">LN(R67)</f>
        <v>5.521460917862246</v>
      </c>
      <c r="R67" s="37">
        <v>250</v>
      </c>
      <c r="V67" s="18">
        <v>28</v>
      </c>
      <c r="AF67" s="8">
        <v>2.1844999999999999</v>
      </c>
      <c r="AI67" s="18">
        <v>22.8</v>
      </c>
    </row>
    <row r="68" spans="1:35" x14ac:dyDescent="0.35">
      <c r="A68" s="2" t="s">
        <v>46</v>
      </c>
      <c r="C68" s="11">
        <v>40737</v>
      </c>
      <c r="M68" s="15" t="s">
        <v>40</v>
      </c>
      <c r="N68" s="14"/>
      <c r="R68" s="39" t="s">
        <v>52</v>
      </c>
      <c r="V68" s="18">
        <v>46</v>
      </c>
      <c r="AF68" s="8">
        <v>2.1656</v>
      </c>
      <c r="AI68" s="18">
        <v>18.2</v>
      </c>
    </row>
    <row r="69" spans="1:35" x14ac:dyDescent="0.35">
      <c r="A69" s="2" t="s">
        <v>44</v>
      </c>
      <c r="C69" s="11">
        <v>40745</v>
      </c>
      <c r="M69" s="14">
        <v>8.57</v>
      </c>
      <c r="N69" s="14"/>
      <c r="R69" s="20" t="s">
        <v>50</v>
      </c>
      <c r="V69" s="24">
        <v>72</v>
      </c>
      <c r="AF69" s="8">
        <v>5.6417999999999999</v>
      </c>
      <c r="AI69" s="22">
        <v>2.2000000000000002</v>
      </c>
    </row>
    <row r="70" spans="1:35" x14ac:dyDescent="0.35">
      <c r="A70" s="2" t="s">
        <v>44</v>
      </c>
      <c r="C70" s="11">
        <v>40745</v>
      </c>
      <c r="M70" s="15" t="s">
        <v>40</v>
      </c>
      <c r="N70" s="14"/>
      <c r="R70" s="20" t="s">
        <v>50</v>
      </c>
      <c r="V70" s="24">
        <v>84</v>
      </c>
      <c r="AF70" s="8">
        <v>4.4030000000000005</v>
      </c>
      <c r="AI70" s="22">
        <v>3.1</v>
      </c>
    </row>
    <row r="71" spans="1:35" x14ac:dyDescent="0.35">
      <c r="A71" s="2" t="s">
        <v>44</v>
      </c>
      <c r="C71" s="11">
        <v>40751</v>
      </c>
      <c r="M71" s="14">
        <v>8.91</v>
      </c>
      <c r="N71" s="14"/>
      <c r="Q71" s="2">
        <f t="shared" si="2"/>
        <v>5.598421958998375</v>
      </c>
      <c r="R71" s="22">
        <v>270</v>
      </c>
      <c r="V71" s="24">
        <v>90</v>
      </c>
      <c r="AF71" s="8">
        <v>1.6112</v>
      </c>
      <c r="AI71" s="34">
        <v>1.6</v>
      </c>
    </row>
    <row r="72" spans="1:35" x14ac:dyDescent="0.35">
      <c r="A72" s="2" t="s">
        <v>44</v>
      </c>
      <c r="C72" s="11">
        <v>40751</v>
      </c>
      <c r="M72" s="15" t="s">
        <v>40</v>
      </c>
      <c r="N72" s="14"/>
      <c r="Q72" s="2">
        <f t="shared" si="2"/>
        <v>5.1929568508902104</v>
      </c>
      <c r="R72" s="22">
        <v>180</v>
      </c>
      <c r="V72" s="24">
        <v>80</v>
      </c>
      <c r="AF72" s="8">
        <v>1.4702</v>
      </c>
      <c r="AI72" s="34">
        <v>1.6</v>
      </c>
    </row>
    <row r="73" spans="1:35" x14ac:dyDescent="0.35">
      <c r="A73" s="2" t="s">
        <v>47</v>
      </c>
      <c r="C73" s="11">
        <v>40752</v>
      </c>
      <c r="M73" s="14">
        <v>7.13</v>
      </c>
      <c r="N73" s="14">
        <v>4</v>
      </c>
      <c r="R73" s="38" t="s">
        <v>50</v>
      </c>
      <c r="V73" s="18">
        <v>6</v>
      </c>
      <c r="AF73" s="8">
        <v>2.9831000000000003</v>
      </c>
      <c r="AI73" s="18">
        <v>29.7</v>
      </c>
    </row>
    <row r="74" spans="1:35" x14ac:dyDescent="0.35">
      <c r="A74" s="2" t="s">
        <v>46</v>
      </c>
      <c r="C74" s="11">
        <v>40752</v>
      </c>
      <c r="M74" s="14">
        <v>5.72</v>
      </c>
      <c r="N74" s="14">
        <v>4.8499999999999996</v>
      </c>
      <c r="Q74" s="2">
        <f t="shared" si="2"/>
        <v>4.6443908991413725</v>
      </c>
      <c r="R74" s="37">
        <v>104</v>
      </c>
      <c r="V74" s="18">
        <v>18</v>
      </c>
      <c r="AF74" s="8">
        <v>2.3604000000000003</v>
      </c>
      <c r="AI74" s="18">
        <v>26.4</v>
      </c>
    </row>
    <row r="75" spans="1:35" x14ac:dyDescent="0.35">
      <c r="A75" s="2" t="s">
        <v>44</v>
      </c>
      <c r="C75" s="11">
        <v>40758</v>
      </c>
      <c r="M75" s="14">
        <v>8.15</v>
      </c>
      <c r="N75" s="14"/>
      <c r="Q75" s="2">
        <f t="shared" si="2"/>
        <v>4.2484952420493594</v>
      </c>
      <c r="R75" s="22">
        <v>70</v>
      </c>
      <c r="V75" s="24">
        <v>10</v>
      </c>
      <c r="AF75" s="8">
        <v>6.2196999999999996</v>
      </c>
      <c r="AI75" s="22">
        <v>4.03</v>
      </c>
    </row>
    <row r="76" spans="1:35" x14ac:dyDescent="0.35">
      <c r="A76" s="2" t="s">
        <v>44</v>
      </c>
      <c r="C76" s="11">
        <v>40758</v>
      </c>
      <c r="M76" s="15" t="s">
        <v>40</v>
      </c>
      <c r="N76" s="14"/>
      <c r="Q76" s="2">
        <f t="shared" si="2"/>
        <v>4.1588830833596715</v>
      </c>
      <c r="R76" s="22">
        <v>64</v>
      </c>
      <c r="V76" s="24">
        <v>14</v>
      </c>
      <c r="AF76" s="8">
        <v>6.2967999999999993</v>
      </c>
      <c r="AI76" s="22">
        <v>3.86</v>
      </c>
    </row>
    <row r="77" spans="1:35" x14ac:dyDescent="0.35">
      <c r="A77" s="2" t="s">
        <v>47</v>
      </c>
      <c r="C77" s="11">
        <v>40764</v>
      </c>
      <c r="M77" s="14">
        <v>9.43</v>
      </c>
      <c r="N77" s="14">
        <v>6.52</v>
      </c>
      <c r="Q77" s="2">
        <f t="shared" si="2"/>
        <v>5.0751738152338266</v>
      </c>
      <c r="R77" s="18">
        <v>160</v>
      </c>
      <c r="V77" s="18">
        <v>14</v>
      </c>
      <c r="AF77" s="8">
        <v>4.0410000000000004</v>
      </c>
      <c r="AI77" s="18">
        <v>24.7</v>
      </c>
    </row>
    <row r="78" spans="1:35" x14ac:dyDescent="0.35">
      <c r="A78" s="2" t="s">
        <v>46</v>
      </c>
      <c r="C78" s="11">
        <v>40764</v>
      </c>
      <c r="M78" s="14">
        <v>7.01</v>
      </c>
      <c r="N78" s="14">
        <v>4.66</v>
      </c>
      <c r="Q78" s="2">
        <f t="shared" si="2"/>
        <v>5.8289456176102075</v>
      </c>
      <c r="R78" s="37">
        <v>340</v>
      </c>
      <c r="V78" s="18">
        <v>42</v>
      </c>
      <c r="AF78" s="8">
        <v>3.0140000000000002</v>
      </c>
      <c r="AI78" s="18">
        <v>20.9</v>
      </c>
    </row>
    <row r="79" spans="1:35" x14ac:dyDescent="0.35">
      <c r="A79" s="2" t="s">
        <v>46</v>
      </c>
      <c r="C79" s="11">
        <v>40764</v>
      </c>
      <c r="M79" s="15" t="s">
        <v>40</v>
      </c>
      <c r="N79" s="14"/>
      <c r="R79" s="39" t="s">
        <v>48</v>
      </c>
      <c r="V79" s="18">
        <v>36</v>
      </c>
      <c r="AF79" s="8">
        <v>3.3038999999999996</v>
      </c>
      <c r="AI79" s="18">
        <v>21.2</v>
      </c>
    </row>
    <row r="80" spans="1:35" x14ac:dyDescent="0.35">
      <c r="A80" s="2" t="s">
        <v>47</v>
      </c>
      <c r="C80" s="11">
        <v>40772</v>
      </c>
      <c r="M80" s="14">
        <v>7.03</v>
      </c>
      <c r="N80" s="14">
        <v>7.28</v>
      </c>
      <c r="R80" s="38" t="s">
        <v>50</v>
      </c>
      <c r="V80" s="18">
        <v>370</v>
      </c>
      <c r="AF80" s="8">
        <v>2.8717999999999999</v>
      </c>
      <c r="AI80" s="18">
        <v>3.9</v>
      </c>
    </row>
    <row r="81" spans="1:35" x14ac:dyDescent="0.35">
      <c r="A81" s="2" t="s">
        <v>46</v>
      </c>
      <c r="C81" s="11">
        <v>40772</v>
      </c>
      <c r="M81" s="14">
        <v>6.06</v>
      </c>
      <c r="N81" s="14">
        <v>5.75</v>
      </c>
      <c r="R81" s="38" t="s">
        <v>50</v>
      </c>
      <c r="V81" s="18">
        <v>200</v>
      </c>
      <c r="AF81" s="8">
        <v>2.8999000000000001</v>
      </c>
      <c r="AI81" s="18">
        <v>3.9</v>
      </c>
    </row>
    <row r="82" spans="1:35" x14ac:dyDescent="0.35">
      <c r="A82" s="2" t="s">
        <v>44</v>
      </c>
      <c r="C82" s="11">
        <v>40779</v>
      </c>
      <c r="M82" s="14">
        <v>8.7200000000000006</v>
      </c>
      <c r="N82" s="14"/>
      <c r="R82" s="20" t="s">
        <v>50</v>
      </c>
      <c r="V82" s="24">
        <v>70</v>
      </c>
      <c r="AF82" s="8" t="s">
        <v>54</v>
      </c>
      <c r="AI82" s="31">
        <v>2</v>
      </c>
    </row>
    <row r="83" spans="1:35" x14ac:dyDescent="0.35">
      <c r="A83" s="2" t="s">
        <v>44</v>
      </c>
      <c r="C83" s="11">
        <v>40779</v>
      </c>
      <c r="M83" s="15" t="s">
        <v>40</v>
      </c>
      <c r="N83" s="14"/>
      <c r="R83" s="20" t="s">
        <v>50</v>
      </c>
      <c r="V83" s="24">
        <v>60</v>
      </c>
      <c r="AF83" s="8">
        <v>3.1806999999999999</v>
      </c>
      <c r="AI83" s="34">
        <v>1.8</v>
      </c>
    </row>
    <row r="84" spans="1:35" x14ac:dyDescent="0.35">
      <c r="A84" s="2" t="s">
        <v>47</v>
      </c>
      <c r="C84" s="11">
        <v>40779</v>
      </c>
      <c r="M84" s="12">
        <v>7.18</v>
      </c>
      <c r="N84" s="14">
        <v>7.5</v>
      </c>
      <c r="R84" s="38" t="s">
        <v>50</v>
      </c>
      <c r="V84" s="18">
        <v>56</v>
      </c>
      <c r="AF84" s="8">
        <v>2.7917999999999998</v>
      </c>
      <c r="AI84" s="18">
        <v>3.6</v>
      </c>
    </row>
    <row r="85" spans="1:35" x14ac:dyDescent="0.35">
      <c r="A85" s="2" t="s">
        <v>46</v>
      </c>
      <c r="C85" s="11">
        <v>40779</v>
      </c>
      <c r="M85" s="12">
        <v>6.65</v>
      </c>
      <c r="N85" s="14">
        <v>6.62</v>
      </c>
      <c r="R85" s="38" t="s">
        <v>50</v>
      </c>
      <c r="V85" s="18">
        <v>52</v>
      </c>
      <c r="AF85" s="8">
        <v>2.3258999999999999</v>
      </c>
      <c r="AI85" s="18">
        <v>3.8</v>
      </c>
    </row>
    <row r="86" spans="1:35" x14ac:dyDescent="0.35">
      <c r="A86" s="2" t="s">
        <v>47</v>
      </c>
      <c r="C86" s="11">
        <v>40800</v>
      </c>
      <c r="M86" s="14">
        <v>8.1</v>
      </c>
      <c r="N86" s="14">
        <v>8</v>
      </c>
      <c r="R86" s="39" t="s">
        <v>51</v>
      </c>
      <c r="V86" s="18">
        <v>60</v>
      </c>
      <c r="AF86" s="8">
        <v>2.5428999999999995</v>
      </c>
      <c r="AI86" s="18">
        <v>4.21</v>
      </c>
    </row>
    <row r="87" spans="1:35" x14ac:dyDescent="0.35">
      <c r="A87" s="2" t="s">
        <v>46</v>
      </c>
      <c r="C87" s="11">
        <v>40800</v>
      </c>
      <c r="M87" s="14">
        <v>6.79</v>
      </c>
      <c r="N87" s="14">
        <v>5.91</v>
      </c>
      <c r="R87" s="38" t="s">
        <v>50</v>
      </c>
      <c r="V87" s="18">
        <v>152</v>
      </c>
      <c r="AF87" s="8">
        <v>1.7299</v>
      </c>
      <c r="AI87" s="18">
        <v>4.29</v>
      </c>
    </row>
    <row r="88" spans="1:35" x14ac:dyDescent="0.35">
      <c r="A88" s="2" t="s">
        <v>47</v>
      </c>
      <c r="C88" s="11">
        <v>40807</v>
      </c>
      <c r="M88" s="14">
        <v>9.82</v>
      </c>
      <c r="N88" s="14">
        <v>9.8000000000000007</v>
      </c>
      <c r="Q88" s="2">
        <f t="shared" si="2"/>
        <v>5.5606816310155276</v>
      </c>
      <c r="R88" s="18">
        <v>260</v>
      </c>
      <c r="V88" s="18">
        <v>48</v>
      </c>
      <c r="AF88" s="8">
        <v>3.0579999999999998</v>
      </c>
      <c r="AI88" s="31">
        <v>46.3</v>
      </c>
    </row>
    <row r="89" spans="1:35" x14ac:dyDescent="0.35">
      <c r="A89" s="2" t="s">
        <v>46</v>
      </c>
      <c r="C89" s="11">
        <v>40807</v>
      </c>
      <c r="M89" s="14">
        <v>9.02</v>
      </c>
      <c r="N89" s="14">
        <v>7.26</v>
      </c>
      <c r="Q89" s="2">
        <f t="shared" si="2"/>
        <v>5.4380793089231956</v>
      </c>
      <c r="R89" s="37">
        <v>230</v>
      </c>
      <c r="V89" s="18">
        <v>114</v>
      </c>
      <c r="AF89" s="8">
        <v>2.9188000000000001</v>
      </c>
      <c r="AI89" s="31">
        <v>87.6</v>
      </c>
    </row>
    <row r="90" spans="1:35" x14ac:dyDescent="0.35">
      <c r="A90" s="2" t="s">
        <v>46</v>
      </c>
      <c r="C90" s="11">
        <v>40807</v>
      </c>
      <c r="M90" s="15" t="s">
        <v>40</v>
      </c>
      <c r="N90" s="14"/>
      <c r="R90" s="38" t="s">
        <v>50</v>
      </c>
      <c r="V90" s="18">
        <v>136</v>
      </c>
      <c r="AF90" s="8">
        <v>2.9491000000000001</v>
      </c>
      <c r="AI90" s="31">
        <v>70.3</v>
      </c>
    </row>
    <row r="91" spans="1:35" x14ac:dyDescent="0.35">
      <c r="A91" s="2" t="s">
        <v>44</v>
      </c>
      <c r="C91" s="11">
        <v>40808</v>
      </c>
      <c r="M91" s="14">
        <v>7.52</v>
      </c>
      <c r="N91" s="14"/>
      <c r="R91" s="20" t="s">
        <v>50</v>
      </c>
      <c r="V91" s="26" t="s">
        <v>52</v>
      </c>
      <c r="AF91" s="8">
        <v>4.0198</v>
      </c>
      <c r="AI91" s="31">
        <v>36</v>
      </c>
    </row>
    <row r="92" spans="1:35" x14ac:dyDescent="0.35">
      <c r="A92" s="2" t="s">
        <v>44</v>
      </c>
      <c r="C92" s="11">
        <v>40808</v>
      </c>
      <c r="M92" s="15" t="s">
        <v>40</v>
      </c>
      <c r="N92" s="14"/>
      <c r="R92" s="20" t="s">
        <v>50</v>
      </c>
      <c r="V92" s="26" t="s">
        <v>52</v>
      </c>
      <c r="AF92" s="8">
        <v>4.0320999999999998</v>
      </c>
      <c r="AI92" s="31">
        <v>37</v>
      </c>
    </row>
    <row r="93" spans="1:35" x14ac:dyDescent="0.35">
      <c r="A93" s="2" t="s">
        <v>44</v>
      </c>
      <c r="C93" s="11">
        <v>40815</v>
      </c>
      <c r="M93" s="14">
        <v>6.3</v>
      </c>
      <c r="N93" s="14"/>
      <c r="R93" s="20" t="s">
        <v>50</v>
      </c>
      <c r="V93" s="26" t="s">
        <v>52</v>
      </c>
      <c r="AF93" s="8">
        <v>2.2864</v>
      </c>
      <c r="AI93" s="22">
        <v>5.54</v>
      </c>
    </row>
    <row r="94" spans="1:35" x14ac:dyDescent="0.35">
      <c r="A94" s="2" t="s">
        <v>44</v>
      </c>
      <c r="C94" s="11">
        <v>40815</v>
      </c>
      <c r="M94" s="15" t="s">
        <v>40</v>
      </c>
      <c r="N94" s="14"/>
      <c r="R94" s="20" t="s">
        <v>50</v>
      </c>
      <c r="V94" s="26" t="s">
        <v>52</v>
      </c>
      <c r="AF94" s="8">
        <v>2.4095</v>
      </c>
      <c r="AI94" s="14">
        <v>5.3</v>
      </c>
    </row>
    <row r="95" spans="1:35" x14ac:dyDescent="0.35">
      <c r="A95" s="2" t="s">
        <v>47</v>
      </c>
      <c r="C95" s="11">
        <v>41066</v>
      </c>
      <c r="M95" s="12">
        <v>4.88</v>
      </c>
      <c r="N95" s="12">
        <v>4.6900000000000004</v>
      </c>
      <c r="R95" s="38" t="s">
        <v>50</v>
      </c>
      <c r="V95" s="18">
        <v>136</v>
      </c>
      <c r="AF95" s="8">
        <v>3.1183000000000001</v>
      </c>
      <c r="AI95" s="18">
        <v>1.42</v>
      </c>
    </row>
    <row r="96" spans="1:35" x14ac:dyDescent="0.35">
      <c r="A96" s="2" t="s">
        <v>47</v>
      </c>
      <c r="C96" s="11">
        <v>41066</v>
      </c>
      <c r="M96" s="13" t="s">
        <v>40</v>
      </c>
      <c r="N96" s="12"/>
      <c r="R96" s="38" t="s">
        <v>50</v>
      </c>
      <c r="V96" s="18">
        <v>196</v>
      </c>
      <c r="AF96" s="8">
        <v>2.3226999999999998</v>
      </c>
      <c r="AI96" s="18">
        <v>1.68</v>
      </c>
    </row>
    <row r="97" spans="1:35" x14ac:dyDescent="0.35">
      <c r="A97" s="2" t="s">
        <v>46</v>
      </c>
      <c r="C97" s="11">
        <v>41066</v>
      </c>
      <c r="M97" s="12">
        <v>3.97</v>
      </c>
      <c r="N97" s="12">
        <v>3.76</v>
      </c>
      <c r="Q97" s="2">
        <f t="shared" ref="Q97:Q137" si="3">LN(R97)</f>
        <v>2.0794415416798357</v>
      </c>
      <c r="R97" s="37">
        <v>8</v>
      </c>
      <c r="V97" s="46">
        <v>2</v>
      </c>
      <c r="AF97" s="8">
        <v>1.0517000000000001</v>
      </c>
      <c r="AI97" s="18">
        <v>3.74</v>
      </c>
    </row>
    <row r="98" spans="1:35" x14ac:dyDescent="0.35">
      <c r="A98" s="2" t="s">
        <v>44</v>
      </c>
      <c r="C98" s="11">
        <v>41067</v>
      </c>
      <c r="M98" s="12">
        <v>7.76</v>
      </c>
      <c r="N98" s="12"/>
      <c r="Q98" s="2">
        <f t="shared" si="3"/>
        <v>6.363028103540465</v>
      </c>
      <c r="R98" s="22">
        <v>580</v>
      </c>
      <c r="V98" s="24">
        <v>240</v>
      </c>
      <c r="AF98" s="8">
        <v>7.0663999999999998</v>
      </c>
      <c r="AI98" s="22">
        <v>1.0900000000000001</v>
      </c>
    </row>
    <row r="99" spans="1:35" x14ac:dyDescent="0.35">
      <c r="A99" s="2" t="s">
        <v>44</v>
      </c>
      <c r="C99" s="11">
        <v>41067</v>
      </c>
      <c r="M99" s="13" t="s">
        <v>40</v>
      </c>
      <c r="N99" s="12"/>
      <c r="Q99" s="2">
        <f t="shared" si="3"/>
        <v>6.0402547112774139</v>
      </c>
      <c r="R99" s="22">
        <v>420</v>
      </c>
      <c r="V99" s="24">
        <v>212</v>
      </c>
      <c r="AF99" s="8">
        <v>7.1382000000000003</v>
      </c>
      <c r="AI99" s="22">
        <v>0.93</v>
      </c>
    </row>
    <row r="100" spans="1:35" x14ac:dyDescent="0.35">
      <c r="A100" s="2" t="s">
        <v>47</v>
      </c>
      <c r="C100" s="11">
        <v>41074</v>
      </c>
      <c r="M100" s="12">
        <v>5.56</v>
      </c>
      <c r="N100" s="12">
        <v>5.94</v>
      </c>
      <c r="R100" s="23" t="s">
        <v>40</v>
      </c>
      <c r="V100" s="23" t="s">
        <v>40</v>
      </c>
      <c r="AF100" s="8">
        <v>2.8347999999999995</v>
      </c>
      <c r="AI100" s="18">
        <v>5.22</v>
      </c>
    </row>
    <row r="101" spans="1:35" x14ac:dyDescent="0.35">
      <c r="A101" s="2" t="s">
        <v>46</v>
      </c>
      <c r="C101" s="11">
        <v>41074</v>
      </c>
      <c r="M101" s="12">
        <v>4.38</v>
      </c>
      <c r="N101" s="12">
        <v>4.2699999999999996</v>
      </c>
      <c r="R101" s="23" t="s">
        <v>40</v>
      </c>
      <c r="V101" s="23" t="s">
        <v>40</v>
      </c>
      <c r="AF101" s="8">
        <v>2.6526000000000001</v>
      </c>
      <c r="AI101" s="22">
        <v>13.3</v>
      </c>
    </row>
    <row r="102" spans="1:35" x14ac:dyDescent="0.35">
      <c r="A102" s="2" t="s">
        <v>46</v>
      </c>
      <c r="C102" s="11">
        <v>41074</v>
      </c>
      <c r="M102" s="13" t="s">
        <v>40</v>
      </c>
      <c r="N102" s="12"/>
      <c r="R102" s="23" t="s">
        <v>40</v>
      </c>
      <c r="V102" s="23" t="s">
        <v>40</v>
      </c>
      <c r="AF102" s="8">
        <v>2.7833000000000001</v>
      </c>
      <c r="AI102" s="22">
        <v>14.5</v>
      </c>
    </row>
    <row r="103" spans="1:35" x14ac:dyDescent="0.35">
      <c r="A103" s="2" t="s">
        <v>47</v>
      </c>
      <c r="C103" s="11">
        <v>41080</v>
      </c>
      <c r="M103" s="12">
        <v>4.58</v>
      </c>
      <c r="N103" s="12">
        <v>4.1100000000000003</v>
      </c>
      <c r="R103" s="23" t="s">
        <v>40</v>
      </c>
      <c r="V103" s="23" t="s">
        <v>40</v>
      </c>
      <c r="AF103" s="8">
        <v>3.3273000000000001</v>
      </c>
      <c r="AI103" s="22">
        <v>19.2</v>
      </c>
    </row>
    <row r="104" spans="1:35" x14ac:dyDescent="0.35">
      <c r="A104" s="2" t="s">
        <v>46</v>
      </c>
      <c r="C104" s="11">
        <v>41080</v>
      </c>
      <c r="M104" s="12">
        <v>4.4800000000000004</v>
      </c>
      <c r="N104" s="12">
        <v>4.42</v>
      </c>
      <c r="R104" s="23" t="s">
        <v>40</v>
      </c>
      <c r="V104" s="23" t="s">
        <v>40</v>
      </c>
      <c r="AF104" s="8">
        <v>2.4655000000000005</v>
      </c>
      <c r="AI104" s="22">
        <v>40.799999999999997</v>
      </c>
    </row>
    <row r="105" spans="1:35" x14ac:dyDescent="0.35">
      <c r="A105" s="2" t="s">
        <v>44</v>
      </c>
      <c r="C105" s="11">
        <v>41081</v>
      </c>
      <c r="M105" s="12">
        <v>7.1</v>
      </c>
      <c r="N105" s="12"/>
      <c r="R105" s="23" t="s">
        <v>40</v>
      </c>
      <c r="V105" s="23" t="s">
        <v>40</v>
      </c>
      <c r="AF105" s="8">
        <v>6.3502000000000001</v>
      </c>
      <c r="AI105" s="22">
        <v>7.54</v>
      </c>
    </row>
    <row r="106" spans="1:35" x14ac:dyDescent="0.35">
      <c r="A106" s="2" t="s">
        <v>44</v>
      </c>
      <c r="C106" s="11">
        <v>41081</v>
      </c>
      <c r="M106" s="13" t="s">
        <v>40</v>
      </c>
      <c r="N106" s="12"/>
      <c r="R106" s="23" t="s">
        <v>40</v>
      </c>
      <c r="V106" s="23" t="s">
        <v>40</v>
      </c>
      <c r="AF106" s="8">
        <v>6.2233000000000001</v>
      </c>
      <c r="AI106" s="22">
        <v>7.99</v>
      </c>
    </row>
    <row r="107" spans="1:35" x14ac:dyDescent="0.35">
      <c r="A107" s="2" t="s">
        <v>47</v>
      </c>
      <c r="C107" s="11">
        <v>41088</v>
      </c>
      <c r="M107" s="12">
        <v>6.32</v>
      </c>
      <c r="N107" s="12">
        <v>6.36</v>
      </c>
      <c r="R107" s="23" t="s">
        <v>40</v>
      </c>
      <c r="V107" s="23" t="s">
        <v>40</v>
      </c>
      <c r="AF107" s="8">
        <v>3.0937999999999999</v>
      </c>
      <c r="AI107" s="14">
        <v>5.5</v>
      </c>
    </row>
    <row r="108" spans="1:35" x14ac:dyDescent="0.35">
      <c r="A108" s="2" t="s">
        <v>46</v>
      </c>
      <c r="C108" s="11">
        <v>41088</v>
      </c>
      <c r="M108" s="12">
        <v>4.43</v>
      </c>
      <c r="N108" s="12">
        <v>4.1100000000000003</v>
      </c>
      <c r="R108" s="23" t="s">
        <v>40</v>
      </c>
      <c r="V108" s="23" t="s">
        <v>40</v>
      </c>
      <c r="AF108" s="8">
        <v>2.6706000000000003</v>
      </c>
      <c r="AI108" s="22">
        <v>12.4</v>
      </c>
    </row>
    <row r="109" spans="1:35" x14ac:dyDescent="0.35">
      <c r="A109" s="2" t="s">
        <v>46</v>
      </c>
      <c r="C109" s="11">
        <v>41088</v>
      </c>
      <c r="M109" s="13" t="s">
        <v>40</v>
      </c>
      <c r="N109" s="12"/>
      <c r="R109" s="23" t="s">
        <v>40</v>
      </c>
      <c r="V109" s="23" t="s">
        <v>40</v>
      </c>
      <c r="AF109" s="8">
        <v>2.6725000000000003</v>
      </c>
      <c r="AI109" s="22">
        <v>12.2</v>
      </c>
    </row>
    <row r="110" spans="1:35" x14ac:dyDescent="0.35">
      <c r="A110" s="2" t="s">
        <v>44</v>
      </c>
      <c r="C110" s="11">
        <v>41102</v>
      </c>
      <c r="M110" s="12">
        <v>5.98</v>
      </c>
      <c r="N110" s="12"/>
      <c r="R110" s="23" t="s">
        <v>40</v>
      </c>
      <c r="V110" s="23" t="s">
        <v>40</v>
      </c>
      <c r="AF110" s="8">
        <v>5.5855999999999995</v>
      </c>
      <c r="AI110" s="22">
        <v>12.5</v>
      </c>
    </row>
    <row r="111" spans="1:35" x14ac:dyDescent="0.35">
      <c r="A111" s="2" t="s">
        <v>44</v>
      </c>
      <c r="C111" s="11">
        <v>41102</v>
      </c>
      <c r="M111" s="13" t="s">
        <v>40</v>
      </c>
      <c r="N111" s="12"/>
      <c r="R111" s="23" t="s">
        <v>40</v>
      </c>
      <c r="V111" s="23" t="s">
        <v>40</v>
      </c>
      <c r="AF111" s="8">
        <v>6.3231000000000002</v>
      </c>
      <c r="AI111" s="22">
        <v>14.7</v>
      </c>
    </row>
    <row r="112" spans="1:35" x14ac:dyDescent="0.35">
      <c r="A112" s="2" t="s">
        <v>47</v>
      </c>
      <c r="C112" s="11">
        <v>41102</v>
      </c>
      <c r="M112" s="12">
        <v>7.2</v>
      </c>
      <c r="N112" s="12">
        <v>5.04</v>
      </c>
      <c r="R112" s="23" t="s">
        <v>40</v>
      </c>
      <c r="V112" s="23" t="s">
        <v>40</v>
      </c>
      <c r="AF112" s="8">
        <v>4.2858000000000001</v>
      </c>
      <c r="AI112" s="18">
        <v>57.8</v>
      </c>
    </row>
    <row r="113" spans="1:35" x14ac:dyDescent="0.35">
      <c r="A113" s="2" t="s">
        <v>46</v>
      </c>
      <c r="C113" s="11">
        <v>41102</v>
      </c>
      <c r="M113" s="12">
        <v>9.11</v>
      </c>
      <c r="N113" s="12">
        <v>6.17</v>
      </c>
      <c r="R113" s="23" t="s">
        <v>40</v>
      </c>
      <c r="V113" s="23" t="s">
        <v>40</v>
      </c>
      <c r="AF113" s="8">
        <v>3.1640999999999999</v>
      </c>
      <c r="AI113" s="18">
        <v>56.3</v>
      </c>
    </row>
    <row r="114" spans="1:35" x14ac:dyDescent="0.35">
      <c r="A114" s="2" t="s">
        <v>47</v>
      </c>
      <c r="C114" s="11">
        <v>41114</v>
      </c>
      <c r="M114" s="12">
        <v>6.24</v>
      </c>
      <c r="N114" s="12">
        <v>6.12</v>
      </c>
      <c r="R114" s="23" t="s">
        <v>40</v>
      </c>
      <c r="V114" s="23" t="s">
        <v>40</v>
      </c>
      <c r="AF114" s="8">
        <v>3.2665999999999999</v>
      </c>
      <c r="AI114" s="18">
        <v>5.33</v>
      </c>
    </row>
    <row r="115" spans="1:35" x14ac:dyDescent="0.35">
      <c r="A115" s="2" t="s">
        <v>46</v>
      </c>
      <c r="C115" s="11">
        <v>41114</v>
      </c>
      <c r="M115" s="12">
        <v>5.8</v>
      </c>
      <c r="N115" s="12">
        <v>5.43</v>
      </c>
      <c r="R115" s="23" t="s">
        <v>40</v>
      </c>
      <c r="V115" s="23" t="s">
        <v>40</v>
      </c>
      <c r="AF115" s="8">
        <v>1.4806000000000001</v>
      </c>
      <c r="AI115" s="18">
        <v>6.65</v>
      </c>
    </row>
    <row r="116" spans="1:35" x14ac:dyDescent="0.35">
      <c r="A116" s="2" t="s">
        <v>46</v>
      </c>
      <c r="C116" s="11">
        <v>41114</v>
      </c>
      <c r="M116" s="13" t="s">
        <v>40</v>
      </c>
      <c r="N116" s="12"/>
      <c r="R116" s="23" t="s">
        <v>40</v>
      </c>
      <c r="V116" s="23" t="s">
        <v>40</v>
      </c>
      <c r="AF116" s="8">
        <v>1.4167999999999998</v>
      </c>
      <c r="AI116" s="18">
        <v>10.6</v>
      </c>
    </row>
    <row r="117" spans="1:35" x14ac:dyDescent="0.35">
      <c r="A117" s="2" t="s">
        <v>44</v>
      </c>
      <c r="C117" s="11">
        <v>41116</v>
      </c>
      <c r="M117" s="12">
        <v>5.91</v>
      </c>
      <c r="N117" s="12"/>
      <c r="R117" s="23" t="s">
        <v>40</v>
      </c>
      <c r="V117" s="23" t="s">
        <v>40</v>
      </c>
      <c r="AF117" s="8">
        <v>5.6494999999999997</v>
      </c>
      <c r="AI117" s="22">
        <v>6.55</v>
      </c>
    </row>
    <row r="118" spans="1:35" x14ac:dyDescent="0.35">
      <c r="A118" s="2" t="s">
        <v>44</v>
      </c>
      <c r="C118" s="11">
        <v>41116</v>
      </c>
      <c r="M118" s="13" t="s">
        <v>40</v>
      </c>
      <c r="N118" s="12"/>
      <c r="R118" s="23" t="s">
        <v>40</v>
      </c>
      <c r="V118" s="23" t="s">
        <v>40</v>
      </c>
      <c r="AF118" s="8">
        <v>5.5706000000000007</v>
      </c>
      <c r="AI118" s="22">
        <v>9.65</v>
      </c>
    </row>
    <row r="119" spans="1:35" x14ac:dyDescent="0.35">
      <c r="A119" s="2" t="s">
        <v>47</v>
      </c>
      <c r="C119" s="11">
        <v>41121</v>
      </c>
      <c r="M119" s="12">
        <v>6.5</v>
      </c>
      <c r="N119" s="12">
        <v>6.31</v>
      </c>
      <c r="R119" s="23" t="s">
        <v>40</v>
      </c>
      <c r="V119" s="23" t="s">
        <v>40</v>
      </c>
      <c r="AF119" s="8">
        <v>3.4181999999999997</v>
      </c>
      <c r="AI119" s="18">
        <v>4.12</v>
      </c>
    </row>
    <row r="120" spans="1:35" x14ac:dyDescent="0.35">
      <c r="A120" s="2" t="s">
        <v>46</v>
      </c>
      <c r="C120" s="11">
        <v>41121</v>
      </c>
      <c r="M120" s="12">
        <v>4.9000000000000004</v>
      </c>
      <c r="N120" s="12">
        <v>4.8</v>
      </c>
      <c r="R120" s="23" t="s">
        <v>40</v>
      </c>
      <c r="V120" s="23" t="s">
        <v>40</v>
      </c>
      <c r="AF120" s="8">
        <v>2.9984999999999999</v>
      </c>
      <c r="AI120" s="18">
        <v>4.49</v>
      </c>
    </row>
    <row r="121" spans="1:35" x14ac:dyDescent="0.35">
      <c r="A121" s="2" t="s">
        <v>44</v>
      </c>
      <c r="C121" s="11">
        <v>41123</v>
      </c>
      <c r="M121" s="12">
        <v>6.45</v>
      </c>
      <c r="N121" s="12"/>
      <c r="R121" s="23" t="s">
        <v>40</v>
      </c>
      <c r="V121" s="23" t="s">
        <v>40</v>
      </c>
      <c r="AF121" s="8">
        <v>4.2825000000000006</v>
      </c>
      <c r="AI121" s="22">
        <v>3.68</v>
      </c>
    </row>
    <row r="122" spans="1:35" x14ac:dyDescent="0.35">
      <c r="A122" s="2" t="s">
        <v>44</v>
      </c>
      <c r="C122" s="11">
        <v>41123</v>
      </c>
      <c r="M122" s="13" t="s">
        <v>40</v>
      </c>
      <c r="N122" s="12"/>
      <c r="R122" s="23" t="s">
        <v>40</v>
      </c>
      <c r="V122" s="23" t="s">
        <v>40</v>
      </c>
      <c r="AF122" s="8">
        <v>4.4092000000000002</v>
      </c>
      <c r="AI122" s="22">
        <v>5.56</v>
      </c>
    </row>
    <row r="123" spans="1:35" x14ac:dyDescent="0.35">
      <c r="A123" s="2" t="s">
        <v>47</v>
      </c>
      <c r="C123" s="11">
        <v>41143</v>
      </c>
      <c r="M123" s="12">
        <v>5.04</v>
      </c>
      <c r="N123" s="12">
        <v>5.08</v>
      </c>
      <c r="Q123" s="2">
        <f t="shared" si="3"/>
        <v>6.3456363608285962</v>
      </c>
      <c r="R123" s="18">
        <v>570</v>
      </c>
      <c r="V123" s="23" t="s">
        <v>40</v>
      </c>
      <c r="AF123" s="8">
        <v>2.6482000000000001</v>
      </c>
      <c r="AI123" s="18">
        <v>11.5</v>
      </c>
    </row>
    <row r="124" spans="1:35" x14ac:dyDescent="0.35">
      <c r="A124" s="2" t="s">
        <v>46</v>
      </c>
      <c r="C124" s="11">
        <v>41143</v>
      </c>
      <c r="M124" s="12">
        <v>3.03</v>
      </c>
      <c r="N124" s="12">
        <v>3.1</v>
      </c>
      <c r="Q124" s="2">
        <f t="shared" si="3"/>
        <v>5.3471075307174685</v>
      </c>
      <c r="R124" s="37">
        <v>210</v>
      </c>
      <c r="V124" s="23" t="s">
        <v>40</v>
      </c>
      <c r="AF124" s="8">
        <v>1.3313000000000001</v>
      </c>
      <c r="AI124" s="18">
        <v>7.85</v>
      </c>
    </row>
    <row r="125" spans="1:35" x14ac:dyDescent="0.35">
      <c r="A125" s="2" t="s">
        <v>44</v>
      </c>
      <c r="C125" s="11">
        <v>41144</v>
      </c>
      <c r="M125" s="12">
        <v>7.09</v>
      </c>
      <c r="N125" s="12"/>
      <c r="Q125" s="2">
        <f t="shared" si="3"/>
        <v>6.2146080984221914</v>
      </c>
      <c r="R125" s="24">
        <v>500</v>
      </c>
      <c r="V125" s="23" t="s">
        <v>40</v>
      </c>
      <c r="AF125" s="8">
        <v>7.2686000000000002</v>
      </c>
      <c r="AI125" s="22">
        <v>0.76900000000000002</v>
      </c>
    </row>
    <row r="126" spans="1:35" x14ac:dyDescent="0.35">
      <c r="A126" s="2" t="s">
        <v>44</v>
      </c>
      <c r="C126" s="11">
        <v>41144</v>
      </c>
      <c r="M126" s="13" t="s">
        <v>40</v>
      </c>
      <c r="N126" s="12"/>
      <c r="R126" s="25" t="s">
        <v>50</v>
      </c>
      <c r="V126" s="23" t="s">
        <v>40</v>
      </c>
      <c r="AF126" s="8">
        <v>7.0937000000000001</v>
      </c>
      <c r="AI126" s="22">
        <v>0.74299999999999999</v>
      </c>
    </row>
    <row r="127" spans="1:35" x14ac:dyDescent="0.35">
      <c r="A127" s="2" t="s">
        <v>47</v>
      </c>
      <c r="C127" s="11">
        <v>41163</v>
      </c>
      <c r="M127" s="12">
        <v>6.15</v>
      </c>
      <c r="N127" s="12">
        <v>3.36</v>
      </c>
      <c r="R127" s="38" t="s">
        <v>50</v>
      </c>
      <c r="V127" s="23" t="s">
        <v>40</v>
      </c>
      <c r="AF127" s="8">
        <v>3.827</v>
      </c>
      <c r="AI127" s="18">
        <v>8.39</v>
      </c>
    </row>
    <row r="128" spans="1:35" x14ac:dyDescent="0.35">
      <c r="A128" s="2" t="s">
        <v>46</v>
      </c>
      <c r="C128" s="11">
        <v>41163</v>
      </c>
      <c r="M128" s="12">
        <v>6.74</v>
      </c>
      <c r="N128" s="12">
        <v>4.72</v>
      </c>
      <c r="R128" s="38" t="s">
        <v>50</v>
      </c>
      <c r="V128" s="23" t="s">
        <v>40</v>
      </c>
      <c r="AF128" s="8">
        <v>2.8217999999999996</v>
      </c>
      <c r="AI128" s="18">
        <v>12.5</v>
      </c>
    </row>
    <row r="129" spans="1:35" x14ac:dyDescent="0.35">
      <c r="A129" s="2" t="s">
        <v>46</v>
      </c>
      <c r="C129" s="11">
        <v>41163</v>
      </c>
      <c r="M129" s="13" t="s">
        <v>40</v>
      </c>
      <c r="N129" s="12"/>
      <c r="R129" s="38" t="s">
        <v>50</v>
      </c>
      <c r="V129" s="23" t="s">
        <v>40</v>
      </c>
      <c r="AF129" s="8">
        <v>3.2907000000000002</v>
      </c>
      <c r="AI129" s="18">
        <v>9.64</v>
      </c>
    </row>
    <row r="130" spans="1:35" x14ac:dyDescent="0.35">
      <c r="A130" s="2" t="s">
        <v>44</v>
      </c>
      <c r="C130" s="11">
        <v>41165</v>
      </c>
      <c r="M130" s="12">
        <v>7.83</v>
      </c>
      <c r="N130" s="12"/>
      <c r="R130" s="26" t="s">
        <v>52</v>
      </c>
      <c r="V130" s="23" t="s">
        <v>40</v>
      </c>
      <c r="AF130" s="8">
        <v>11.7105</v>
      </c>
      <c r="AI130" s="22">
        <v>1.22</v>
      </c>
    </row>
    <row r="131" spans="1:35" x14ac:dyDescent="0.35">
      <c r="A131" s="2" t="s">
        <v>44</v>
      </c>
      <c r="C131" s="11">
        <v>41165</v>
      </c>
      <c r="M131" s="13" t="s">
        <v>40</v>
      </c>
      <c r="N131" s="12"/>
      <c r="Q131" s="2">
        <f t="shared" si="3"/>
        <v>6.3969296552161463</v>
      </c>
      <c r="R131" s="24">
        <v>600</v>
      </c>
      <c r="V131" s="23" t="s">
        <v>40</v>
      </c>
      <c r="AF131" s="8">
        <v>10.353400000000001</v>
      </c>
      <c r="AI131" s="22">
        <v>2.56</v>
      </c>
    </row>
    <row r="132" spans="1:35" x14ac:dyDescent="0.35">
      <c r="A132" s="2" t="s">
        <v>47</v>
      </c>
      <c r="C132" s="11">
        <v>41171</v>
      </c>
      <c r="M132" s="12">
        <v>7.56</v>
      </c>
      <c r="N132" s="12">
        <v>6.87</v>
      </c>
      <c r="R132" s="38" t="s">
        <v>50</v>
      </c>
      <c r="V132" s="23" t="s">
        <v>40</v>
      </c>
      <c r="AF132" s="8">
        <v>3.7995000000000001</v>
      </c>
      <c r="AI132" s="18">
        <v>15.3</v>
      </c>
    </row>
    <row r="133" spans="1:35" x14ac:dyDescent="0.35">
      <c r="A133" s="2" t="s">
        <v>46</v>
      </c>
      <c r="C133" s="11">
        <v>41171</v>
      </c>
      <c r="M133" s="12">
        <v>6.67</v>
      </c>
      <c r="N133" s="12">
        <v>5.56</v>
      </c>
      <c r="R133" s="38" t="s">
        <v>50</v>
      </c>
      <c r="V133" s="23" t="s">
        <v>40</v>
      </c>
      <c r="AF133" s="8">
        <v>1.8169</v>
      </c>
      <c r="AI133" s="18">
        <v>20.3</v>
      </c>
    </row>
    <row r="134" spans="1:35" x14ac:dyDescent="0.35">
      <c r="A134" s="2" t="s">
        <v>47</v>
      </c>
      <c r="C134" s="11">
        <v>41177</v>
      </c>
      <c r="M134" s="12">
        <v>8.1</v>
      </c>
      <c r="N134" s="12">
        <v>6.85</v>
      </c>
      <c r="R134" s="38" t="s">
        <v>50</v>
      </c>
      <c r="V134" s="23" t="s">
        <v>40</v>
      </c>
      <c r="AF134" s="8">
        <v>3.4133</v>
      </c>
      <c r="AI134" s="18">
        <v>8.35</v>
      </c>
    </row>
    <row r="135" spans="1:35" x14ac:dyDescent="0.35">
      <c r="A135" s="2" t="s">
        <v>46</v>
      </c>
      <c r="C135" s="11">
        <v>41177</v>
      </c>
      <c r="M135" s="12">
        <v>6.65</v>
      </c>
      <c r="N135" s="12">
        <v>6</v>
      </c>
      <c r="R135" s="38" t="s">
        <v>50</v>
      </c>
      <c r="V135" s="23" t="s">
        <v>40</v>
      </c>
      <c r="AF135" s="8">
        <v>2.9664000000000001</v>
      </c>
      <c r="AI135" s="18">
        <v>9.11</v>
      </c>
    </row>
    <row r="136" spans="1:35" x14ac:dyDescent="0.35">
      <c r="A136" s="2" t="s">
        <v>46</v>
      </c>
      <c r="C136" s="11">
        <v>41177</v>
      </c>
      <c r="M136" s="13" t="s">
        <v>40</v>
      </c>
      <c r="N136" s="12"/>
      <c r="R136" s="38" t="s">
        <v>50</v>
      </c>
      <c r="V136" s="23" t="s">
        <v>40</v>
      </c>
      <c r="AF136" s="8">
        <v>3.0924999999999998</v>
      </c>
      <c r="AI136" s="18">
        <v>8.7799999999999994</v>
      </c>
    </row>
    <row r="137" spans="1:35" x14ac:dyDescent="0.35">
      <c r="A137" s="2" t="s">
        <v>44</v>
      </c>
      <c r="C137" s="11">
        <v>41179</v>
      </c>
      <c r="M137" s="12">
        <v>6.55</v>
      </c>
      <c r="N137" s="12"/>
      <c r="Q137" s="2">
        <f t="shared" si="3"/>
        <v>5.598421958998375</v>
      </c>
      <c r="R137" s="24">
        <v>270</v>
      </c>
      <c r="V137" s="18">
        <v>350</v>
      </c>
      <c r="AF137" s="8">
        <v>7.7529000000000003</v>
      </c>
      <c r="AI137" s="22">
        <v>0.94099999999999995</v>
      </c>
    </row>
    <row r="138" spans="1:35" x14ac:dyDescent="0.35">
      <c r="A138" s="2" t="s">
        <v>44</v>
      </c>
      <c r="C138" s="11">
        <v>41179</v>
      </c>
      <c r="M138" s="13" t="s">
        <v>40</v>
      </c>
      <c r="N138" s="12"/>
      <c r="R138" s="25" t="s">
        <v>50</v>
      </c>
      <c r="V138" s="18">
        <v>190</v>
      </c>
      <c r="AF138" s="8">
        <v>7.12</v>
      </c>
      <c r="AI138" s="22">
        <v>0.73799999999999999</v>
      </c>
    </row>
    <row r="139" spans="1:35" x14ac:dyDescent="0.25">
      <c r="A139" s="2" t="s">
        <v>47</v>
      </c>
      <c r="C139" s="11">
        <v>41429</v>
      </c>
      <c r="M139" s="12">
        <v>5.85</v>
      </c>
      <c r="N139" s="12">
        <v>5.96</v>
      </c>
      <c r="R139" s="38" t="s">
        <v>50</v>
      </c>
      <c r="V139" s="39" t="s">
        <v>52</v>
      </c>
      <c r="AF139" s="8">
        <v>3.5670000000000002</v>
      </c>
      <c r="AI139" s="37">
        <v>1.03</v>
      </c>
    </row>
    <row r="140" spans="1:35" x14ac:dyDescent="0.25">
      <c r="A140" s="2" t="s">
        <v>46</v>
      </c>
      <c r="C140" s="11">
        <v>41429</v>
      </c>
      <c r="M140" s="12">
        <v>5.29</v>
      </c>
      <c r="N140" s="12">
        <v>6</v>
      </c>
      <c r="R140" s="38" t="s">
        <v>50</v>
      </c>
      <c r="V140" s="39" t="s">
        <v>52</v>
      </c>
      <c r="AF140" s="8">
        <v>3.3412999999999999</v>
      </c>
      <c r="AI140" s="37">
        <v>7.55</v>
      </c>
    </row>
    <row r="141" spans="1:35" x14ac:dyDescent="0.25">
      <c r="A141" s="2" t="s">
        <v>47</v>
      </c>
      <c r="C141" s="11">
        <v>41437</v>
      </c>
      <c r="M141" s="12">
        <v>7.34</v>
      </c>
      <c r="N141" s="12">
        <v>7.58</v>
      </c>
      <c r="R141" s="38" t="s">
        <v>50</v>
      </c>
      <c r="V141" s="37">
        <v>236</v>
      </c>
      <c r="AF141" s="8">
        <v>3.0074999999999998</v>
      </c>
      <c r="AI141" s="37">
        <v>1.99</v>
      </c>
    </row>
    <row r="142" spans="1:35" x14ac:dyDescent="0.25">
      <c r="A142" s="2" t="s">
        <v>46</v>
      </c>
      <c r="C142" s="11">
        <v>41437</v>
      </c>
      <c r="M142" s="12">
        <v>7.11</v>
      </c>
      <c r="N142" s="12">
        <v>7.32</v>
      </c>
      <c r="R142" s="38" t="s">
        <v>50</v>
      </c>
      <c r="V142" s="37">
        <v>470</v>
      </c>
      <c r="AF142" s="8">
        <v>3.0183999999999997</v>
      </c>
      <c r="AI142" s="37">
        <v>1.01</v>
      </c>
    </row>
    <row r="143" spans="1:35" x14ac:dyDescent="0.25">
      <c r="A143" s="2" t="s">
        <v>46</v>
      </c>
      <c r="C143" s="11">
        <v>41437</v>
      </c>
      <c r="M143" s="13" t="s">
        <v>40</v>
      </c>
      <c r="N143" s="12"/>
      <c r="R143" s="38" t="s">
        <v>50</v>
      </c>
      <c r="V143" s="37">
        <v>440</v>
      </c>
      <c r="AF143" s="8">
        <v>2.6335999999999999</v>
      </c>
      <c r="AI143" s="37">
        <v>1.47</v>
      </c>
    </row>
    <row r="144" spans="1:35" x14ac:dyDescent="0.25">
      <c r="A144" s="2" t="s">
        <v>44</v>
      </c>
      <c r="C144" s="11">
        <v>41438</v>
      </c>
      <c r="M144" s="12">
        <v>7.17</v>
      </c>
      <c r="N144" s="12"/>
      <c r="Q144" s="2">
        <f t="shared" ref="Q144:Q168" si="4">LN(R144)</f>
        <v>5.6347896031692493</v>
      </c>
      <c r="R144" s="19">
        <v>280</v>
      </c>
      <c r="V144" s="28">
        <v>240</v>
      </c>
      <c r="AF144" s="8">
        <v>3.6659999999999999</v>
      </c>
      <c r="AI144" s="19">
        <v>2.23</v>
      </c>
    </row>
    <row r="145" spans="1:35" x14ac:dyDescent="0.25">
      <c r="A145" s="2" t="s">
        <v>44</v>
      </c>
      <c r="C145" s="11">
        <v>41438</v>
      </c>
      <c r="M145" s="13" t="s">
        <v>40</v>
      </c>
      <c r="N145" s="12"/>
      <c r="Q145" s="2">
        <f t="shared" si="4"/>
        <v>5.5606816310155276</v>
      </c>
      <c r="R145" s="19">
        <v>260</v>
      </c>
      <c r="V145" s="28">
        <v>480</v>
      </c>
      <c r="AF145" s="8">
        <v>3.3237999999999999</v>
      </c>
      <c r="AI145" s="19">
        <v>1.48</v>
      </c>
    </row>
    <row r="146" spans="1:35" x14ac:dyDescent="0.25">
      <c r="A146" s="2" t="s">
        <v>47</v>
      </c>
      <c r="C146" s="11">
        <v>41444</v>
      </c>
      <c r="M146" s="12">
        <v>7.55</v>
      </c>
      <c r="N146" s="12">
        <v>7.69</v>
      </c>
      <c r="Q146" s="2">
        <f t="shared" si="4"/>
        <v>6.2146080984221914</v>
      </c>
      <c r="R146" s="37">
        <v>500</v>
      </c>
      <c r="V146" s="37">
        <v>20</v>
      </c>
      <c r="AF146" s="8">
        <v>2.6751</v>
      </c>
      <c r="AI146" s="41">
        <v>0.73</v>
      </c>
    </row>
    <row r="147" spans="1:35" x14ac:dyDescent="0.25">
      <c r="A147" s="2" t="s">
        <v>46</v>
      </c>
      <c r="C147" s="11">
        <v>41444</v>
      </c>
      <c r="M147" s="12">
        <v>6.89</v>
      </c>
      <c r="N147" s="12">
        <v>6.69</v>
      </c>
      <c r="R147" s="38" t="s">
        <v>50</v>
      </c>
      <c r="V147" s="37">
        <v>140</v>
      </c>
      <c r="AF147" s="8">
        <v>3.1424000000000003</v>
      </c>
      <c r="AI147" s="12">
        <v>1.3</v>
      </c>
    </row>
    <row r="148" spans="1:35" x14ac:dyDescent="0.25">
      <c r="A148" s="2" t="s">
        <v>47</v>
      </c>
      <c r="C148" s="11">
        <v>41451</v>
      </c>
      <c r="M148" s="12">
        <v>7.01</v>
      </c>
      <c r="N148" s="12">
        <v>6.75</v>
      </c>
      <c r="R148" s="38" t="s">
        <v>50</v>
      </c>
      <c r="V148" s="37">
        <v>84</v>
      </c>
      <c r="AF148" s="8">
        <v>3.9154</v>
      </c>
      <c r="AI148" s="35">
        <v>13</v>
      </c>
    </row>
    <row r="149" spans="1:35" x14ac:dyDescent="0.25">
      <c r="A149" s="2" t="s">
        <v>46</v>
      </c>
      <c r="C149" s="11">
        <v>41451</v>
      </c>
      <c r="M149" s="12">
        <v>6.01</v>
      </c>
      <c r="N149" s="12">
        <v>5.63</v>
      </c>
      <c r="R149" s="38" t="s">
        <v>50</v>
      </c>
      <c r="V149" s="37">
        <v>8</v>
      </c>
      <c r="AF149" s="8">
        <v>2.2412000000000001</v>
      </c>
      <c r="AI149" s="37">
        <v>10.7</v>
      </c>
    </row>
    <row r="150" spans="1:35" x14ac:dyDescent="0.25">
      <c r="A150" s="2" t="s">
        <v>46</v>
      </c>
      <c r="C150" s="11">
        <v>41451</v>
      </c>
      <c r="M150" s="13" t="s">
        <v>40</v>
      </c>
      <c r="N150" s="12"/>
      <c r="R150" s="38" t="s">
        <v>50</v>
      </c>
      <c r="V150" s="37">
        <v>2</v>
      </c>
      <c r="AF150" s="8">
        <v>2.0362</v>
      </c>
      <c r="AI150" s="12">
        <v>1.1000000000000001</v>
      </c>
    </row>
    <row r="151" spans="1:35" x14ac:dyDescent="0.25">
      <c r="A151" s="2" t="s">
        <v>44</v>
      </c>
      <c r="C151" s="11">
        <v>41452</v>
      </c>
      <c r="M151" s="12">
        <v>5.83</v>
      </c>
      <c r="N151" s="12"/>
      <c r="R151" s="20" t="s">
        <v>50</v>
      </c>
      <c r="V151" s="28">
        <v>38</v>
      </c>
      <c r="AF151" s="8">
        <v>3.6135000000000002</v>
      </c>
      <c r="AI151" s="19">
        <v>2.59</v>
      </c>
    </row>
    <row r="152" spans="1:35" x14ac:dyDescent="0.25">
      <c r="A152" s="2" t="s">
        <v>44</v>
      </c>
      <c r="C152" s="11">
        <v>41452</v>
      </c>
      <c r="M152" s="13" t="s">
        <v>40</v>
      </c>
      <c r="N152" s="12"/>
      <c r="R152" s="20" t="s">
        <v>50</v>
      </c>
      <c r="V152" s="28">
        <v>12</v>
      </c>
      <c r="AF152" s="8">
        <v>3.5710999999999999</v>
      </c>
      <c r="AI152" s="19">
        <v>2.5099999999999998</v>
      </c>
    </row>
    <row r="153" spans="1:35" x14ac:dyDescent="0.25">
      <c r="A153" s="2" t="s">
        <v>44</v>
      </c>
      <c r="C153" s="11">
        <v>41466</v>
      </c>
      <c r="M153" s="12">
        <v>4.38</v>
      </c>
      <c r="N153" s="12"/>
      <c r="R153" s="20" t="s">
        <v>50</v>
      </c>
      <c r="V153" s="28">
        <v>40</v>
      </c>
      <c r="AF153" s="8">
        <v>3.5792999999999999</v>
      </c>
      <c r="AI153" s="19">
        <v>1.29</v>
      </c>
    </row>
    <row r="154" spans="1:35" x14ac:dyDescent="0.25">
      <c r="A154" s="2" t="s">
        <v>44</v>
      </c>
      <c r="C154" s="11">
        <v>41466</v>
      </c>
      <c r="M154" s="13" t="s">
        <v>40</v>
      </c>
      <c r="N154" s="12"/>
      <c r="R154" s="20" t="s">
        <v>50</v>
      </c>
      <c r="V154" s="28">
        <v>40</v>
      </c>
      <c r="AF154" s="8">
        <v>3.6666000000000003</v>
      </c>
      <c r="AI154" s="19">
        <v>1.47</v>
      </c>
    </row>
    <row r="155" spans="1:35" x14ac:dyDescent="0.25">
      <c r="A155" s="2" t="s">
        <v>47</v>
      </c>
      <c r="C155" s="11">
        <v>41466</v>
      </c>
      <c r="M155" s="13">
        <v>5.82</v>
      </c>
      <c r="N155" s="12">
        <v>4.99</v>
      </c>
      <c r="R155" s="38" t="s">
        <v>50</v>
      </c>
      <c r="V155" s="37">
        <v>104</v>
      </c>
      <c r="AF155" s="8">
        <v>3.3576000000000001</v>
      </c>
      <c r="AI155" s="12">
        <v>7.3</v>
      </c>
    </row>
    <row r="156" spans="1:35" x14ac:dyDescent="0.25">
      <c r="A156" s="2" t="s">
        <v>46</v>
      </c>
      <c r="C156" s="11">
        <v>41466</v>
      </c>
      <c r="M156" s="12">
        <v>4.75</v>
      </c>
      <c r="N156" s="12">
        <v>4.49</v>
      </c>
      <c r="R156" s="38" t="s">
        <v>50</v>
      </c>
      <c r="V156" s="37">
        <v>40</v>
      </c>
      <c r="AF156" s="8">
        <v>2.4680999999999997</v>
      </c>
      <c r="AI156" s="37">
        <v>21.3</v>
      </c>
    </row>
    <row r="157" spans="1:35" x14ac:dyDescent="0.25">
      <c r="A157" s="2" t="s">
        <v>46</v>
      </c>
      <c r="C157" s="11">
        <v>41466</v>
      </c>
      <c r="M157" s="13" t="s">
        <v>40</v>
      </c>
      <c r="N157" s="12"/>
      <c r="Q157" s="2">
        <f t="shared" si="4"/>
        <v>4.4308167988433134</v>
      </c>
      <c r="R157" s="37">
        <v>84</v>
      </c>
      <c r="V157" s="37">
        <v>44</v>
      </c>
      <c r="AF157" s="8">
        <v>2.3647</v>
      </c>
      <c r="AI157" s="37">
        <v>14.5</v>
      </c>
    </row>
    <row r="158" spans="1:35" x14ac:dyDescent="0.25">
      <c r="A158" s="2" t="s">
        <v>44</v>
      </c>
      <c r="C158" s="11">
        <v>41477</v>
      </c>
      <c r="M158" s="12">
        <v>4.3</v>
      </c>
      <c r="N158" s="12"/>
      <c r="R158" s="20" t="s">
        <v>50</v>
      </c>
      <c r="V158" s="28">
        <v>68</v>
      </c>
      <c r="AF158" s="8">
        <v>4.1468999999999996</v>
      </c>
      <c r="AI158" s="19">
        <v>0.76300000000000001</v>
      </c>
    </row>
    <row r="159" spans="1:35" x14ac:dyDescent="0.25">
      <c r="A159" s="2" t="s">
        <v>44</v>
      </c>
      <c r="C159" s="11">
        <v>41477</v>
      </c>
      <c r="M159" s="13" t="s">
        <v>40</v>
      </c>
      <c r="N159" s="12"/>
      <c r="R159" s="20" t="s">
        <v>50</v>
      </c>
      <c r="V159" s="28">
        <v>20</v>
      </c>
      <c r="AF159" s="8">
        <v>4.1330999999999998</v>
      </c>
      <c r="AI159" s="19">
        <v>0.83499999999999996</v>
      </c>
    </row>
    <row r="160" spans="1:35" x14ac:dyDescent="0.25">
      <c r="A160" s="2" t="s">
        <v>47</v>
      </c>
      <c r="C160" s="11">
        <v>41485</v>
      </c>
      <c r="M160" s="12">
        <v>6.29</v>
      </c>
      <c r="N160" s="12">
        <v>6.53</v>
      </c>
      <c r="R160" s="38" t="s">
        <v>50</v>
      </c>
      <c r="V160" s="39" t="s">
        <v>52</v>
      </c>
      <c r="AF160" s="8">
        <v>2.9502999999999999</v>
      </c>
      <c r="AI160" s="37">
        <v>4.59</v>
      </c>
    </row>
    <row r="161" spans="1:35" x14ac:dyDescent="0.25">
      <c r="A161" s="2" t="s">
        <v>46</v>
      </c>
      <c r="C161" s="11">
        <v>41485</v>
      </c>
      <c r="M161" s="12">
        <v>5.95</v>
      </c>
      <c r="N161" s="12">
        <v>5.15</v>
      </c>
      <c r="R161" s="38" t="s">
        <v>50</v>
      </c>
      <c r="V161" s="39" t="s">
        <v>52</v>
      </c>
      <c r="AF161" s="8">
        <v>2.7075</v>
      </c>
      <c r="AI161" s="37">
        <v>5.25</v>
      </c>
    </row>
    <row r="162" spans="1:35" x14ac:dyDescent="0.25">
      <c r="A162" s="2" t="s">
        <v>46</v>
      </c>
      <c r="C162" s="11">
        <v>41485</v>
      </c>
      <c r="M162" s="13" t="s">
        <v>40</v>
      </c>
      <c r="N162" s="12"/>
      <c r="R162" s="38" t="s">
        <v>50</v>
      </c>
      <c r="V162" s="39" t="s">
        <v>52</v>
      </c>
      <c r="AF162" s="8">
        <v>2.8216999999999999</v>
      </c>
      <c r="AI162" s="37">
        <v>5.88</v>
      </c>
    </row>
    <row r="163" spans="1:35" x14ac:dyDescent="0.25">
      <c r="A163" s="2" t="s">
        <v>44</v>
      </c>
      <c r="C163" s="11">
        <v>41498</v>
      </c>
      <c r="M163" s="12">
        <v>5.31</v>
      </c>
      <c r="N163" s="12"/>
      <c r="Q163" s="2">
        <f t="shared" si="4"/>
        <v>4.8675344504555822</v>
      </c>
      <c r="R163" s="19">
        <v>130</v>
      </c>
      <c r="V163" s="28">
        <v>68</v>
      </c>
      <c r="AF163" s="8">
        <v>4.0885999999999996</v>
      </c>
      <c r="AI163" s="19">
        <v>0.77500000000000002</v>
      </c>
    </row>
    <row r="164" spans="1:35" x14ac:dyDescent="0.25">
      <c r="A164" s="2" t="s">
        <v>44</v>
      </c>
      <c r="C164" s="11">
        <v>41498</v>
      </c>
      <c r="M164" s="13" t="s">
        <v>40</v>
      </c>
      <c r="N164" s="12"/>
      <c r="R164" s="20" t="s">
        <v>50</v>
      </c>
      <c r="V164" s="28">
        <v>48</v>
      </c>
      <c r="AF164" s="8">
        <v>4.4295</v>
      </c>
      <c r="AI164" s="19">
        <v>1.17</v>
      </c>
    </row>
    <row r="165" spans="1:35" x14ac:dyDescent="0.25">
      <c r="A165" s="2" t="s">
        <v>47</v>
      </c>
      <c r="C165" s="11">
        <v>41501</v>
      </c>
      <c r="M165" s="12">
        <v>7.27</v>
      </c>
      <c r="N165" s="12">
        <v>7.08</v>
      </c>
      <c r="R165" s="38" t="s">
        <v>50</v>
      </c>
      <c r="V165" s="37">
        <v>50</v>
      </c>
      <c r="AF165" s="8">
        <v>2.8704000000000001</v>
      </c>
      <c r="AI165" s="37">
        <v>2.84</v>
      </c>
    </row>
    <row r="166" spans="1:35" x14ac:dyDescent="0.25">
      <c r="A166" s="2" t="s">
        <v>46</v>
      </c>
      <c r="C166" s="11">
        <v>41501</v>
      </c>
      <c r="M166" s="12">
        <v>7.2</v>
      </c>
      <c r="N166" s="12">
        <v>6.37</v>
      </c>
      <c r="R166" s="38" t="s">
        <v>50</v>
      </c>
      <c r="V166" s="37">
        <v>160</v>
      </c>
      <c r="AF166" s="8">
        <v>2.3679000000000001</v>
      </c>
      <c r="AI166" s="12">
        <v>9.5</v>
      </c>
    </row>
    <row r="167" spans="1:35" x14ac:dyDescent="0.25">
      <c r="A167" s="2" t="s">
        <v>47</v>
      </c>
      <c r="C167" s="11">
        <v>41507</v>
      </c>
      <c r="M167" s="12">
        <v>8.58</v>
      </c>
      <c r="N167" s="12">
        <v>6.42</v>
      </c>
      <c r="Q167" s="2">
        <f t="shared" si="4"/>
        <v>5.1704839950381514</v>
      </c>
      <c r="R167" s="37">
        <v>176</v>
      </c>
      <c r="V167" s="37">
        <v>90</v>
      </c>
      <c r="AF167" s="8">
        <v>3.4986999999999999</v>
      </c>
      <c r="AI167" s="37">
        <v>10.6</v>
      </c>
    </row>
    <row r="168" spans="1:35" x14ac:dyDescent="0.25">
      <c r="A168" s="2" t="s">
        <v>46</v>
      </c>
      <c r="C168" s="11">
        <v>41507</v>
      </c>
      <c r="M168" s="12">
        <v>4.3499999999999996</v>
      </c>
      <c r="N168" s="12">
        <v>4.3499999999999996</v>
      </c>
      <c r="Q168" s="2">
        <f t="shared" si="4"/>
        <v>4.8828019225863706</v>
      </c>
      <c r="R168" s="37">
        <v>132</v>
      </c>
      <c r="V168" s="37">
        <v>70</v>
      </c>
      <c r="AF168" s="8">
        <v>3.1585999999999999</v>
      </c>
      <c r="AI168" s="12">
        <v>9.3000000000000007</v>
      </c>
    </row>
    <row r="169" spans="1:35" x14ac:dyDescent="0.25">
      <c r="A169" s="2" t="s">
        <v>44</v>
      </c>
      <c r="C169" s="11">
        <v>41514</v>
      </c>
      <c r="M169" s="12">
        <v>5.13</v>
      </c>
      <c r="N169" s="12"/>
      <c r="R169" s="20" t="s">
        <v>50</v>
      </c>
      <c r="V169" s="28">
        <v>68</v>
      </c>
      <c r="AF169" s="8" t="s">
        <v>54</v>
      </c>
      <c r="AI169" s="19">
        <v>4.87</v>
      </c>
    </row>
    <row r="170" spans="1:35" x14ac:dyDescent="0.25">
      <c r="A170" s="2" t="s">
        <v>44</v>
      </c>
      <c r="C170" s="11">
        <v>41514</v>
      </c>
      <c r="M170" s="13" t="s">
        <v>40</v>
      </c>
      <c r="N170" s="12"/>
      <c r="R170" s="20" t="s">
        <v>50</v>
      </c>
      <c r="V170" s="28">
        <v>32</v>
      </c>
      <c r="AF170" s="8" t="s">
        <v>54</v>
      </c>
      <c r="AI170" s="19">
        <v>3.83</v>
      </c>
    </row>
    <row r="171" spans="1:35" x14ac:dyDescent="0.25">
      <c r="A171" s="2" t="s">
        <v>44</v>
      </c>
      <c r="C171" s="11">
        <v>41526</v>
      </c>
      <c r="M171" s="12">
        <v>6.19</v>
      </c>
      <c r="N171" s="12"/>
      <c r="R171" s="20" t="s">
        <v>50</v>
      </c>
      <c r="V171" s="28">
        <v>36</v>
      </c>
      <c r="AF171" s="8">
        <v>3.9241999999999999</v>
      </c>
      <c r="AI171" s="19">
        <v>1.07</v>
      </c>
    </row>
    <row r="172" spans="1:35" x14ac:dyDescent="0.25">
      <c r="A172" s="2" t="s">
        <v>44</v>
      </c>
      <c r="C172" s="11">
        <v>41526</v>
      </c>
      <c r="M172" s="13" t="s">
        <v>40</v>
      </c>
      <c r="N172" s="12"/>
      <c r="Q172" s="2">
        <f t="shared" ref="Q172:Q193" si="5">LN(R172)</f>
        <v>4.9698132995760007</v>
      </c>
      <c r="R172" s="19">
        <v>144</v>
      </c>
      <c r="V172" s="28">
        <v>44</v>
      </c>
      <c r="AF172" s="8">
        <v>3.9659</v>
      </c>
      <c r="AI172" s="19">
        <v>0.70499999999999996</v>
      </c>
    </row>
    <row r="173" spans="1:35" x14ac:dyDescent="0.25">
      <c r="A173" s="2" t="s">
        <v>47</v>
      </c>
      <c r="C173" s="11">
        <v>41528</v>
      </c>
      <c r="M173" s="12">
        <v>6.78</v>
      </c>
      <c r="N173" s="12">
        <v>6.78</v>
      </c>
      <c r="R173" s="38" t="s">
        <v>50</v>
      </c>
      <c r="V173" s="37">
        <v>58</v>
      </c>
      <c r="AF173" s="8">
        <v>3.7479</v>
      </c>
      <c r="AI173" s="37">
        <v>9.09</v>
      </c>
    </row>
    <row r="174" spans="1:35" x14ac:dyDescent="0.25">
      <c r="A174" s="2" t="s">
        <v>46</v>
      </c>
      <c r="C174" s="11">
        <v>41528</v>
      </c>
      <c r="M174" s="12">
        <v>4.75</v>
      </c>
      <c r="N174" s="12">
        <v>4.5199999999999996</v>
      </c>
      <c r="Q174" s="2">
        <f t="shared" si="5"/>
        <v>4.5217885770490405</v>
      </c>
      <c r="R174" s="37">
        <v>92</v>
      </c>
      <c r="V174" s="37">
        <v>26</v>
      </c>
      <c r="AF174" s="8">
        <v>2.3826999999999998</v>
      </c>
      <c r="AI174" s="37">
        <v>8.4700000000000006</v>
      </c>
    </row>
    <row r="175" spans="1:35" x14ac:dyDescent="0.25">
      <c r="A175" s="2" t="s">
        <v>47</v>
      </c>
      <c r="C175" s="11">
        <v>41534</v>
      </c>
      <c r="M175" s="12">
        <v>7.76</v>
      </c>
      <c r="N175" s="12">
        <v>7.28</v>
      </c>
      <c r="R175" s="38" t="s">
        <v>50</v>
      </c>
      <c r="V175" s="37">
        <v>90</v>
      </c>
      <c r="AF175" s="8">
        <v>3.4104999999999999</v>
      </c>
      <c r="AI175" s="35">
        <v>61</v>
      </c>
    </row>
    <row r="176" spans="1:35" x14ac:dyDescent="0.25">
      <c r="A176" s="2" t="s">
        <v>46</v>
      </c>
      <c r="C176" s="11">
        <v>41534</v>
      </c>
      <c r="M176" s="12">
        <v>5.34</v>
      </c>
      <c r="N176" s="12">
        <v>5.44</v>
      </c>
      <c r="Q176" s="2">
        <f t="shared" si="5"/>
        <v>5.4638318050256105</v>
      </c>
      <c r="R176" s="37">
        <v>236</v>
      </c>
      <c r="V176" s="37">
        <v>52</v>
      </c>
      <c r="AF176" s="8">
        <v>2.8649000000000004</v>
      </c>
      <c r="AI176" s="37">
        <v>25.6</v>
      </c>
    </row>
    <row r="177" spans="1:35" x14ac:dyDescent="0.25">
      <c r="A177" s="2" t="s">
        <v>46</v>
      </c>
      <c r="C177" s="11">
        <v>41534</v>
      </c>
      <c r="M177" s="13" t="s">
        <v>40</v>
      </c>
      <c r="N177" s="12"/>
      <c r="R177" s="38" t="s">
        <v>50</v>
      </c>
      <c r="V177" s="37">
        <v>78</v>
      </c>
      <c r="AF177" s="8">
        <v>2.7595000000000001</v>
      </c>
      <c r="AI177" s="37">
        <v>36.200000000000003</v>
      </c>
    </row>
    <row r="178" spans="1:35" x14ac:dyDescent="0.25">
      <c r="A178" s="2" t="s">
        <v>47</v>
      </c>
      <c r="C178" s="11">
        <v>41541</v>
      </c>
      <c r="M178" s="12">
        <v>7.44</v>
      </c>
      <c r="N178" s="12">
        <v>7.32</v>
      </c>
      <c r="R178" s="38" t="s">
        <v>50</v>
      </c>
      <c r="V178" s="13" t="s">
        <v>40</v>
      </c>
      <c r="AF178" s="8">
        <v>2.8771</v>
      </c>
      <c r="AI178" s="37">
        <v>4.55</v>
      </c>
    </row>
    <row r="179" spans="1:35" x14ac:dyDescent="0.25">
      <c r="A179" s="2" t="s">
        <v>46</v>
      </c>
      <c r="C179" s="11">
        <v>41541</v>
      </c>
      <c r="M179" s="12">
        <v>6.68</v>
      </c>
      <c r="N179" s="12">
        <v>5.7</v>
      </c>
      <c r="Q179" s="2">
        <f t="shared" si="5"/>
        <v>4.8828019225863706</v>
      </c>
      <c r="R179" s="37">
        <v>132</v>
      </c>
      <c r="V179" s="13" t="s">
        <v>40</v>
      </c>
      <c r="AF179" s="8">
        <v>2.5488999999999997</v>
      </c>
      <c r="AI179" s="37">
        <v>5.27</v>
      </c>
    </row>
    <row r="180" spans="1:35" x14ac:dyDescent="0.25">
      <c r="A180" s="2" t="s">
        <v>44</v>
      </c>
      <c r="C180" s="11">
        <v>41543</v>
      </c>
      <c r="M180" s="12">
        <v>6.46</v>
      </c>
      <c r="N180" s="12"/>
      <c r="R180" s="20" t="s">
        <v>50</v>
      </c>
      <c r="V180" s="13" t="s">
        <v>40</v>
      </c>
      <c r="AF180" s="8">
        <v>5.2301000000000002</v>
      </c>
      <c r="AI180" s="19">
        <v>4.29</v>
      </c>
    </row>
    <row r="181" spans="1:35" x14ac:dyDescent="0.25">
      <c r="A181" s="2" t="s">
        <v>44</v>
      </c>
      <c r="C181" s="11">
        <v>41543</v>
      </c>
      <c r="M181" s="13" t="s">
        <v>40</v>
      </c>
      <c r="N181" s="12"/>
      <c r="R181" s="20" t="s">
        <v>50</v>
      </c>
      <c r="V181" s="13" t="s">
        <v>40</v>
      </c>
      <c r="AF181" s="8">
        <v>5.665</v>
      </c>
      <c r="AI181" s="19">
        <v>4.3600000000000003</v>
      </c>
    </row>
    <row r="182" spans="1:35" x14ac:dyDescent="0.25">
      <c r="A182" s="2" t="s">
        <v>44</v>
      </c>
      <c r="C182" s="11">
        <v>41802</v>
      </c>
      <c r="M182" s="13">
        <v>9.58</v>
      </c>
      <c r="N182" s="12"/>
      <c r="Q182" s="2">
        <f t="shared" si="5"/>
        <v>5.393627546352362</v>
      </c>
      <c r="R182" s="19">
        <v>220</v>
      </c>
      <c r="V182" s="28">
        <v>440</v>
      </c>
      <c r="AF182" s="8">
        <v>4.1848000000000001</v>
      </c>
      <c r="AI182" s="19">
        <v>2.0699999999999998</v>
      </c>
    </row>
    <row r="183" spans="1:35" x14ac:dyDescent="0.25">
      <c r="A183" s="2" t="s">
        <v>44</v>
      </c>
      <c r="C183" s="11">
        <v>41802</v>
      </c>
      <c r="M183" s="16" t="s">
        <v>40</v>
      </c>
      <c r="N183" s="12"/>
      <c r="Q183" s="2">
        <f t="shared" si="5"/>
        <v>5.4806389233419912</v>
      </c>
      <c r="R183" s="19">
        <v>240</v>
      </c>
      <c r="V183" s="28">
        <v>380</v>
      </c>
      <c r="AF183" s="8">
        <v>4.3610999999999995</v>
      </c>
      <c r="AI183" s="19">
        <v>2.14</v>
      </c>
    </row>
    <row r="184" spans="1:35" x14ac:dyDescent="0.25">
      <c r="A184" s="2" t="s">
        <v>47</v>
      </c>
      <c r="C184" s="11">
        <v>41807</v>
      </c>
      <c r="M184" s="12">
        <v>7.68</v>
      </c>
      <c r="N184" s="12">
        <v>7.52</v>
      </c>
      <c r="R184" s="13" t="s">
        <v>40</v>
      </c>
      <c r="V184" s="13" t="s">
        <v>40</v>
      </c>
      <c r="AF184" s="8">
        <v>3.5133000000000001</v>
      </c>
      <c r="AI184" s="37">
        <v>6.63</v>
      </c>
    </row>
    <row r="185" spans="1:35" x14ac:dyDescent="0.25">
      <c r="A185" s="2" t="s">
        <v>46</v>
      </c>
      <c r="C185" s="11">
        <v>41807</v>
      </c>
      <c r="M185" s="12">
        <v>5.34</v>
      </c>
      <c r="N185" s="12">
        <v>5.09</v>
      </c>
      <c r="R185" s="13" t="s">
        <v>40</v>
      </c>
      <c r="V185" s="13" t="s">
        <v>40</v>
      </c>
      <c r="AF185" s="8">
        <v>2.9173</v>
      </c>
      <c r="AI185" s="37">
        <v>15.3</v>
      </c>
    </row>
    <row r="186" spans="1:35" x14ac:dyDescent="0.25">
      <c r="A186" s="2" t="s">
        <v>46</v>
      </c>
      <c r="C186" s="11">
        <v>41807</v>
      </c>
      <c r="M186" s="16" t="s">
        <v>40</v>
      </c>
      <c r="N186" s="12"/>
      <c r="R186" s="13" t="s">
        <v>40</v>
      </c>
      <c r="V186" s="13" t="s">
        <v>40</v>
      </c>
      <c r="AF186" s="8">
        <v>2.6254</v>
      </c>
      <c r="AI186" s="37">
        <v>13.4</v>
      </c>
    </row>
    <row r="187" spans="1:35" x14ac:dyDescent="0.25">
      <c r="A187" s="2" t="s">
        <v>47</v>
      </c>
      <c r="C187" s="11">
        <v>41815</v>
      </c>
      <c r="M187" s="12">
        <v>10.57</v>
      </c>
      <c r="N187" s="12">
        <v>10.56</v>
      </c>
      <c r="Q187" s="2">
        <f t="shared" si="5"/>
        <v>4.4773368144782069</v>
      </c>
      <c r="R187" s="37">
        <v>88</v>
      </c>
      <c r="V187" s="37">
        <v>34</v>
      </c>
      <c r="AF187" s="8">
        <v>3.5556999999999999</v>
      </c>
      <c r="AI187" s="37">
        <v>18.5</v>
      </c>
    </row>
    <row r="188" spans="1:35" x14ac:dyDescent="0.25">
      <c r="A188" s="2" t="s">
        <v>46</v>
      </c>
      <c r="C188" s="11">
        <v>41815</v>
      </c>
      <c r="M188" s="12">
        <v>7.35</v>
      </c>
      <c r="N188" s="12">
        <v>6.82</v>
      </c>
      <c r="Q188" s="2">
        <f t="shared" si="5"/>
        <v>4.7361984483944957</v>
      </c>
      <c r="R188" s="37">
        <v>114</v>
      </c>
      <c r="V188" s="37">
        <v>48</v>
      </c>
      <c r="AF188" s="8">
        <v>2.96</v>
      </c>
      <c r="AI188" s="37">
        <v>10.8</v>
      </c>
    </row>
    <row r="189" spans="1:35" x14ac:dyDescent="0.25">
      <c r="A189" s="2" t="s">
        <v>44</v>
      </c>
      <c r="C189" s="11">
        <v>41816</v>
      </c>
      <c r="M189" s="13">
        <v>7.51</v>
      </c>
      <c r="N189" s="12"/>
      <c r="R189" s="20" t="s">
        <v>50</v>
      </c>
      <c r="V189" s="26" t="s">
        <v>51</v>
      </c>
      <c r="AF189" s="8">
        <v>3.4253999999999998</v>
      </c>
      <c r="AI189" s="19">
        <v>5.26</v>
      </c>
    </row>
    <row r="190" spans="1:35" x14ac:dyDescent="0.25">
      <c r="A190" s="2" t="s">
        <v>44</v>
      </c>
      <c r="C190" s="11">
        <v>41816</v>
      </c>
      <c r="M190" s="16" t="s">
        <v>40</v>
      </c>
      <c r="N190" s="12"/>
      <c r="R190" s="20" t="s">
        <v>50</v>
      </c>
      <c r="V190" s="26" t="s">
        <v>51</v>
      </c>
      <c r="AF190" s="8">
        <v>3.2511000000000001</v>
      </c>
      <c r="AI190" s="19">
        <v>5.14</v>
      </c>
    </row>
    <row r="191" spans="1:35" x14ac:dyDescent="0.25">
      <c r="A191" s="2" t="s">
        <v>47</v>
      </c>
      <c r="C191" s="11">
        <v>41829</v>
      </c>
      <c r="M191" s="12">
        <v>10.3</v>
      </c>
      <c r="N191" s="12">
        <v>9.35</v>
      </c>
      <c r="R191" s="38" t="s">
        <v>50</v>
      </c>
      <c r="V191" s="37">
        <v>32</v>
      </c>
      <c r="AF191" s="8">
        <v>3.9683999999999999</v>
      </c>
      <c r="AI191" s="37">
        <v>24.8</v>
      </c>
    </row>
    <row r="192" spans="1:35" x14ac:dyDescent="0.25">
      <c r="A192" s="2" t="s">
        <v>46</v>
      </c>
      <c r="C192" s="11">
        <v>41829</v>
      </c>
      <c r="M192" s="12">
        <v>5.64</v>
      </c>
      <c r="N192" s="12">
        <v>5.4</v>
      </c>
      <c r="Q192" s="2">
        <f t="shared" si="5"/>
        <v>4.3820266346738812</v>
      </c>
      <c r="R192" s="37">
        <v>80</v>
      </c>
      <c r="V192" s="37">
        <v>58</v>
      </c>
      <c r="AF192" s="8">
        <v>3.3129999999999997</v>
      </c>
      <c r="AI192" s="35">
        <v>12</v>
      </c>
    </row>
    <row r="193" spans="1:35" x14ac:dyDescent="0.25">
      <c r="A193" s="2" t="s">
        <v>46</v>
      </c>
      <c r="C193" s="11">
        <v>41829</v>
      </c>
      <c r="M193" s="16" t="s">
        <v>40</v>
      </c>
      <c r="N193" s="12"/>
      <c r="Q193" s="2">
        <f t="shared" si="5"/>
        <v>2.3025850929940459</v>
      </c>
      <c r="R193" s="37">
        <v>10</v>
      </c>
      <c r="V193" s="37">
        <v>28</v>
      </c>
      <c r="AF193" s="8">
        <v>2.9089999999999998</v>
      </c>
      <c r="AI193" s="35">
        <v>10</v>
      </c>
    </row>
    <row r="194" spans="1:35" x14ac:dyDescent="0.25">
      <c r="A194" s="2" t="s">
        <v>44</v>
      </c>
      <c r="C194" s="11">
        <v>41830</v>
      </c>
      <c r="M194" s="13">
        <v>5.85</v>
      </c>
      <c r="N194" s="12"/>
      <c r="Q194" s="2">
        <f t="shared" ref="Q194:Q213" si="6">LN(R194)</f>
        <v>2.4849066497880004</v>
      </c>
      <c r="R194" s="19">
        <v>12</v>
      </c>
      <c r="V194" s="28">
        <v>108</v>
      </c>
      <c r="AF194" s="8">
        <v>3.8382000000000001</v>
      </c>
      <c r="AI194" s="19">
        <v>7.04</v>
      </c>
    </row>
    <row r="195" spans="1:35" x14ac:dyDescent="0.25">
      <c r="A195" s="2" t="s">
        <v>44</v>
      </c>
      <c r="C195" s="11">
        <v>41830</v>
      </c>
      <c r="M195" s="16" t="s">
        <v>40</v>
      </c>
      <c r="N195" s="12"/>
      <c r="Q195" s="2">
        <f t="shared" si="6"/>
        <v>4.5217885770490405</v>
      </c>
      <c r="R195" s="19">
        <v>92</v>
      </c>
      <c r="V195" s="28">
        <v>108</v>
      </c>
      <c r="AF195" s="8">
        <v>4.0670000000000002</v>
      </c>
      <c r="AI195" s="19">
        <v>6.04</v>
      </c>
    </row>
    <row r="196" spans="1:35" x14ac:dyDescent="0.25">
      <c r="A196" s="2" t="s">
        <v>44</v>
      </c>
      <c r="C196" s="11">
        <v>41844</v>
      </c>
      <c r="M196" s="13">
        <v>4.05</v>
      </c>
      <c r="N196" s="12"/>
      <c r="Q196" s="2">
        <f t="shared" si="6"/>
        <v>7.2442275156033498</v>
      </c>
      <c r="R196" s="19">
        <v>1400</v>
      </c>
      <c r="V196" s="28">
        <v>360</v>
      </c>
      <c r="AF196" s="8">
        <v>3.2248000000000001</v>
      </c>
      <c r="AI196" s="19">
        <v>1.51</v>
      </c>
    </row>
    <row r="197" spans="1:35" x14ac:dyDescent="0.25">
      <c r="A197" s="2" t="s">
        <v>44</v>
      </c>
      <c r="C197" s="11">
        <v>41844</v>
      </c>
      <c r="M197" s="16" t="s">
        <v>40</v>
      </c>
      <c r="N197" s="12"/>
      <c r="R197" s="20" t="s">
        <v>50</v>
      </c>
      <c r="V197" s="28">
        <v>360</v>
      </c>
      <c r="AF197" s="8">
        <v>3.2241999999999997</v>
      </c>
      <c r="AI197" s="19">
        <v>1.55</v>
      </c>
    </row>
    <row r="198" spans="1:35" x14ac:dyDescent="0.25">
      <c r="A198" s="2" t="s">
        <v>47</v>
      </c>
      <c r="C198" s="11">
        <v>41850</v>
      </c>
      <c r="M198" s="12">
        <v>6.33</v>
      </c>
      <c r="N198" s="12">
        <v>5.72</v>
      </c>
      <c r="R198" s="13" t="s">
        <v>40</v>
      </c>
      <c r="V198" s="13" t="s">
        <v>40</v>
      </c>
      <c r="AF198" s="8" t="s">
        <v>54</v>
      </c>
      <c r="AI198" s="13" t="s">
        <v>40</v>
      </c>
    </row>
    <row r="199" spans="1:35" x14ac:dyDescent="0.25">
      <c r="A199" s="2" t="s">
        <v>46</v>
      </c>
      <c r="C199" s="45">
        <v>41850</v>
      </c>
      <c r="M199" s="12">
        <v>6.6</v>
      </c>
      <c r="N199" s="12">
        <v>4.46</v>
      </c>
      <c r="R199" s="13" t="s">
        <v>40</v>
      </c>
      <c r="V199" s="13" t="s">
        <v>40</v>
      </c>
      <c r="AF199" s="8">
        <v>1.8961000000000001</v>
      </c>
      <c r="AI199" s="37">
        <v>21.3</v>
      </c>
    </row>
    <row r="200" spans="1:35" x14ac:dyDescent="0.25">
      <c r="A200" s="2" t="s">
        <v>44</v>
      </c>
      <c r="C200" s="11">
        <v>41865</v>
      </c>
      <c r="M200" s="12">
        <v>5.75</v>
      </c>
      <c r="N200" s="12"/>
      <c r="Q200" s="2">
        <f t="shared" si="6"/>
        <v>4.0943445622221004</v>
      </c>
      <c r="R200" s="19">
        <v>60</v>
      </c>
      <c r="V200" s="28">
        <v>80</v>
      </c>
      <c r="AF200" s="8">
        <v>4.7788000000000004</v>
      </c>
      <c r="AI200" s="19">
        <v>2.09</v>
      </c>
    </row>
    <row r="201" spans="1:35" x14ac:dyDescent="0.25">
      <c r="A201" s="2" t="s">
        <v>44</v>
      </c>
      <c r="C201" s="11">
        <v>41865</v>
      </c>
      <c r="M201" s="16" t="s">
        <v>40</v>
      </c>
      <c r="N201" s="12"/>
      <c r="Q201" s="2">
        <f t="shared" si="6"/>
        <v>4.6051701859880918</v>
      </c>
      <c r="R201" s="19">
        <v>100</v>
      </c>
      <c r="V201" s="28">
        <v>70</v>
      </c>
      <c r="AF201" s="8">
        <v>4.8411</v>
      </c>
      <c r="AI201" s="19">
        <v>2.23</v>
      </c>
    </row>
    <row r="202" spans="1:35" x14ac:dyDescent="0.25">
      <c r="A202" s="2" t="s">
        <v>47</v>
      </c>
      <c r="C202" s="11">
        <v>41865</v>
      </c>
      <c r="M202" s="12">
        <v>5.23</v>
      </c>
      <c r="N202" s="12">
        <v>5.28</v>
      </c>
      <c r="R202" s="38" t="s">
        <v>50</v>
      </c>
      <c r="V202" s="37">
        <v>180</v>
      </c>
      <c r="AF202" s="8">
        <v>3.3921000000000001</v>
      </c>
      <c r="AI202" s="37">
        <v>7.29</v>
      </c>
    </row>
    <row r="203" spans="1:35" x14ac:dyDescent="0.25">
      <c r="A203" s="2" t="s">
        <v>46</v>
      </c>
      <c r="C203" s="11">
        <v>41865</v>
      </c>
      <c r="M203" s="12">
        <v>4.21</v>
      </c>
      <c r="N203" s="12">
        <v>4.12</v>
      </c>
      <c r="Q203" s="2">
        <f t="shared" si="6"/>
        <v>5.393627546352362</v>
      </c>
      <c r="R203" s="37">
        <v>220</v>
      </c>
      <c r="V203" s="37">
        <v>10</v>
      </c>
      <c r="AF203" s="8">
        <v>2.3854000000000002</v>
      </c>
      <c r="AI203" s="37">
        <v>13.2</v>
      </c>
    </row>
    <row r="204" spans="1:35" x14ac:dyDescent="0.25">
      <c r="A204" s="2" t="s">
        <v>47</v>
      </c>
      <c r="C204" s="11">
        <v>41877</v>
      </c>
      <c r="M204" s="12">
        <v>7.83</v>
      </c>
      <c r="N204" s="12">
        <v>6.06</v>
      </c>
      <c r="R204" s="38" t="s">
        <v>50</v>
      </c>
      <c r="V204" s="37">
        <v>30</v>
      </c>
      <c r="AF204" s="8">
        <v>2.6356000000000002</v>
      </c>
      <c r="AI204" s="37">
        <v>33.6</v>
      </c>
    </row>
    <row r="205" spans="1:35" x14ac:dyDescent="0.25">
      <c r="A205" s="2" t="s">
        <v>47</v>
      </c>
      <c r="C205" s="11">
        <v>41877</v>
      </c>
      <c r="M205" s="16" t="s">
        <v>40</v>
      </c>
      <c r="N205" s="12"/>
      <c r="R205" s="38" t="s">
        <v>50</v>
      </c>
      <c r="V205" s="37">
        <v>46</v>
      </c>
      <c r="AF205" s="8">
        <v>2.9813000000000001</v>
      </c>
      <c r="AI205" s="37">
        <v>34.799999999999997</v>
      </c>
    </row>
    <row r="206" spans="1:35" x14ac:dyDescent="0.25">
      <c r="A206" s="2" t="s">
        <v>46</v>
      </c>
      <c r="C206" s="11">
        <v>41877</v>
      </c>
      <c r="M206" s="12">
        <v>5.75</v>
      </c>
      <c r="N206" s="12">
        <v>4.7300000000000004</v>
      </c>
      <c r="Q206" s="2">
        <f t="shared" si="6"/>
        <v>4.7874917427820458</v>
      </c>
      <c r="R206" s="37">
        <v>120</v>
      </c>
      <c r="V206" s="37">
        <v>20</v>
      </c>
      <c r="AF206" s="8">
        <v>2.2170999999999998</v>
      </c>
      <c r="AI206" s="35">
        <v>30</v>
      </c>
    </row>
    <row r="207" spans="1:35" x14ac:dyDescent="0.25">
      <c r="A207" s="2" t="s">
        <v>44</v>
      </c>
      <c r="C207" s="11">
        <v>41878</v>
      </c>
      <c r="M207" s="12">
        <v>5.0599999999999996</v>
      </c>
      <c r="N207" s="12"/>
      <c r="Q207" s="2">
        <f t="shared" si="6"/>
        <v>3.6888794541139363</v>
      </c>
      <c r="R207" s="19">
        <v>40</v>
      </c>
      <c r="V207" s="28">
        <v>40</v>
      </c>
      <c r="AF207" s="8">
        <v>4.3498000000000001</v>
      </c>
      <c r="AI207" s="19">
        <v>7.52</v>
      </c>
    </row>
    <row r="208" spans="1:35" x14ac:dyDescent="0.25">
      <c r="A208" s="2" t="s">
        <v>44</v>
      </c>
      <c r="C208" s="11">
        <v>41878</v>
      </c>
      <c r="M208" s="16" t="s">
        <v>40</v>
      </c>
      <c r="N208" s="12"/>
      <c r="Q208" s="2">
        <f t="shared" si="6"/>
        <v>4.7874917427820458</v>
      </c>
      <c r="R208" s="19">
        <v>120</v>
      </c>
      <c r="V208" s="28">
        <v>44</v>
      </c>
      <c r="AF208" s="8">
        <v>4.3906000000000001</v>
      </c>
      <c r="AI208" s="19">
        <v>8.0299999999999994</v>
      </c>
    </row>
    <row r="209" spans="1:35" x14ac:dyDescent="0.25">
      <c r="A209" s="2" t="s">
        <v>44</v>
      </c>
      <c r="C209" s="11">
        <v>41886</v>
      </c>
      <c r="M209" s="12">
        <v>4.7300000000000004</v>
      </c>
      <c r="N209" s="12"/>
      <c r="R209" s="27" t="s">
        <v>42</v>
      </c>
      <c r="V209" s="12" t="s">
        <v>40</v>
      </c>
      <c r="AF209" s="8">
        <v>4.4962</v>
      </c>
      <c r="AI209" s="19">
        <v>9.85</v>
      </c>
    </row>
    <row r="210" spans="1:35" x14ac:dyDescent="0.25">
      <c r="A210" s="2" t="s">
        <v>44</v>
      </c>
      <c r="C210" s="11">
        <v>41886</v>
      </c>
      <c r="M210" s="16" t="s">
        <v>40</v>
      </c>
      <c r="N210" s="12"/>
      <c r="Q210" s="2">
        <f t="shared" si="6"/>
        <v>2.9957322735539909</v>
      </c>
      <c r="R210" s="19">
        <v>20</v>
      </c>
      <c r="V210" s="12" t="s">
        <v>40</v>
      </c>
      <c r="AF210" s="8">
        <v>5.0441000000000003</v>
      </c>
      <c r="AI210" s="19">
        <v>9.98</v>
      </c>
    </row>
    <row r="211" spans="1:35" x14ac:dyDescent="0.25">
      <c r="A211" s="2" t="s">
        <v>47</v>
      </c>
      <c r="C211" s="11">
        <v>41891</v>
      </c>
      <c r="M211" s="12">
        <v>6.18</v>
      </c>
      <c r="N211" s="12">
        <v>4.76</v>
      </c>
      <c r="Q211" s="2">
        <f t="shared" si="6"/>
        <v>5.2470240721604862</v>
      </c>
      <c r="R211" s="37">
        <v>190</v>
      </c>
      <c r="V211" s="12" t="s">
        <v>40</v>
      </c>
      <c r="AF211" s="8">
        <v>3.0521000000000003</v>
      </c>
      <c r="AI211" s="37">
        <v>17.5</v>
      </c>
    </row>
    <row r="212" spans="1:35" x14ac:dyDescent="0.25">
      <c r="A212" s="2" t="s">
        <v>46</v>
      </c>
      <c r="C212" s="11">
        <v>41891</v>
      </c>
      <c r="M212" s="12">
        <v>4.8</v>
      </c>
      <c r="N212" s="12">
        <v>4.8499999999999996</v>
      </c>
      <c r="Q212" s="2">
        <f t="shared" si="6"/>
        <v>4.2484952420493594</v>
      </c>
      <c r="R212" s="37">
        <v>70</v>
      </c>
      <c r="V212" s="12" t="s">
        <v>40</v>
      </c>
      <c r="AF212" s="8">
        <v>1.615</v>
      </c>
      <c r="AI212" s="37">
        <v>16.100000000000001</v>
      </c>
    </row>
    <row r="213" spans="1:35" x14ac:dyDescent="0.25">
      <c r="A213" s="2" t="s">
        <v>46</v>
      </c>
      <c r="C213" s="11">
        <v>41891</v>
      </c>
      <c r="M213" s="16" t="s">
        <v>40</v>
      </c>
      <c r="N213" s="12"/>
      <c r="Q213" s="2">
        <f t="shared" si="6"/>
        <v>4.7874917427820458</v>
      </c>
      <c r="R213" s="37">
        <v>120</v>
      </c>
      <c r="V213" s="12" t="s">
        <v>40</v>
      </c>
      <c r="AF213" s="8">
        <v>1.7328000000000001</v>
      </c>
      <c r="AI213" s="37">
        <v>18.100000000000001</v>
      </c>
    </row>
    <row r="214" spans="1:35" x14ac:dyDescent="0.25">
      <c r="A214" s="2" t="s">
        <v>44</v>
      </c>
      <c r="C214" s="11">
        <v>41907</v>
      </c>
      <c r="M214" s="12">
        <v>6.01</v>
      </c>
      <c r="N214" s="12"/>
      <c r="R214" s="13" t="s">
        <v>40</v>
      </c>
      <c r="V214" s="13" t="s">
        <v>40</v>
      </c>
      <c r="AF214" s="8">
        <v>5.1768000000000001</v>
      </c>
      <c r="AI214" s="19">
        <v>5.23</v>
      </c>
    </row>
    <row r="215" spans="1:35" x14ac:dyDescent="0.25">
      <c r="A215" s="2" t="s">
        <v>44</v>
      </c>
      <c r="C215" s="11">
        <v>41907</v>
      </c>
      <c r="M215" s="16" t="s">
        <v>40</v>
      </c>
      <c r="N215" s="12"/>
      <c r="R215" s="13" t="s">
        <v>40</v>
      </c>
      <c r="V215" s="13" t="s">
        <v>40</v>
      </c>
      <c r="AF215" s="8">
        <v>5.5932999999999993</v>
      </c>
      <c r="AI215" s="19">
        <v>5.01</v>
      </c>
    </row>
    <row r="216" spans="1:35" x14ac:dyDescent="0.35">
      <c r="A216" s="2" t="s">
        <v>44</v>
      </c>
      <c r="C216" s="11">
        <v>42159</v>
      </c>
      <c r="M216" s="12">
        <v>11.37</v>
      </c>
      <c r="N216" s="12"/>
      <c r="R216" s="20" t="s">
        <v>50</v>
      </c>
      <c r="V216" s="24">
        <v>820</v>
      </c>
      <c r="AI216" s="36"/>
    </row>
    <row r="217" spans="1:35" x14ac:dyDescent="0.35">
      <c r="A217" s="2" t="s">
        <v>44</v>
      </c>
      <c r="C217" s="11">
        <v>42159</v>
      </c>
      <c r="M217" s="12" t="s">
        <v>41</v>
      </c>
      <c r="N217" s="12"/>
      <c r="R217" s="20" t="s">
        <v>50</v>
      </c>
      <c r="V217" s="24">
        <v>800</v>
      </c>
      <c r="AI217" s="36"/>
    </row>
    <row r="218" spans="1:35" x14ac:dyDescent="0.35">
      <c r="A218" s="2" t="s">
        <v>47</v>
      </c>
      <c r="C218" s="11">
        <v>42159</v>
      </c>
      <c r="M218" s="12">
        <v>9.09</v>
      </c>
      <c r="N218" s="12">
        <v>9.11</v>
      </c>
      <c r="R218" s="38" t="s">
        <v>50</v>
      </c>
      <c r="V218" s="18">
        <v>370</v>
      </c>
      <c r="AI218" s="43"/>
    </row>
    <row r="219" spans="1:35" x14ac:dyDescent="0.35">
      <c r="A219" s="2" t="s">
        <v>46</v>
      </c>
      <c r="C219" s="11">
        <v>42159</v>
      </c>
      <c r="M219" s="12">
        <v>9.15</v>
      </c>
      <c r="N219" s="14">
        <v>9.09</v>
      </c>
      <c r="R219" s="38" t="s">
        <v>50</v>
      </c>
      <c r="V219" s="18">
        <v>140</v>
      </c>
      <c r="AI219" s="43"/>
    </row>
    <row r="220" spans="1:35" x14ac:dyDescent="0.35">
      <c r="A220" s="2" t="s">
        <v>47</v>
      </c>
      <c r="C220" s="11">
        <v>42172</v>
      </c>
      <c r="M220" s="12">
        <v>6.85</v>
      </c>
      <c r="N220" s="12">
        <v>6.94</v>
      </c>
      <c r="Q220" s="2">
        <f t="shared" ref="Q220:Q260" si="7">LN(R220)</f>
        <v>5.521460917862246</v>
      </c>
      <c r="R220" s="37">
        <v>250</v>
      </c>
      <c r="V220" s="18">
        <v>60</v>
      </c>
      <c r="AI220" s="43"/>
    </row>
    <row r="221" spans="1:35" x14ac:dyDescent="0.35">
      <c r="A221" s="2" t="s">
        <v>46</v>
      </c>
      <c r="C221" s="11">
        <v>42172</v>
      </c>
      <c r="M221" s="12">
        <v>4.43</v>
      </c>
      <c r="N221" s="14">
        <v>4.58</v>
      </c>
      <c r="R221" s="42"/>
      <c r="V221" s="18">
        <v>100</v>
      </c>
      <c r="AI221" s="43"/>
    </row>
    <row r="222" spans="1:35" x14ac:dyDescent="0.35">
      <c r="A222" s="2" t="s">
        <v>44</v>
      </c>
      <c r="C222" s="11">
        <v>42173</v>
      </c>
      <c r="M222" s="12">
        <v>8.86</v>
      </c>
      <c r="N222" s="14"/>
      <c r="Q222" s="2">
        <f t="shared" si="7"/>
        <v>7.3132203870903014</v>
      </c>
      <c r="R222" s="22">
        <v>1500</v>
      </c>
      <c r="V222" s="24">
        <v>230</v>
      </c>
      <c r="AI222" s="36"/>
    </row>
    <row r="223" spans="1:35" x14ac:dyDescent="0.35">
      <c r="A223" s="2" t="s">
        <v>44</v>
      </c>
      <c r="C223" s="11">
        <v>42173</v>
      </c>
      <c r="M223" s="12" t="s">
        <v>41</v>
      </c>
      <c r="N223" s="14"/>
      <c r="Q223" s="2">
        <f t="shared" si="7"/>
        <v>7.3777589082278725</v>
      </c>
      <c r="R223" s="22">
        <v>1600</v>
      </c>
      <c r="V223" s="24">
        <v>340</v>
      </c>
      <c r="AI223" s="36"/>
    </row>
    <row r="224" spans="1:35" x14ac:dyDescent="0.35">
      <c r="A224" s="2" t="s">
        <v>47</v>
      </c>
      <c r="C224" s="11">
        <v>42185</v>
      </c>
      <c r="M224" s="12">
        <v>8.42</v>
      </c>
      <c r="N224" s="12">
        <v>8.32</v>
      </c>
      <c r="R224" s="38" t="s">
        <v>50</v>
      </c>
      <c r="V224" s="18">
        <v>32</v>
      </c>
      <c r="AI224" s="43"/>
    </row>
    <row r="225" spans="1:35" x14ac:dyDescent="0.35">
      <c r="A225" s="2" t="s">
        <v>46</v>
      </c>
      <c r="C225" s="11">
        <v>42185</v>
      </c>
      <c r="M225" s="12">
        <v>7.11</v>
      </c>
      <c r="N225" s="14">
        <v>7.28</v>
      </c>
      <c r="R225" s="38" t="s">
        <v>50</v>
      </c>
      <c r="V225" s="18">
        <v>48</v>
      </c>
      <c r="AI225" s="43"/>
    </row>
    <row r="226" spans="1:35" x14ac:dyDescent="0.35">
      <c r="A226" s="2" t="s">
        <v>44</v>
      </c>
      <c r="C226" s="11">
        <v>42194</v>
      </c>
      <c r="M226" s="12">
        <v>7.01</v>
      </c>
      <c r="N226" s="14"/>
      <c r="R226" s="21" t="s">
        <v>43</v>
      </c>
      <c r="V226" s="24">
        <v>64</v>
      </c>
      <c r="AI226" s="36"/>
    </row>
    <row r="227" spans="1:35" x14ac:dyDescent="0.35">
      <c r="A227" s="2" t="s">
        <v>44</v>
      </c>
      <c r="C227" s="11">
        <v>42194</v>
      </c>
      <c r="M227" s="12" t="s">
        <v>41</v>
      </c>
      <c r="N227" s="14"/>
      <c r="R227" s="21" t="s">
        <v>43</v>
      </c>
      <c r="V227" s="24">
        <v>64</v>
      </c>
      <c r="AI227" s="36"/>
    </row>
    <row r="228" spans="1:35" x14ac:dyDescent="0.35">
      <c r="A228" s="2" t="s">
        <v>47</v>
      </c>
      <c r="C228" s="11">
        <v>42194</v>
      </c>
      <c r="M228" s="12">
        <v>8.9499999999999993</v>
      </c>
      <c r="N228" s="12">
        <v>8.9600000000000009</v>
      </c>
      <c r="Q228" s="2">
        <f t="shared" si="7"/>
        <v>4.9416424226093039</v>
      </c>
      <c r="R228" s="37">
        <v>140</v>
      </c>
      <c r="V228" s="18">
        <v>12</v>
      </c>
      <c r="AI228" s="43"/>
    </row>
    <row r="229" spans="1:35" x14ac:dyDescent="0.35">
      <c r="A229" s="2" t="s">
        <v>46</v>
      </c>
      <c r="C229" s="11">
        <v>42194</v>
      </c>
      <c r="M229" s="12">
        <v>7.22</v>
      </c>
      <c r="N229" s="14">
        <v>8.76</v>
      </c>
      <c r="Q229" s="2">
        <f t="shared" si="7"/>
        <v>4.9416424226093039</v>
      </c>
      <c r="R229" s="37">
        <v>140</v>
      </c>
      <c r="V229" s="18">
        <v>40</v>
      </c>
      <c r="AI229" s="43"/>
    </row>
    <row r="230" spans="1:35" x14ac:dyDescent="0.35">
      <c r="A230" s="2" t="s">
        <v>46</v>
      </c>
      <c r="C230" s="11">
        <v>42194</v>
      </c>
      <c r="M230" s="12" t="s">
        <v>41</v>
      </c>
      <c r="N230" s="14"/>
      <c r="Q230" s="2">
        <f t="shared" si="7"/>
        <v>4.0943445622221004</v>
      </c>
      <c r="R230" s="37">
        <v>60</v>
      </c>
      <c r="V230" s="18">
        <v>16</v>
      </c>
      <c r="AI230" s="43"/>
    </row>
    <row r="231" spans="1:35" x14ac:dyDescent="0.35">
      <c r="A231" s="2" t="s">
        <v>47</v>
      </c>
      <c r="C231" s="11">
        <v>42205</v>
      </c>
      <c r="M231" s="12">
        <v>8.6999999999999993</v>
      </c>
      <c r="N231" s="12">
        <v>7.93</v>
      </c>
      <c r="Q231" s="2">
        <f t="shared" si="7"/>
        <v>5.0751738152338266</v>
      </c>
      <c r="R231" s="37">
        <v>160</v>
      </c>
      <c r="V231" s="18">
        <v>6</v>
      </c>
      <c r="AI231" s="43"/>
    </row>
    <row r="232" spans="1:35" x14ac:dyDescent="0.35">
      <c r="A232" s="2" t="s">
        <v>46</v>
      </c>
      <c r="C232" s="11">
        <v>42205</v>
      </c>
      <c r="M232" s="12">
        <v>7.11</v>
      </c>
      <c r="N232" s="14">
        <v>7.09</v>
      </c>
      <c r="Q232" s="2">
        <f t="shared" si="7"/>
        <v>3.912023005428146</v>
      </c>
      <c r="R232" s="37">
        <v>50</v>
      </c>
      <c r="V232" s="18">
        <v>2</v>
      </c>
      <c r="AI232" s="43"/>
    </row>
    <row r="233" spans="1:35" x14ac:dyDescent="0.35">
      <c r="A233" s="2" t="s">
        <v>44</v>
      </c>
      <c r="C233" s="11">
        <v>42208</v>
      </c>
      <c r="M233" s="12">
        <v>7.97</v>
      </c>
      <c r="N233" s="14"/>
      <c r="Q233" s="2">
        <f t="shared" si="7"/>
        <v>5.8861040314501558</v>
      </c>
      <c r="R233" s="22">
        <v>360</v>
      </c>
      <c r="V233" s="24">
        <v>52</v>
      </c>
      <c r="AI233" s="36"/>
    </row>
    <row r="234" spans="1:35" x14ac:dyDescent="0.35">
      <c r="A234" s="2" t="s">
        <v>44</v>
      </c>
      <c r="C234" s="11">
        <v>42208</v>
      </c>
      <c r="M234" s="12" t="s">
        <v>41</v>
      </c>
      <c r="N234" s="14"/>
      <c r="Q234" s="2">
        <f t="shared" si="7"/>
        <v>5.7037824746562009</v>
      </c>
      <c r="R234" s="22">
        <v>300</v>
      </c>
      <c r="V234" s="24">
        <v>36</v>
      </c>
      <c r="AI234" s="36"/>
    </row>
    <row r="235" spans="1:35" x14ac:dyDescent="0.35">
      <c r="A235" s="2" t="s">
        <v>47</v>
      </c>
      <c r="C235" s="11">
        <v>42214</v>
      </c>
      <c r="M235" s="12">
        <v>8.6300000000000008</v>
      </c>
      <c r="N235" s="12">
        <v>6.91</v>
      </c>
      <c r="R235" s="38" t="s">
        <v>50</v>
      </c>
      <c r="V235" s="18">
        <v>32</v>
      </c>
      <c r="AI235" s="43"/>
    </row>
    <row r="236" spans="1:35" x14ac:dyDescent="0.35">
      <c r="A236" s="2" t="s">
        <v>46</v>
      </c>
      <c r="C236" s="11">
        <v>42214</v>
      </c>
      <c r="M236" s="12">
        <v>9.51</v>
      </c>
      <c r="N236" s="14">
        <v>9.3000000000000007</v>
      </c>
      <c r="Q236" s="2">
        <f t="shared" si="7"/>
        <v>6.0402547112774139</v>
      </c>
      <c r="R236" s="37">
        <v>420</v>
      </c>
      <c r="V236" s="18">
        <v>14</v>
      </c>
      <c r="AI236" s="43"/>
    </row>
    <row r="237" spans="1:35" x14ac:dyDescent="0.35">
      <c r="A237" s="2" t="s">
        <v>46</v>
      </c>
      <c r="C237" s="11">
        <v>42214</v>
      </c>
      <c r="M237" s="12" t="s">
        <v>41</v>
      </c>
      <c r="N237" s="14"/>
      <c r="Q237" s="2">
        <f t="shared" si="7"/>
        <v>5.8861040314501558</v>
      </c>
      <c r="R237" s="37">
        <v>360</v>
      </c>
      <c r="V237" s="18">
        <v>12</v>
      </c>
      <c r="AI237" s="43"/>
    </row>
    <row r="238" spans="1:35" x14ac:dyDescent="0.35">
      <c r="A238" s="2" t="s">
        <v>44</v>
      </c>
      <c r="C238" s="11">
        <v>42221</v>
      </c>
      <c r="M238" s="12">
        <v>7.08</v>
      </c>
      <c r="N238" s="14"/>
      <c r="R238" s="21" t="s">
        <v>43</v>
      </c>
      <c r="V238" s="24">
        <v>76</v>
      </c>
      <c r="AI238" s="36"/>
    </row>
    <row r="239" spans="1:35" x14ac:dyDescent="0.35">
      <c r="A239" s="2" t="s">
        <v>44</v>
      </c>
      <c r="C239" s="11">
        <v>42221</v>
      </c>
      <c r="M239" s="12" t="s">
        <v>41</v>
      </c>
      <c r="N239" s="14"/>
      <c r="R239" s="21" t="s">
        <v>43</v>
      </c>
      <c r="V239" s="24">
        <v>66</v>
      </c>
      <c r="AI239" s="36"/>
    </row>
    <row r="240" spans="1:35" x14ac:dyDescent="0.35">
      <c r="A240" s="2" t="s">
        <v>47</v>
      </c>
      <c r="C240" s="11">
        <v>42228</v>
      </c>
      <c r="M240" s="12">
        <v>6.94</v>
      </c>
      <c r="N240" s="12">
        <v>6.47</v>
      </c>
      <c r="Q240" s="2">
        <f t="shared" si="7"/>
        <v>7.1701195434496281</v>
      </c>
      <c r="R240" s="37">
        <v>1300</v>
      </c>
      <c r="V240" s="18">
        <v>74</v>
      </c>
      <c r="AI240" s="43"/>
    </row>
    <row r="241" spans="1:35" x14ac:dyDescent="0.35">
      <c r="A241" s="2" t="s">
        <v>46</v>
      </c>
      <c r="C241" s="11">
        <v>42228</v>
      </c>
      <c r="M241" s="12">
        <v>6.62</v>
      </c>
      <c r="N241" s="14">
        <v>5.96</v>
      </c>
      <c r="Q241" s="2">
        <f t="shared" si="7"/>
        <v>5.4806389233419912</v>
      </c>
      <c r="R241" s="37">
        <v>240</v>
      </c>
      <c r="V241" s="18">
        <v>18</v>
      </c>
      <c r="AI241" s="43"/>
    </row>
    <row r="242" spans="1:35" x14ac:dyDescent="0.35">
      <c r="A242" s="2" t="s">
        <v>46</v>
      </c>
      <c r="C242" s="11">
        <v>42228</v>
      </c>
      <c r="M242" s="12" t="s">
        <v>41</v>
      </c>
      <c r="N242" s="14"/>
      <c r="Q242" s="2">
        <f t="shared" si="7"/>
        <v>5.5606816310155276</v>
      </c>
      <c r="R242" s="37">
        <v>260</v>
      </c>
      <c r="V242" s="18">
        <v>10</v>
      </c>
      <c r="AI242" s="43"/>
    </row>
    <row r="243" spans="1:35" x14ac:dyDescent="0.35">
      <c r="A243" s="2" t="s">
        <v>47</v>
      </c>
      <c r="C243" s="11">
        <v>42235</v>
      </c>
      <c r="M243" s="12">
        <v>8.14</v>
      </c>
      <c r="N243" s="12">
        <v>7.24</v>
      </c>
      <c r="Q243" s="2">
        <f t="shared" si="7"/>
        <v>4.3820266346738812</v>
      </c>
      <c r="R243" s="37">
        <v>80</v>
      </c>
      <c r="V243" s="14" t="s">
        <v>41</v>
      </c>
      <c r="AI243" s="43"/>
    </row>
    <row r="244" spans="1:35" x14ac:dyDescent="0.35">
      <c r="A244" s="2" t="s">
        <v>46</v>
      </c>
      <c r="C244" s="11">
        <v>42235</v>
      </c>
      <c r="M244" s="12">
        <v>8.6199999999999992</v>
      </c>
      <c r="N244" s="14">
        <v>7.82</v>
      </c>
      <c r="Q244" s="2">
        <f t="shared" si="7"/>
        <v>2.9957322735539909</v>
      </c>
      <c r="R244" s="37">
        <v>20</v>
      </c>
      <c r="V244" s="14" t="s">
        <v>41</v>
      </c>
      <c r="AI244" s="43"/>
    </row>
    <row r="245" spans="1:35" x14ac:dyDescent="0.35">
      <c r="A245" s="2" t="s">
        <v>44</v>
      </c>
      <c r="C245" s="11">
        <v>42236</v>
      </c>
      <c r="M245" s="12">
        <v>5.38</v>
      </c>
      <c r="N245" s="14"/>
      <c r="Q245" s="2">
        <f t="shared" si="7"/>
        <v>7.696212639346407</v>
      </c>
      <c r="R245" s="22">
        <v>2200</v>
      </c>
      <c r="V245" s="14" t="s">
        <v>41</v>
      </c>
      <c r="AI245" s="36"/>
    </row>
    <row r="246" spans="1:35" x14ac:dyDescent="0.35">
      <c r="A246" s="2" t="s">
        <v>44</v>
      </c>
      <c r="C246" s="11">
        <v>42236</v>
      </c>
      <c r="M246" s="12" t="s">
        <v>41</v>
      </c>
      <c r="N246" s="14"/>
      <c r="Q246" s="2">
        <f t="shared" si="7"/>
        <v>7.200424892944957</v>
      </c>
      <c r="R246" s="22">
        <v>1340</v>
      </c>
      <c r="V246" s="14" t="s">
        <v>41</v>
      </c>
      <c r="AI246" s="36"/>
    </row>
    <row r="247" spans="1:35" x14ac:dyDescent="0.35">
      <c r="A247" s="2" t="s">
        <v>47</v>
      </c>
      <c r="C247" s="11">
        <v>42242</v>
      </c>
      <c r="M247" s="12">
        <v>8.7799999999999994</v>
      </c>
      <c r="N247" s="12">
        <v>7.17</v>
      </c>
      <c r="Q247" s="2">
        <f t="shared" si="7"/>
        <v>5.2983173665480363</v>
      </c>
      <c r="R247" s="37">
        <v>200</v>
      </c>
      <c r="V247" s="18">
        <v>32</v>
      </c>
      <c r="AI247" s="43"/>
    </row>
    <row r="248" spans="1:35" x14ac:dyDescent="0.35">
      <c r="A248" s="2" t="s">
        <v>46</v>
      </c>
      <c r="C248" s="11">
        <v>42242</v>
      </c>
      <c r="M248" s="12">
        <v>9.17</v>
      </c>
      <c r="N248" s="14">
        <v>8.7899999999999991</v>
      </c>
      <c r="Q248" s="2">
        <f t="shared" si="7"/>
        <v>6.2146080984221914</v>
      </c>
      <c r="R248" s="37">
        <v>500</v>
      </c>
      <c r="V248" s="18">
        <v>74</v>
      </c>
      <c r="AI248" s="43"/>
    </row>
    <row r="249" spans="1:35" x14ac:dyDescent="0.35">
      <c r="A249" s="2" t="s">
        <v>47</v>
      </c>
      <c r="C249" s="11">
        <v>42249</v>
      </c>
      <c r="M249" s="12">
        <v>4.75</v>
      </c>
      <c r="N249" s="12">
        <v>4.6500000000000004</v>
      </c>
      <c r="Q249" s="2">
        <f t="shared" si="7"/>
        <v>5.8289456176102075</v>
      </c>
      <c r="R249" s="37">
        <v>340</v>
      </c>
      <c r="V249" s="18">
        <v>46</v>
      </c>
      <c r="AI249" s="43"/>
    </row>
    <row r="250" spans="1:35" x14ac:dyDescent="0.35">
      <c r="A250" s="2" t="s">
        <v>46</v>
      </c>
      <c r="C250" s="11">
        <v>42249</v>
      </c>
      <c r="M250" s="12">
        <v>3.69</v>
      </c>
      <c r="N250" s="14">
        <v>4.8499999999999996</v>
      </c>
      <c r="Q250" s="2">
        <f t="shared" si="7"/>
        <v>4.8202815656050371</v>
      </c>
      <c r="R250" s="37">
        <v>124</v>
      </c>
      <c r="V250" s="18">
        <v>24</v>
      </c>
      <c r="AI250" s="43"/>
    </row>
    <row r="251" spans="1:35" x14ac:dyDescent="0.35">
      <c r="A251" s="2" t="s">
        <v>46</v>
      </c>
      <c r="C251" s="11">
        <v>42249</v>
      </c>
      <c r="M251" s="12" t="s">
        <v>41</v>
      </c>
      <c r="N251" s="14"/>
      <c r="Q251" s="2">
        <f t="shared" si="7"/>
        <v>5.2364419628299492</v>
      </c>
      <c r="R251" s="37">
        <v>188</v>
      </c>
      <c r="V251" s="18">
        <v>30</v>
      </c>
      <c r="AI251" s="43"/>
    </row>
    <row r="252" spans="1:35" x14ac:dyDescent="0.35">
      <c r="A252" s="2" t="s">
        <v>44</v>
      </c>
      <c r="C252" s="11">
        <v>42250</v>
      </c>
      <c r="M252" s="12">
        <v>4.96</v>
      </c>
      <c r="N252" s="14"/>
      <c r="Q252" s="2">
        <f t="shared" si="7"/>
        <v>4.5217885770490405</v>
      </c>
      <c r="R252" s="22">
        <v>92</v>
      </c>
      <c r="V252" s="24">
        <v>48</v>
      </c>
      <c r="AI252" s="36"/>
    </row>
    <row r="253" spans="1:35" x14ac:dyDescent="0.35">
      <c r="A253" s="2" t="s">
        <v>44</v>
      </c>
      <c r="C253" s="11">
        <v>42250</v>
      </c>
      <c r="M253" s="12" t="s">
        <v>41</v>
      </c>
      <c r="N253" s="14"/>
      <c r="Q253" s="2">
        <f t="shared" si="7"/>
        <v>4.5643481914678361</v>
      </c>
      <c r="R253" s="22">
        <v>96</v>
      </c>
      <c r="V253" s="24">
        <v>26</v>
      </c>
      <c r="AI253" s="36"/>
    </row>
    <row r="254" spans="1:35" x14ac:dyDescent="0.35">
      <c r="A254" s="2" t="s">
        <v>47</v>
      </c>
      <c r="C254" s="11">
        <v>42263</v>
      </c>
      <c r="M254" s="12">
        <v>7.14</v>
      </c>
      <c r="N254" s="12">
        <v>6.72</v>
      </c>
      <c r="Q254" s="2">
        <f t="shared" si="7"/>
        <v>4.499809670330265</v>
      </c>
      <c r="R254" s="37">
        <v>90</v>
      </c>
      <c r="V254" s="18">
        <v>10</v>
      </c>
      <c r="AI254" s="43"/>
    </row>
    <row r="255" spans="1:35" x14ac:dyDescent="0.35">
      <c r="A255" s="2" t="s">
        <v>47</v>
      </c>
      <c r="C255" s="11">
        <v>42263</v>
      </c>
      <c r="M255" s="12" t="s">
        <v>41</v>
      </c>
      <c r="N255" s="12"/>
      <c r="Q255" s="2">
        <f t="shared" si="7"/>
        <v>4.2484952420493594</v>
      </c>
      <c r="R255" s="37">
        <v>70</v>
      </c>
      <c r="V255" s="18">
        <v>26</v>
      </c>
      <c r="AI255" s="43"/>
    </row>
    <row r="256" spans="1:35" x14ac:dyDescent="0.35">
      <c r="A256" s="2" t="s">
        <v>46</v>
      </c>
      <c r="C256" s="11">
        <v>42263</v>
      </c>
      <c r="M256" s="12">
        <v>5.24</v>
      </c>
      <c r="N256" s="14">
        <v>5.45</v>
      </c>
      <c r="Q256" s="2">
        <f t="shared" si="7"/>
        <v>4.6051701859880918</v>
      </c>
      <c r="R256" s="37">
        <v>100</v>
      </c>
      <c r="V256" s="18">
        <v>16</v>
      </c>
      <c r="AI256" s="43"/>
    </row>
    <row r="257" spans="1:35" x14ac:dyDescent="0.35">
      <c r="A257" s="2" t="s">
        <v>44</v>
      </c>
      <c r="C257" s="11">
        <v>42271</v>
      </c>
      <c r="M257" s="12">
        <v>8.49</v>
      </c>
      <c r="N257" s="14"/>
      <c r="Q257" s="2">
        <f t="shared" si="7"/>
        <v>5.2574953720277815</v>
      </c>
      <c r="R257" s="22">
        <v>192</v>
      </c>
      <c r="V257" s="24">
        <v>36</v>
      </c>
      <c r="AI257" s="36"/>
    </row>
    <row r="258" spans="1:35" x14ac:dyDescent="0.35">
      <c r="A258" s="2" t="s">
        <v>44</v>
      </c>
      <c r="C258" s="11">
        <v>42271</v>
      </c>
      <c r="M258" s="12" t="s">
        <v>41</v>
      </c>
      <c r="N258" s="14"/>
      <c r="Q258" s="2">
        <f t="shared" si="7"/>
        <v>5.0751738152338266</v>
      </c>
      <c r="R258" s="22">
        <v>160</v>
      </c>
      <c r="V258" s="24">
        <v>36</v>
      </c>
      <c r="AI258" s="36"/>
    </row>
    <row r="259" spans="1:35" x14ac:dyDescent="0.35">
      <c r="A259" s="2" t="s">
        <v>47</v>
      </c>
      <c r="C259" s="11">
        <v>42271</v>
      </c>
      <c r="M259" s="12">
        <v>10.99</v>
      </c>
      <c r="N259" s="12">
        <v>7.69</v>
      </c>
      <c r="Q259" s="2">
        <f t="shared" si="7"/>
        <v>5.978885764901122</v>
      </c>
      <c r="R259" s="37">
        <v>395</v>
      </c>
      <c r="V259" s="18">
        <v>80</v>
      </c>
      <c r="AI259" s="43"/>
    </row>
    <row r="260" spans="1:35" x14ac:dyDescent="0.35">
      <c r="A260" s="2" t="s">
        <v>46</v>
      </c>
      <c r="C260" s="11">
        <v>42271</v>
      </c>
      <c r="M260" s="12">
        <v>9.65</v>
      </c>
      <c r="N260" s="14">
        <v>8.6300000000000008</v>
      </c>
      <c r="Q260" s="2">
        <f t="shared" si="7"/>
        <v>5.2983173665480363</v>
      </c>
      <c r="R260" s="37">
        <v>200</v>
      </c>
      <c r="V260" s="18">
        <v>68</v>
      </c>
      <c r="AI260" s="43"/>
    </row>
    <row r="261" spans="1:35" x14ac:dyDescent="0.35">
      <c r="A261" s="2" t="s">
        <v>44</v>
      </c>
      <c r="C261" s="11">
        <v>42529</v>
      </c>
      <c r="M261" s="14">
        <v>5.3</v>
      </c>
      <c r="N261" s="14"/>
      <c r="Q261" s="2">
        <f t="shared" ref="Q261:Q308" si="8">LN(R261)</f>
        <v>5.4380793089231956</v>
      </c>
      <c r="R261" s="22">
        <v>230</v>
      </c>
      <c r="V261" s="24">
        <v>76</v>
      </c>
      <c r="AF261" s="8">
        <v>4.0584999999999996</v>
      </c>
      <c r="AI261" s="12" t="s">
        <v>41</v>
      </c>
    </row>
    <row r="262" spans="1:35" x14ac:dyDescent="0.35">
      <c r="A262" s="2" t="s">
        <v>44</v>
      </c>
      <c r="C262" s="11">
        <v>42529</v>
      </c>
      <c r="M262" s="14" t="s">
        <v>41</v>
      </c>
      <c r="N262" s="14"/>
      <c r="Q262" s="2">
        <f t="shared" si="8"/>
        <v>5.1929568508902104</v>
      </c>
      <c r="R262" s="22">
        <v>180</v>
      </c>
      <c r="V262" s="24">
        <v>80</v>
      </c>
      <c r="AF262" s="8">
        <v>4.1108000000000002</v>
      </c>
      <c r="AI262" s="22">
        <v>1.73</v>
      </c>
    </row>
    <row r="263" spans="1:35" x14ac:dyDescent="0.35">
      <c r="A263" s="2" t="s">
        <v>47</v>
      </c>
      <c r="C263" s="11">
        <v>42530</v>
      </c>
      <c r="M263" s="14">
        <v>8.57</v>
      </c>
      <c r="N263" s="14">
        <v>8.51</v>
      </c>
      <c r="R263" s="18" t="s">
        <v>50</v>
      </c>
      <c r="V263" s="18">
        <v>212</v>
      </c>
      <c r="AF263" s="8">
        <v>3.7301000000000002</v>
      </c>
      <c r="AI263" s="12" t="s">
        <v>41</v>
      </c>
    </row>
    <row r="264" spans="1:35" x14ac:dyDescent="0.35">
      <c r="A264" s="2" t="s">
        <v>46</v>
      </c>
      <c r="C264" s="11">
        <v>42530</v>
      </c>
      <c r="M264" s="14">
        <v>5.87</v>
      </c>
      <c r="N264" s="14">
        <v>5.87</v>
      </c>
      <c r="R264" s="37" t="s">
        <v>50</v>
      </c>
      <c r="V264" s="18">
        <v>20</v>
      </c>
      <c r="AF264" s="8">
        <v>2.5823999999999998</v>
      </c>
      <c r="AI264" s="18">
        <v>4.03</v>
      </c>
    </row>
    <row r="265" spans="1:35" x14ac:dyDescent="0.35">
      <c r="A265" s="2" t="s">
        <v>46</v>
      </c>
      <c r="C265" s="11">
        <v>42530</v>
      </c>
      <c r="M265" s="14" t="s">
        <v>41</v>
      </c>
      <c r="N265" s="14" t="s">
        <v>41</v>
      </c>
      <c r="R265" s="37" t="s">
        <v>50</v>
      </c>
      <c r="V265" s="18">
        <v>12</v>
      </c>
      <c r="AF265" s="8">
        <v>2.2766999999999999</v>
      </c>
      <c r="AI265" s="18">
        <v>3.86</v>
      </c>
    </row>
    <row r="266" spans="1:35" x14ac:dyDescent="0.35">
      <c r="A266" s="2" t="s">
        <v>47</v>
      </c>
      <c r="C266" s="11">
        <v>42543</v>
      </c>
      <c r="M266" s="14">
        <v>11.12</v>
      </c>
      <c r="N266" s="14">
        <v>9.16</v>
      </c>
      <c r="Q266" s="2">
        <f t="shared" si="8"/>
        <v>4.8828019225863706</v>
      </c>
      <c r="R266" s="18">
        <v>132</v>
      </c>
      <c r="V266" s="18">
        <v>2</v>
      </c>
      <c r="AF266" s="8">
        <v>2.2545000000000002</v>
      </c>
      <c r="AI266" s="18">
        <v>47.2</v>
      </c>
    </row>
    <row r="267" spans="1:35" x14ac:dyDescent="0.35">
      <c r="A267" s="2" t="s">
        <v>46</v>
      </c>
      <c r="C267" s="11">
        <v>42543</v>
      </c>
      <c r="M267" s="14">
        <v>9.31</v>
      </c>
      <c r="N267" s="14">
        <v>9.31</v>
      </c>
      <c r="R267" s="37">
        <v>40</v>
      </c>
      <c r="V267" s="18">
        <v>2</v>
      </c>
      <c r="AF267" s="8">
        <v>0.87490000000000001</v>
      </c>
      <c r="AI267" s="18">
        <v>28</v>
      </c>
    </row>
    <row r="268" spans="1:35" x14ac:dyDescent="0.35">
      <c r="A268" s="2" t="s">
        <v>44</v>
      </c>
      <c r="C268" s="11">
        <v>42544</v>
      </c>
      <c r="M268" s="14">
        <v>4.33</v>
      </c>
      <c r="N268" s="14"/>
      <c r="Q268" s="2">
        <f t="shared" si="8"/>
        <v>4.3820266346738812</v>
      </c>
      <c r="R268" s="22">
        <v>80</v>
      </c>
      <c r="V268" s="24">
        <v>18</v>
      </c>
      <c r="AF268" s="8">
        <v>5.2122000000000002</v>
      </c>
      <c r="AI268" s="22">
        <v>1.82</v>
      </c>
    </row>
    <row r="269" spans="1:35" x14ac:dyDescent="0.35">
      <c r="A269" s="2" t="s">
        <v>44</v>
      </c>
      <c r="C269" s="11">
        <v>42544</v>
      </c>
      <c r="M269" s="14" t="s">
        <v>41</v>
      </c>
      <c r="N269" s="14"/>
      <c r="Q269" s="2">
        <f t="shared" si="8"/>
        <v>4.4308167988433134</v>
      </c>
      <c r="R269" s="22">
        <v>84</v>
      </c>
      <c r="V269" s="24">
        <v>18</v>
      </c>
      <c r="AF269" s="8">
        <v>5.3041</v>
      </c>
      <c r="AI269" s="22">
        <v>2.3199999999999998</v>
      </c>
    </row>
    <row r="270" spans="1:35" x14ac:dyDescent="0.35">
      <c r="A270" s="2" t="s">
        <v>44</v>
      </c>
      <c r="C270" s="11">
        <v>42564</v>
      </c>
      <c r="M270" s="14">
        <v>6.82</v>
      </c>
      <c r="N270" s="14"/>
      <c r="Q270" s="2">
        <f t="shared" si="8"/>
        <v>6.0402547112774139</v>
      </c>
      <c r="R270" s="22">
        <v>420</v>
      </c>
      <c r="V270" s="24">
        <v>70</v>
      </c>
      <c r="AF270" s="8">
        <v>4.7696000000000005</v>
      </c>
      <c r="AI270" s="22">
        <v>1.67</v>
      </c>
    </row>
    <row r="271" spans="1:35" x14ac:dyDescent="0.35">
      <c r="A271" s="2" t="s">
        <v>44</v>
      </c>
      <c r="C271" s="11">
        <v>42564</v>
      </c>
      <c r="M271" s="14" t="s">
        <v>41</v>
      </c>
      <c r="N271" s="14"/>
      <c r="Q271" s="2">
        <f t="shared" si="8"/>
        <v>5.768320995793772</v>
      </c>
      <c r="R271" s="22">
        <v>320</v>
      </c>
      <c r="V271" s="24">
        <v>52</v>
      </c>
      <c r="AF271" s="8">
        <v>4.7293000000000003</v>
      </c>
      <c r="AI271" s="22">
        <v>1.67</v>
      </c>
    </row>
    <row r="272" spans="1:35" x14ac:dyDescent="0.35">
      <c r="A272" s="2" t="s">
        <v>47</v>
      </c>
      <c r="C272" s="11">
        <v>42564</v>
      </c>
      <c r="M272" s="14">
        <v>6.57</v>
      </c>
      <c r="N272" s="14">
        <v>4.45</v>
      </c>
      <c r="Q272" s="2">
        <f t="shared" si="8"/>
        <v>4.6051701859880918</v>
      </c>
      <c r="R272" s="18">
        <v>100</v>
      </c>
      <c r="V272" s="18">
        <v>24</v>
      </c>
      <c r="AF272" s="8">
        <v>2.9447000000000001</v>
      </c>
      <c r="AI272" s="18">
        <v>4.17</v>
      </c>
    </row>
    <row r="273" spans="1:35" x14ac:dyDescent="0.35">
      <c r="A273" s="2" t="s">
        <v>46</v>
      </c>
      <c r="C273" s="11">
        <v>42564</v>
      </c>
      <c r="M273" s="14">
        <v>5.52</v>
      </c>
      <c r="N273" s="14">
        <v>5.52</v>
      </c>
      <c r="Q273" s="2">
        <f t="shared" si="8"/>
        <v>4.7874917427820458</v>
      </c>
      <c r="R273" s="37">
        <v>120</v>
      </c>
      <c r="V273" s="18">
        <v>10</v>
      </c>
      <c r="AF273" s="8">
        <v>2.2510000000000003</v>
      </c>
      <c r="AI273" s="18">
        <v>8.1199999999999992</v>
      </c>
    </row>
    <row r="274" spans="1:35" x14ac:dyDescent="0.35">
      <c r="A274" s="2" t="s">
        <v>46</v>
      </c>
      <c r="C274" s="11">
        <v>42564</v>
      </c>
      <c r="M274" s="14" t="s">
        <v>41</v>
      </c>
      <c r="N274" s="14" t="s">
        <v>41</v>
      </c>
      <c r="Q274" s="2">
        <f t="shared" si="8"/>
        <v>4.6821312271242199</v>
      </c>
      <c r="R274" s="37">
        <v>108</v>
      </c>
      <c r="V274" s="18">
        <v>4</v>
      </c>
      <c r="AF274" s="8">
        <v>2.2763</v>
      </c>
      <c r="AI274" s="18">
        <v>10.5</v>
      </c>
    </row>
    <row r="275" spans="1:35" x14ac:dyDescent="0.35">
      <c r="A275" s="2" t="s">
        <v>47</v>
      </c>
      <c r="C275" s="11">
        <v>42571</v>
      </c>
      <c r="M275" s="14">
        <v>4.96</v>
      </c>
      <c r="N275" s="14">
        <v>4.83</v>
      </c>
      <c r="Q275" s="2">
        <f t="shared" si="8"/>
        <v>5.6058020662959978</v>
      </c>
      <c r="R275" s="18">
        <v>272</v>
      </c>
      <c r="V275" s="18">
        <v>62</v>
      </c>
      <c r="AF275" s="8">
        <v>1.7561</v>
      </c>
      <c r="AI275" s="18">
        <v>5.78</v>
      </c>
    </row>
    <row r="276" spans="1:35" x14ac:dyDescent="0.35">
      <c r="A276" s="2" t="s">
        <v>46</v>
      </c>
      <c r="C276" s="11">
        <v>42571</v>
      </c>
      <c r="M276" s="14">
        <v>4.0599999999999996</v>
      </c>
      <c r="N276" s="14">
        <v>4.0599999999999996</v>
      </c>
      <c r="Q276" s="2">
        <f t="shared" si="8"/>
        <v>4.219507705176107</v>
      </c>
      <c r="R276" s="37">
        <v>68</v>
      </c>
      <c r="V276" s="18">
        <v>2</v>
      </c>
      <c r="AF276" s="8">
        <v>1.1031</v>
      </c>
      <c r="AI276" s="18">
        <v>4.54</v>
      </c>
    </row>
    <row r="277" spans="1:35" x14ac:dyDescent="0.35">
      <c r="A277" s="2" t="s">
        <v>44</v>
      </c>
      <c r="C277" s="11">
        <v>42577</v>
      </c>
      <c r="M277" s="14">
        <v>3.9</v>
      </c>
      <c r="N277" s="14"/>
      <c r="R277" s="22" t="s">
        <v>50</v>
      </c>
      <c r="V277" s="24">
        <v>3700</v>
      </c>
      <c r="AF277" s="8">
        <v>0.97750000000000004</v>
      </c>
      <c r="AI277" s="22">
        <v>3.37</v>
      </c>
    </row>
    <row r="278" spans="1:35" x14ac:dyDescent="0.35">
      <c r="A278" s="2" t="s">
        <v>44</v>
      </c>
      <c r="C278" s="11">
        <v>42577</v>
      </c>
      <c r="M278" s="14" t="s">
        <v>41</v>
      </c>
      <c r="N278" s="14"/>
      <c r="R278" s="22" t="s">
        <v>50</v>
      </c>
      <c r="V278" s="24">
        <v>3700</v>
      </c>
      <c r="AF278" s="8">
        <v>1.0608</v>
      </c>
      <c r="AI278" s="22">
        <v>3.62</v>
      </c>
    </row>
    <row r="279" spans="1:35" x14ac:dyDescent="0.35">
      <c r="A279" s="2" t="s">
        <v>47</v>
      </c>
      <c r="C279" s="11">
        <v>42578</v>
      </c>
      <c r="M279" s="14">
        <v>6.21</v>
      </c>
      <c r="N279" s="14">
        <v>6.08</v>
      </c>
      <c r="Q279" s="2">
        <f t="shared" si="8"/>
        <v>6.522092798170152</v>
      </c>
      <c r="R279" s="18">
        <v>680</v>
      </c>
      <c r="V279" s="18">
        <v>44</v>
      </c>
      <c r="AF279" s="8">
        <v>1.8920000000000001</v>
      </c>
      <c r="AI279" s="18">
        <v>3.71</v>
      </c>
    </row>
    <row r="280" spans="1:35" x14ac:dyDescent="0.35">
      <c r="A280" s="2" t="s">
        <v>46</v>
      </c>
      <c r="C280" s="11">
        <v>42578</v>
      </c>
      <c r="M280" s="14">
        <v>5.31</v>
      </c>
      <c r="N280" s="14">
        <v>5.31</v>
      </c>
      <c r="Q280" s="2">
        <f t="shared" si="8"/>
        <v>5.8289456176102075</v>
      </c>
      <c r="R280" s="37">
        <v>340</v>
      </c>
      <c r="V280" s="18">
        <v>8</v>
      </c>
      <c r="AF280" s="8">
        <v>1.5659999999999998</v>
      </c>
      <c r="AI280" s="18">
        <v>12.4</v>
      </c>
    </row>
    <row r="281" spans="1:35" x14ac:dyDescent="0.35">
      <c r="A281" s="2" t="s">
        <v>46</v>
      </c>
      <c r="C281" s="11">
        <v>42578</v>
      </c>
      <c r="M281" s="14" t="s">
        <v>41</v>
      </c>
      <c r="N281" s="14" t="s">
        <v>41</v>
      </c>
      <c r="Q281" s="2">
        <f t="shared" si="8"/>
        <v>5.2983173665480363</v>
      </c>
      <c r="R281" s="37">
        <v>200</v>
      </c>
      <c r="V281" s="18">
        <v>12</v>
      </c>
      <c r="AF281" s="8">
        <v>1.2742</v>
      </c>
      <c r="AI281" s="18">
        <v>10.6</v>
      </c>
    </row>
    <row r="282" spans="1:35" x14ac:dyDescent="0.35">
      <c r="A282" s="2" t="s">
        <v>47</v>
      </c>
      <c r="C282" s="11">
        <v>42585</v>
      </c>
      <c r="M282" s="14">
        <v>5.66</v>
      </c>
      <c r="N282" s="14">
        <v>5.6</v>
      </c>
      <c r="Q282" s="2">
        <f t="shared" si="8"/>
        <v>6.131226489483141</v>
      </c>
      <c r="R282" s="18">
        <v>460</v>
      </c>
      <c r="V282" s="18">
        <v>160</v>
      </c>
      <c r="AF282" s="8">
        <v>2.0057999999999998</v>
      </c>
      <c r="AI282" s="18">
        <v>1.67</v>
      </c>
    </row>
    <row r="283" spans="1:35" x14ac:dyDescent="0.35">
      <c r="A283" s="2" t="s">
        <v>46</v>
      </c>
      <c r="C283" s="11">
        <v>42585</v>
      </c>
      <c r="M283" s="14">
        <v>3.5</v>
      </c>
      <c r="N283" s="14">
        <v>3.5</v>
      </c>
      <c r="Q283" s="2">
        <f t="shared" si="8"/>
        <v>2.9957322735539909</v>
      </c>
      <c r="R283" s="37">
        <v>20</v>
      </c>
      <c r="V283" s="18">
        <v>10</v>
      </c>
      <c r="AF283" s="8">
        <v>1.0082</v>
      </c>
      <c r="AI283" s="18">
        <v>14.9</v>
      </c>
    </row>
    <row r="284" spans="1:35" x14ac:dyDescent="0.35">
      <c r="A284" s="2" t="s">
        <v>44</v>
      </c>
      <c r="C284" s="11">
        <v>42591</v>
      </c>
      <c r="M284" s="14">
        <v>4.7699999999999996</v>
      </c>
      <c r="N284" s="14"/>
      <c r="Q284" s="2">
        <f t="shared" si="8"/>
        <v>3.784189633918261</v>
      </c>
      <c r="R284" s="22">
        <v>44</v>
      </c>
      <c r="V284" s="24">
        <v>48</v>
      </c>
      <c r="AF284" s="8">
        <v>4.0103999999999997</v>
      </c>
      <c r="AI284" s="22">
        <v>3.87</v>
      </c>
    </row>
    <row r="285" spans="1:35" x14ac:dyDescent="0.35">
      <c r="A285" s="2" t="s">
        <v>44</v>
      </c>
      <c r="C285" s="11">
        <v>42591</v>
      </c>
      <c r="M285" s="14" t="s">
        <v>41</v>
      </c>
      <c r="N285" s="14"/>
      <c r="Q285" s="2">
        <f t="shared" si="8"/>
        <v>4.2484952420493594</v>
      </c>
      <c r="R285" s="22">
        <v>70</v>
      </c>
      <c r="V285" s="24">
        <v>38</v>
      </c>
      <c r="AF285" s="8">
        <v>4.1845999999999997</v>
      </c>
      <c r="AI285" s="22">
        <v>1.67</v>
      </c>
    </row>
    <row r="286" spans="1:35" x14ac:dyDescent="0.35">
      <c r="A286" s="2" t="s">
        <v>47</v>
      </c>
      <c r="C286" s="11">
        <v>42593</v>
      </c>
      <c r="M286" s="14">
        <v>7.51</v>
      </c>
      <c r="N286" s="14">
        <v>3.38</v>
      </c>
      <c r="Q286" s="2">
        <f t="shared" si="8"/>
        <v>4.6051701859880918</v>
      </c>
      <c r="R286" s="18">
        <v>100</v>
      </c>
      <c r="V286" s="18">
        <v>10</v>
      </c>
      <c r="AF286" s="8">
        <v>2.8569</v>
      </c>
      <c r="AI286" s="18">
        <v>9.25</v>
      </c>
    </row>
    <row r="287" spans="1:35" x14ac:dyDescent="0.35">
      <c r="A287" s="2" t="s">
        <v>46</v>
      </c>
      <c r="C287" s="11">
        <v>42593</v>
      </c>
      <c r="M287" s="14">
        <v>6.51</v>
      </c>
      <c r="N287" s="14">
        <v>6.51</v>
      </c>
      <c r="Q287" s="2">
        <f t="shared" si="8"/>
        <v>4.3820266346738812</v>
      </c>
      <c r="R287" s="37">
        <v>80</v>
      </c>
      <c r="V287" s="18">
        <v>10</v>
      </c>
      <c r="AF287" s="8">
        <v>2.4036</v>
      </c>
      <c r="AI287" s="18">
        <v>13.6</v>
      </c>
    </row>
    <row r="288" spans="1:35" x14ac:dyDescent="0.35">
      <c r="A288" s="2" t="s">
        <v>46</v>
      </c>
      <c r="C288" s="11">
        <v>42593</v>
      </c>
      <c r="M288" s="14" t="s">
        <v>41</v>
      </c>
      <c r="N288" s="14" t="s">
        <v>41</v>
      </c>
      <c r="Q288" s="2">
        <f t="shared" si="8"/>
        <v>3.6888794541139363</v>
      </c>
      <c r="R288" s="37">
        <v>40</v>
      </c>
      <c r="V288" s="18">
        <v>10</v>
      </c>
      <c r="AF288" s="8">
        <v>2.0621999999999998</v>
      </c>
      <c r="AI288" s="18">
        <v>13</v>
      </c>
    </row>
    <row r="289" spans="1:35" x14ac:dyDescent="0.35">
      <c r="A289" s="2" t="s">
        <v>47</v>
      </c>
      <c r="C289" s="11">
        <v>42599</v>
      </c>
      <c r="M289" s="14">
        <v>6.91</v>
      </c>
      <c r="N289" s="14">
        <v>6.32</v>
      </c>
      <c r="Q289" s="2">
        <f t="shared" si="8"/>
        <v>5.4806389233419912</v>
      </c>
      <c r="R289" s="18">
        <v>240</v>
      </c>
      <c r="V289" s="18">
        <v>276</v>
      </c>
      <c r="AF289" s="8">
        <v>2.3054999999999999</v>
      </c>
      <c r="AI289" s="18">
        <v>18.5</v>
      </c>
    </row>
    <row r="290" spans="1:35" x14ac:dyDescent="0.35">
      <c r="A290" s="2" t="s">
        <v>46</v>
      </c>
      <c r="C290" s="11">
        <v>42599</v>
      </c>
      <c r="M290" s="14">
        <v>4.62</v>
      </c>
      <c r="N290" s="14">
        <v>4.62</v>
      </c>
      <c r="Q290" s="2">
        <f t="shared" si="8"/>
        <v>6.1527326947041043</v>
      </c>
      <c r="R290" s="37">
        <v>470</v>
      </c>
      <c r="V290" s="18">
        <v>84</v>
      </c>
      <c r="AF290" s="8">
        <v>1.9001000000000001</v>
      </c>
      <c r="AI290" s="18">
        <v>9.91</v>
      </c>
    </row>
    <row r="291" spans="1:35" x14ac:dyDescent="0.35">
      <c r="A291" s="2" t="s">
        <v>44</v>
      </c>
      <c r="C291" s="11">
        <v>42607</v>
      </c>
      <c r="M291" s="14">
        <v>6.13</v>
      </c>
      <c r="N291" s="14"/>
      <c r="Q291" s="2">
        <f t="shared" si="8"/>
        <v>5.9135030056382698</v>
      </c>
      <c r="R291" s="22">
        <v>370</v>
      </c>
      <c r="V291" s="24">
        <v>188</v>
      </c>
      <c r="AF291" s="8">
        <v>4.5269000000000004</v>
      </c>
      <c r="AI291" s="22">
        <v>1.67</v>
      </c>
    </row>
    <row r="292" spans="1:35" x14ac:dyDescent="0.35">
      <c r="A292" s="2" t="s">
        <v>44</v>
      </c>
      <c r="C292" s="11">
        <v>42607</v>
      </c>
      <c r="M292" s="14" t="s">
        <v>41</v>
      </c>
      <c r="N292" s="14"/>
      <c r="Q292" s="2">
        <f t="shared" si="8"/>
        <v>6.1737861039019366</v>
      </c>
      <c r="R292" s="22">
        <v>480</v>
      </c>
      <c r="V292" s="24">
        <v>176</v>
      </c>
      <c r="AF292" s="8">
        <v>4.1932999999999998</v>
      </c>
      <c r="AI292" s="22">
        <v>1.67</v>
      </c>
    </row>
    <row r="293" spans="1:35" x14ac:dyDescent="0.35">
      <c r="A293" s="2" t="s">
        <v>47</v>
      </c>
      <c r="C293" s="11">
        <v>42607</v>
      </c>
      <c r="M293" s="14">
        <v>10.44</v>
      </c>
      <c r="N293" s="14">
        <v>7.82</v>
      </c>
      <c r="Q293" s="2">
        <f t="shared" si="8"/>
        <v>4.9416424226093039</v>
      </c>
      <c r="R293" s="18">
        <v>140</v>
      </c>
      <c r="V293" s="18">
        <v>34</v>
      </c>
      <c r="AF293" s="8">
        <v>2.0622000000000003</v>
      </c>
      <c r="AI293" s="18">
        <v>26.8</v>
      </c>
    </row>
    <row r="294" spans="1:35" x14ac:dyDescent="0.35">
      <c r="A294" s="2" t="s">
        <v>46</v>
      </c>
      <c r="C294" s="11">
        <v>42607</v>
      </c>
      <c r="M294" s="14">
        <v>6.43</v>
      </c>
      <c r="N294" s="14">
        <v>6.43</v>
      </c>
      <c r="Q294" s="2">
        <f t="shared" si="8"/>
        <v>5.1239639794032588</v>
      </c>
      <c r="R294" s="37">
        <v>168</v>
      </c>
      <c r="V294" s="18">
        <v>10</v>
      </c>
      <c r="AF294" s="8">
        <v>1.6083000000000001</v>
      </c>
      <c r="AI294" s="18">
        <v>19.100000000000001</v>
      </c>
    </row>
    <row r="295" spans="1:35" x14ac:dyDescent="0.35">
      <c r="A295" s="2" t="s">
        <v>46</v>
      </c>
      <c r="C295" s="11">
        <v>42607</v>
      </c>
      <c r="M295" s="14" t="s">
        <v>41</v>
      </c>
      <c r="N295" s="14" t="s">
        <v>41</v>
      </c>
      <c r="Q295" s="2">
        <f t="shared" si="8"/>
        <v>4.9416424226093039</v>
      </c>
      <c r="R295" s="37">
        <v>140</v>
      </c>
      <c r="V295" s="18">
        <v>2</v>
      </c>
      <c r="AF295" s="8">
        <v>1.6099000000000001</v>
      </c>
      <c r="AI295" s="18">
        <v>18.5</v>
      </c>
    </row>
    <row r="296" spans="1:35" x14ac:dyDescent="0.35">
      <c r="A296" s="2" t="s">
        <v>47</v>
      </c>
      <c r="C296" s="11">
        <v>42613</v>
      </c>
      <c r="M296" s="14">
        <v>7.45</v>
      </c>
      <c r="N296" s="14">
        <v>5.76</v>
      </c>
      <c r="Q296" s="2">
        <f t="shared" si="8"/>
        <v>6.4297194780391376</v>
      </c>
      <c r="R296" s="18">
        <v>620</v>
      </c>
      <c r="V296" s="18">
        <v>126</v>
      </c>
      <c r="AF296" s="8">
        <v>2.2164000000000001</v>
      </c>
      <c r="AI296" s="18">
        <v>20.100000000000001</v>
      </c>
    </row>
    <row r="297" spans="1:35" x14ac:dyDescent="0.35">
      <c r="A297" s="2" t="s">
        <v>46</v>
      </c>
      <c r="C297" s="11">
        <v>42613</v>
      </c>
      <c r="M297" s="14">
        <v>5</v>
      </c>
      <c r="N297" s="14">
        <v>5</v>
      </c>
      <c r="Q297" s="2">
        <f t="shared" si="8"/>
        <v>4.3820266346738812</v>
      </c>
      <c r="R297" s="37">
        <v>80</v>
      </c>
      <c r="V297" s="18">
        <v>46</v>
      </c>
      <c r="AF297" s="8">
        <v>1.5508000000000002</v>
      </c>
      <c r="AI297" s="18">
        <v>9.61</v>
      </c>
    </row>
    <row r="298" spans="1:35" x14ac:dyDescent="0.35">
      <c r="A298" s="2" t="s">
        <v>44</v>
      </c>
      <c r="C298" s="11">
        <v>42621</v>
      </c>
      <c r="M298" s="14">
        <v>7.02</v>
      </c>
      <c r="N298" s="14"/>
      <c r="Q298" s="2">
        <f t="shared" si="8"/>
        <v>6.4297194780391376</v>
      </c>
      <c r="R298" s="22">
        <v>620</v>
      </c>
      <c r="V298" s="24">
        <v>22</v>
      </c>
      <c r="AF298" s="8">
        <v>4.4451000000000001</v>
      </c>
      <c r="AI298" s="22">
        <v>1.67</v>
      </c>
    </row>
    <row r="299" spans="1:35" x14ac:dyDescent="0.35">
      <c r="A299" s="2" t="s">
        <v>44</v>
      </c>
      <c r="C299" s="11">
        <v>42621</v>
      </c>
      <c r="M299" s="14" t="s">
        <v>41</v>
      </c>
      <c r="N299" s="14"/>
      <c r="Q299" s="2">
        <f t="shared" si="8"/>
        <v>5.393627546352362</v>
      </c>
      <c r="R299" s="22">
        <v>220</v>
      </c>
      <c r="V299" s="24">
        <v>28</v>
      </c>
      <c r="AF299" s="8">
        <v>4.1421000000000001</v>
      </c>
      <c r="AI299" s="22">
        <v>1.67</v>
      </c>
    </row>
    <row r="300" spans="1:35" x14ac:dyDescent="0.35">
      <c r="A300" s="2" t="s">
        <v>47</v>
      </c>
      <c r="C300" s="11">
        <v>42628</v>
      </c>
      <c r="M300" s="14">
        <v>7.71</v>
      </c>
      <c r="N300" s="14">
        <v>5.73</v>
      </c>
      <c r="Q300" s="2">
        <f t="shared" si="8"/>
        <v>5.4806389233419912</v>
      </c>
      <c r="R300" s="18">
        <v>240</v>
      </c>
      <c r="V300" s="18">
        <v>312</v>
      </c>
      <c r="AF300" s="8">
        <v>2.1764000000000001</v>
      </c>
      <c r="AI300" s="18">
        <v>5</v>
      </c>
    </row>
    <row r="301" spans="1:35" x14ac:dyDescent="0.35">
      <c r="A301" s="2" t="s">
        <v>46</v>
      </c>
      <c r="C301" s="11">
        <v>42628</v>
      </c>
      <c r="M301" s="14">
        <v>5.75</v>
      </c>
      <c r="N301" s="14">
        <v>5.75</v>
      </c>
      <c r="Q301" s="2">
        <f t="shared" si="8"/>
        <v>6.5366915975913047</v>
      </c>
      <c r="R301" s="37">
        <v>690</v>
      </c>
      <c r="V301" s="18">
        <v>44</v>
      </c>
      <c r="AF301" s="8">
        <v>1.8420000000000001</v>
      </c>
      <c r="AI301" s="18">
        <v>8.4499999999999993</v>
      </c>
    </row>
    <row r="302" spans="1:35" x14ac:dyDescent="0.35">
      <c r="A302" s="2" t="s">
        <v>46</v>
      </c>
      <c r="C302" s="11">
        <v>42628</v>
      </c>
      <c r="M302" s="14" t="s">
        <v>41</v>
      </c>
      <c r="N302" s="14" t="s">
        <v>41</v>
      </c>
      <c r="Q302" s="2">
        <f t="shared" si="8"/>
        <v>8.8392766905853506</v>
      </c>
      <c r="R302" s="37">
        <v>6900</v>
      </c>
      <c r="V302" s="18">
        <v>84</v>
      </c>
      <c r="AF302" s="8">
        <v>1.7238000000000002</v>
      </c>
      <c r="AI302" s="18">
        <v>8.98</v>
      </c>
    </row>
    <row r="303" spans="1:35" x14ac:dyDescent="0.35">
      <c r="A303" s="2" t="s">
        <v>47</v>
      </c>
      <c r="C303" s="11">
        <v>42634</v>
      </c>
      <c r="M303" s="14">
        <v>5.03</v>
      </c>
      <c r="N303" s="14">
        <v>5.17</v>
      </c>
      <c r="Q303" s="2">
        <f t="shared" si="8"/>
        <v>6.0038870671065387</v>
      </c>
      <c r="R303" s="18">
        <v>405</v>
      </c>
      <c r="V303" s="18">
        <v>32</v>
      </c>
      <c r="AF303" s="8">
        <v>3.4746999999999999</v>
      </c>
      <c r="AI303" s="18">
        <v>9.16</v>
      </c>
    </row>
    <row r="304" spans="1:35" x14ac:dyDescent="0.35">
      <c r="A304" s="2" t="s">
        <v>46</v>
      </c>
      <c r="C304" s="11">
        <v>42634</v>
      </c>
      <c r="M304" s="14">
        <v>4.4800000000000004</v>
      </c>
      <c r="N304" s="14">
        <v>4.4800000000000004</v>
      </c>
      <c r="Q304" s="2">
        <f t="shared" si="8"/>
        <v>4.6821312271242199</v>
      </c>
      <c r="R304" s="37">
        <v>108</v>
      </c>
      <c r="V304" s="18">
        <v>18</v>
      </c>
      <c r="AF304" s="8">
        <v>1.9235</v>
      </c>
      <c r="AI304" s="18">
        <v>8.44</v>
      </c>
    </row>
    <row r="305" spans="1:35" x14ac:dyDescent="0.35">
      <c r="A305" s="2" t="s">
        <v>46</v>
      </c>
      <c r="C305" s="11">
        <v>42634</v>
      </c>
      <c r="M305" s="14" t="s">
        <v>41</v>
      </c>
      <c r="N305" s="14" t="s">
        <v>41</v>
      </c>
      <c r="Q305" s="2">
        <f t="shared" si="8"/>
        <v>4.8520302639196169</v>
      </c>
      <c r="R305" s="37">
        <v>128</v>
      </c>
      <c r="V305" s="18">
        <v>10</v>
      </c>
      <c r="AF305" s="8">
        <v>1.5251999999999999</v>
      </c>
      <c r="AI305" s="18">
        <v>7.34</v>
      </c>
    </row>
    <row r="306" spans="1:35" x14ac:dyDescent="0.35">
      <c r="A306" s="2" t="s">
        <v>44</v>
      </c>
      <c r="C306" s="11">
        <v>42635</v>
      </c>
      <c r="M306" s="14">
        <v>7.07</v>
      </c>
      <c r="N306" s="14"/>
      <c r="Q306" s="2">
        <f t="shared" si="8"/>
        <v>4.9972122737641147</v>
      </c>
      <c r="R306" s="22">
        <v>148</v>
      </c>
      <c r="V306" s="24">
        <v>18</v>
      </c>
      <c r="AF306" s="8">
        <v>4.1613000000000007</v>
      </c>
      <c r="AI306" s="22">
        <v>2.85</v>
      </c>
    </row>
    <row r="307" spans="1:35" x14ac:dyDescent="0.35">
      <c r="A307" s="2" t="s">
        <v>44</v>
      </c>
      <c r="C307" s="11">
        <v>42635</v>
      </c>
      <c r="M307" s="18" t="s">
        <v>41</v>
      </c>
      <c r="N307" s="14"/>
      <c r="Q307" s="2">
        <f t="shared" si="8"/>
        <v>4.8520302639196169</v>
      </c>
      <c r="R307" s="22">
        <v>128</v>
      </c>
      <c r="V307" s="24">
        <v>14</v>
      </c>
      <c r="AF307" s="8">
        <v>4.0496999999999996</v>
      </c>
      <c r="AI307" s="22">
        <v>2.92</v>
      </c>
    </row>
    <row r="308" spans="1:35" x14ac:dyDescent="0.35">
      <c r="A308" s="2" t="s">
        <v>47</v>
      </c>
      <c r="C308" s="11">
        <v>42641</v>
      </c>
      <c r="M308" s="14">
        <v>7.77</v>
      </c>
      <c r="N308" s="14">
        <v>7.41</v>
      </c>
      <c r="Q308" s="2">
        <f t="shared" si="8"/>
        <v>5.598421958998375</v>
      </c>
      <c r="R308" s="18">
        <v>270</v>
      </c>
      <c r="V308" s="18">
        <v>94</v>
      </c>
      <c r="AF308" s="8">
        <v>2.1905999999999999</v>
      </c>
      <c r="AI308" s="18">
        <v>9.02</v>
      </c>
    </row>
    <row r="309" spans="1:35" x14ac:dyDescent="0.35">
      <c r="A309" s="2" t="s">
        <v>46</v>
      </c>
      <c r="C309" s="11">
        <v>42641</v>
      </c>
      <c r="M309" s="14">
        <v>6.11</v>
      </c>
      <c r="N309" s="14">
        <v>6.11</v>
      </c>
      <c r="Q309" s="2">
        <f t="shared" ref="Q309:Q329" si="9">LN(R309)</f>
        <v>5.0751738152338266</v>
      </c>
      <c r="R309" s="37">
        <v>160</v>
      </c>
      <c r="V309" s="18">
        <v>48</v>
      </c>
      <c r="AF309" s="8">
        <v>1.7861</v>
      </c>
      <c r="AI309" s="18">
        <v>6.39</v>
      </c>
    </row>
    <row r="310" spans="1:35" x14ac:dyDescent="0.35">
      <c r="A310" s="2" t="s">
        <v>46</v>
      </c>
      <c r="C310" s="11">
        <v>42641</v>
      </c>
      <c r="M310" s="14" t="s">
        <v>41</v>
      </c>
      <c r="N310" s="14" t="s">
        <v>41</v>
      </c>
      <c r="Q310" s="2">
        <f t="shared" si="9"/>
        <v>4.6051701859880918</v>
      </c>
      <c r="R310" s="37">
        <v>100</v>
      </c>
      <c r="V310" s="18">
        <v>42</v>
      </c>
      <c r="AF310" s="8">
        <v>1.8851</v>
      </c>
      <c r="AI310" s="18">
        <v>5.72</v>
      </c>
    </row>
    <row r="311" spans="1:35" x14ac:dyDescent="0.35">
      <c r="A311" s="2" t="s">
        <v>44</v>
      </c>
      <c r="C311" s="11">
        <v>42894</v>
      </c>
      <c r="M311" s="14">
        <v>12.37</v>
      </c>
      <c r="N311" s="14"/>
      <c r="R311" s="22" t="s">
        <v>41</v>
      </c>
      <c r="V311" s="24">
        <v>80</v>
      </c>
      <c r="AF311" s="8">
        <v>3.0744999999999996</v>
      </c>
      <c r="AI311" s="14">
        <v>2.39</v>
      </c>
    </row>
    <row r="312" spans="1:35" x14ac:dyDescent="0.35">
      <c r="A312" s="2" t="s">
        <v>44</v>
      </c>
      <c r="C312" s="11">
        <v>42894</v>
      </c>
      <c r="M312" s="14" t="s">
        <v>41</v>
      </c>
      <c r="N312" s="14"/>
      <c r="R312" s="22" t="s">
        <v>41</v>
      </c>
      <c r="V312" s="24">
        <v>100</v>
      </c>
      <c r="AF312" s="8">
        <v>2.8692000000000002</v>
      </c>
      <c r="AI312" s="14">
        <v>1.97</v>
      </c>
    </row>
    <row r="313" spans="1:35" x14ac:dyDescent="0.35">
      <c r="A313" s="2" t="s">
        <v>44</v>
      </c>
      <c r="C313" s="11">
        <v>42908</v>
      </c>
      <c r="M313" s="14">
        <v>14.97</v>
      </c>
      <c r="N313" s="14"/>
      <c r="Q313" s="2">
        <f t="shared" si="9"/>
        <v>4.0943445622221004</v>
      </c>
      <c r="R313" s="22">
        <v>60</v>
      </c>
      <c r="V313" s="24">
        <v>48</v>
      </c>
      <c r="AF313" s="8">
        <v>2.6698</v>
      </c>
      <c r="AI313" s="14">
        <v>3.96</v>
      </c>
    </row>
    <row r="314" spans="1:35" x14ac:dyDescent="0.35">
      <c r="A314" s="2" t="s">
        <v>44</v>
      </c>
      <c r="C314" s="11">
        <v>42908</v>
      </c>
      <c r="M314" s="14" t="s">
        <v>41</v>
      </c>
      <c r="N314" s="14"/>
      <c r="Q314" s="2">
        <f t="shared" si="9"/>
        <v>3.6888794541139363</v>
      </c>
      <c r="R314" s="22">
        <v>40</v>
      </c>
      <c r="V314" s="24">
        <v>60</v>
      </c>
      <c r="AF314" s="8">
        <v>2.8268</v>
      </c>
      <c r="AI314" s="14">
        <v>4.25</v>
      </c>
    </row>
    <row r="315" spans="1:35" x14ac:dyDescent="0.35">
      <c r="A315" s="2" t="s">
        <v>47</v>
      </c>
      <c r="C315" s="11">
        <v>42922</v>
      </c>
      <c r="M315" s="14">
        <v>7.27</v>
      </c>
      <c r="N315" s="14">
        <v>5.52</v>
      </c>
      <c r="Q315" s="2">
        <f t="shared" si="9"/>
        <v>5.0751738152338266</v>
      </c>
      <c r="R315" s="18">
        <v>160</v>
      </c>
      <c r="V315" s="18" t="s">
        <v>41</v>
      </c>
      <c r="AF315" s="8" t="s">
        <v>54</v>
      </c>
      <c r="AI315" s="14">
        <v>24.4</v>
      </c>
    </row>
    <row r="316" spans="1:35" x14ac:dyDescent="0.35">
      <c r="A316" s="2" t="s">
        <v>46</v>
      </c>
      <c r="C316" s="11">
        <v>42922</v>
      </c>
      <c r="M316" s="14">
        <v>6.81</v>
      </c>
      <c r="N316" s="14">
        <v>6.49</v>
      </c>
      <c r="Q316" s="2">
        <f t="shared" si="9"/>
        <v>4.7004803657924166</v>
      </c>
      <c r="R316" s="37">
        <v>110</v>
      </c>
      <c r="V316" s="18" t="s">
        <v>41</v>
      </c>
      <c r="AF316" s="8" t="s">
        <v>54</v>
      </c>
      <c r="AI316" s="14">
        <v>22.2</v>
      </c>
    </row>
    <row r="317" spans="1:35" x14ac:dyDescent="0.35">
      <c r="A317" s="2" t="s">
        <v>46</v>
      </c>
      <c r="C317" s="11">
        <v>42922</v>
      </c>
      <c r="M317" s="14" t="s">
        <v>41</v>
      </c>
      <c r="N317" s="14"/>
      <c r="Q317" s="2">
        <f t="shared" si="9"/>
        <v>4.6051701859880918</v>
      </c>
      <c r="R317" s="37">
        <v>100</v>
      </c>
      <c r="V317" s="18" t="s">
        <v>41</v>
      </c>
      <c r="AF317" s="8" t="s">
        <v>54</v>
      </c>
      <c r="AI317" s="14">
        <v>21.9</v>
      </c>
    </row>
    <row r="318" spans="1:35" x14ac:dyDescent="0.35">
      <c r="A318" s="2" t="s">
        <v>44</v>
      </c>
      <c r="C318" s="11">
        <v>42929</v>
      </c>
      <c r="M318" s="14">
        <v>4.79</v>
      </c>
      <c r="N318" s="14"/>
      <c r="R318" s="22" t="s">
        <v>41</v>
      </c>
      <c r="V318" s="24">
        <v>112</v>
      </c>
      <c r="AF318" s="8">
        <v>3.8489</v>
      </c>
      <c r="AI318" s="12" t="s">
        <v>41</v>
      </c>
    </row>
    <row r="319" spans="1:35" x14ac:dyDescent="0.35">
      <c r="A319" s="2" t="s">
        <v>44</v>
      </c>
      <c r="C319" s="11">
        <v>42929</v>
      </c>
      <c r="M319" s="14" t="s">
        <v>41</v>
      </c>
      <c r="N319" s="14"/>
      <c r="R319" s="22" t="s">
        <v>41</v>
      </c>
      <c r="V319" s="24">
        <v>104</v>
      </c>
      <c r="AF319" s="8">
        <v>3.7583000000000002</v>
      </c>
      <c r="AI319" s="12" t="s">
        <v>41</v>
      </c>
    </row>
    <row r="320" spans="1:35" x14ac:dyDescent="0.35">
      <c r="A320" s="2" t="s">
        <v>47</v>
      </c>
      <c r="C320" s="11">
        <v>42929</v>
      </c>
      <c r="M320" s="14">
        <v>8.8699999999999992</v>
      </c>
      <c r="N320" s="14">
        <v>8.7899999999999991</v>
      </c>
      <c r="Q320" s="2">
        <f t="shared" si="9"/>
        <v>5.2470240721604862</v>
      </c>
      <c r="R320" s="18">
        <v>190</v>
      </c>
      <c r="V320" s="18" t="s">
        <v>41</v>
      </c>
      <c r="AF320" s="8">
        <v>2.1888000000000001</v>
      </c>
      <c r="AI320" s="14">
        <v>34.799999999999997</v>
      </c>
    </row>
    <row r="321" spans="1:35" x14ac:dyDescent="0.35">
      <c r="A321" s="2" t="s">
        <v>46</v>
      </c>
      <c r="C321" s="11">
        <v>42929</v>
      </c>
      <c r="M321" s="14">
        <v>6.45</v>
      </c>
      <c r="N321" s="14">
        <v>6.12</v>
      </c>
      <c r="Q321" s="2">
        <f t="shared" si="9"/>
        <v>4.3820266346738812</v>
      </c>
      <c r="R321" s="37">
        <v>80</v>
      </c>
      <c r="V321" s="18" t="s">
        <v>41</v>
      </c>
      <c r="AF321" s="8">
        <v>1.1947000000000001</v>
      </c>
      <c r="AI321" s="14">
        <v>16.399999999999999</v>
      </c>
    </row>
    <row r="322" spans="1:35" x14ac:dyDescent="0.35">
      <c r="A322" s="2" t="s">
        <v>47</v>
      </c>
      <c r="C322" s="11">
        <v>42934</v>
      </c>
      <c r="M322" s="14">
        <v>7.19</v>
      </c>
      <c r="N322" s="14">
        <v>7.44</v>
      </c>
      <c r="R322" s="22" t="s">
        <v>41</v>
      </c>
      <c r="V322" s="18" t="s">
        <v>41</v>
      </c>
      <c r="AF322" s="8" t="s">
        <v>54</v>
      </c>
      <c r="AI322" s="14">
        <v>32.200000000000003</v>
      </c>
    </row>
    <row r="323" spans="1:35" x14ac:dyDescent="0.35">
      <c r="A323" s="2" t="s">
        <v>46</v>
      </c>
      <c r="C323" s="11">
        <v>42934</v>
      </c>
      <c r="M323" s="14">
        <v>6.71</v>
      </c>
      <c r="N323" s="14">
        <v>5.75</v>
      </c>
      <c r="R323" s="22" t="s">
        <v>41</v>
      </c>
      <c r="V323" s="18" t="s">
        <v>41</v>
      </c>
      <c r="AF323" s="8" t="s">
        <v>54</v>
      </c>
      <c r="AI323" s="14">
        <v>34.9</v>
      </c>
    </row>
    <row r="324" spans="1:35" x14ac:dyDescent="0.35">
      <c r="A324" s="2" t="s">
        <v>46</v>
      </c>
      <c r="C324" s="11">
        <v>42934</v>
      </c>
      <c r="M324" s="14" t="s">
        <v>41</v>
      </c>
      <c r="N324" s="14"/>
      <c r="R324" s="22" t="s">
        <v>41</v>
      </c>
      <c r="V324" s="18" t="s">
        <v>41</v>
      </c>
      <c r="AF324" s="8" t="s">
        <v>54</v>
      </c>
      <c r="AI324" s="14">
        <v>37.200000000000003</v>
      </c>
    </row>
    <row r="325" spans="1:35" x14ac:dyDescent="0.35">
      <c r="A325" s="2" t="s">
        <v>44</v>
      </c>
      <c r="C325" s="11">
        <v>42943</v>
      </c>
      <c r="M325" s="14">
        <v>6.89</v>
      </c>
      <c r="N325" s="14"/>
      <c r="Q325" s="2">
        <f t="shared" si="9"/>
        <v>4.9698132995760007</v>
      </c>
      <c r="R325" s="22">
        <v>144</v>
      </c>
      <c r="V325" s="24">
        <v>140</v>
      </c>
      <c r="AF325" s="8">
        <v>2.8236999999999997</v>
      </c>
      <c r="AI325" s="14">
        <v>1.67</v>
      </c>
    </row>
    <row r="326" spans="1:35" x14ac:dyDescent="0.35">
      <c r="A326" s="2" t="s">
        <v>44</v>
      </c>
      <c r="C326" s="11">
        <v>42943</v>
      </c>
      <c r="M326" s="14" t="s">
        <v>41</v>
      </c>
      <c r="N326" s="14"/>
      <c r="Q326" s="2">
        <f t="shared" si="9"/>
        <v>4.8202815656050371</v>
      </c>
      <c r="R326" s="22">
        <v>124</v>
      </c>
      <c r="V326" s="24">
        <v>136</v>
      </c>
      <c r="AF326" s="8">
        <v>2.8459000000000003</v>
      </c>
      <c r="AI326" s="14">
        <v>1.71</v>
      </c>
    </row>
    <row r="327" spans="1:35" x14ac:dyDescent="0.35">
      <c r="A327" s="2" t="s">
        <v>47</v>
      </c>
      <c r="C327" s="11">
        <v>42943</v>
      </c>
      <c r="M327" s="14">
        <v>6.21</v>
      </c>
      <c r="N327" s="14">
        <v>5.29</v>
      </c>
      <c r="Q327" s="2">
        <f t="shared" si="9"/>
        <v>5.4380793089231956</v>
      </c>
      <c r="R327" s="18">
        <v>230</v>
      </c>
      <c r="V327" s="18" t="s">
        <v>41</v>
      </c>
      <c r="AF327" s="8">
        <v>2.0725000000000002</v>
      </c>
      <c r="AI327" s="14">
        <v>19.899999999999999</v>
      </c>
    </row>
    <row r="328" spans="1:35" x14ac:dyDescent="0.35">
      <c r="A328" s="2" t="s">
        <v>46</v>
      </c>
      <c r="C328" s="11">
        <v>42943</v>
      </c>
      <c r="M328" s="14">
        <v>4.25</v>
      </c>
      <c r="N328" s="14">
        <v>3.79</v>
      </c>
      <c r="Q328" s="2">
        <f t="shared" si="9"/>
        <v>2.0794415416798357</v>
      </c>
      <c r="R328" s="37">
        <v>8</v>
      </c>
      <c r="V328" s="18" t="s">
        <v>41</v>
      </c>
      <c r="AF328" s="8">
        <v>0.94829999999999992</v>
      </c>
      <c r="AI328" s="14">
        <v>6.7</v>
      </c>
    </row>
    <row r="329" spans="1:35" x14ac:dyDescent="0.35">
      <c r="A329" s="2" t="s">
        <v>47</v>
      </c>
      <c r="C329" s="11">
        <v>42948</v>
      </c>
      <c r="M329" s="14">
        <v>9.6</v>
      </c>
      <c r="N329" s="14">
        <v>5.28</v>
      </c>
      <c r="Q329" s="2">
        <f t="shared" si="9"/>
        <v>4.0253516907351496</v>
      </c>
      <c r="R329" s="18">
        <v>56</v>
      </c>
      <c r="V329" s="18">
        <v>22</v>
      </c>
      <c r="AF329" s="8">
        <v>2.9312</v>
      </c>
      <c r="AI329" s="14">
        <v>33.9</v>
      </c>
    </row>
    <row r="330" spans="1:35" x14ac:dyDescent="0.35">
      <c r="A330" s="2" t="s">
        <v>46</v>
      </c>
      <c r="C330" s="11">
        <v>42948</v>
      </c>
      <c r="M330" s="14">
        <v>8.31</v>
      </c>
      <c r="N330" s="14">
        <v>5.2</v>
      </c>
      <c r="Q330" s="2">
        <f t="shared" ref="Q330:Q352" si="10">LN(R330)</f>
        <v>4.4308167988433134</v>
      </c>
      <c r="R330" s="37">
        <v>84</v>
      </c>
      <c r="V330" s="18">
        <v>12</v>
      </c>
      <c r="AF330" s="8">
        <v>2.0108999999999999</v>
      </c>
      <c r="AI330" s="14">
        <v>33.700000000000003</v>
      </c>
    </row>
    <row r="331" spans="1:35" x14ac:dyDescent="0.35">
      <c r="A331" s="2" t="s">
        <v>47</v>
      </c>
      <c r="C331" s="11">
        <v>42956</v>
      </c>
      <c r="M331" s="14">
        <v>6.86</v>
      </c>
      <c r="N331" s="14">
        <v>6.1</v>
      </c>
      <c r="Q331" s="2">
        <f t="shared" si="10"/>
        <v>6.0867747269123065</v>
      </c>
      <c r="R331" s="18">
        <v>440</v>
      </c>
      <c r="V331" s="18">
        <v>200</v>
      </c>
      <c r="AF331" s="8">
        <v>2.1156999999999999</v>
      </c>
      <c r="AI331" s="14">
        <v>6</v>
      </c>
    </row>
    <row r="332" spans="1:35" x14ac:dyDescent="0.35">
      <c r="A332" s="2" t="s">
        <v>46</v>
      </c>
      <c r="C332" s="11">
        <v>42956</v>
      </c>
      <c r="M332" s="14">
        <v>5.22</v>
      </c>
      <c r="N332" s="14">
        <v>4.42</v>
      </c>
      <c r="Q332" s="2">
        <f t="shared" si="10"/>
        <v>5.598421958998375</v>
      </c>
      <c r="R332" s="37">
        <v>270</v>
      </c>
      <c r="V332" s="18">
        <v>95</v>
      </c>
      <c r="AF332" s="8">
        <v>2.0453000000000001</v>
      </c>
      <c r="AI332" s="14">
        <v>12.3</v>
      </c>
    </row>
    <row r="333" spans="1:35" x14ac:dyDescent="0.35">
      <c r="A333" s="2" t="s">
        <v>46</v>
      </c>
      <c r="C333" s="11">
        <v>42956</v>
      </c>
      <c r="M333" s="14" t="s">
        <v>41</v>
      </c>
      <c r="N333" s="14"/>
      <c r="Q333" s="2">
        <f t="shared" si="10"/>
        <v>5.9661467391236922</v>
      </c>
      <c r="R333" s="37">
        <v>390</v>
      </c>
      <c r="V333" s="18">
        <v>98</v>
      </c>
      <c r="AF333" s="8">
        <v>2.1636000000000002</v>
      </c>
      <c r="AI333" s="14">
        <v>14.6</v>
      </c>
    </row>
    <row r="334" spans="1:35" x14ac:dyDescent="0.35">
      <c r="A334" s="2" t="s">
        <v>44</v>
      </c>
      <c r="C334" s="11">
        <v>42957</v>
      </c>
      <c r="M334" s="14">
        <v>8.08</v>
      </c>
      <c r="N334" s="14"/>
      <c r="R334" s="22" t="s">
        <v>41</v>
      </c>
      <c r="V334" s="24">
        <v>50</v>
      </c>
      <c r="AF334" s="8" t="s">
        <v>54</v>
      </c>
      <c r="AI334" s="14">
        <v>2.04</v>
      </c>
    </row>
    <row r="335" spans="1:35" x14ac:dyDescent="0.35">
      <c r="A335" s="2" t="s">
        <v>44</v>
      </c>
      <c r="C335" s="11">
        <v>42957</v>
      </c>
      <c r="M335" s="14" t="s">
        <v>41</v>
      </c>
      <c r="N335" s="14"/>
      <c r="R335" s="22" t="s">
        <v>41</v>
      </c>
      <c r="V335" s="24">
        <v>48</v>
      </c>
      <c r="AF335" s="8" t="s">
        <v>54</v>
      </c>
      <c r="AI335" s="14">
        <v>2.56</v>
      </c>
    </row>
    <row r="336" spans="1:35" x14ac:dyDescent="0.35">
      <c r="A336" s="2" t="s">
        <v>44</v>
      </c>
      <c r="C336" s="11">
        <v>42971</v>
      </c>
      <c r="M336" s="14">
        <v>6.54</v>
      </c>
      <c r="N336" s="14"/>
      <c r="R336" s="22" t="s">
        <v>41</v>
      </c>
      <c r="V336" s="24">
        <v>240</v>
      </c>
      <c r="AF336" s="8" t="s">
        <v>54</v>
      </c>
      <c r="AI336" s="14">
        <v>1.95</v>
      </c>
    </row>
    <row r="337" spans="1:35" x14ac:dyDescent="0.35">
      <c r="A337" s="2" t="s">
        <v>44</v>
      </c>
      <c r="C337" s="11">
        <v>42971</v>
      </c>
      <c r="M337" s="14" t="s">
        <v>41</v>
      </c>
      <c r="N337" s="14"/>
      <c r="R337" s="22" t="s">
        <v>41</v>
      </c>
      <c r="V337" s="24">
        <v>240</v>
      </c>
      <c r="AF337" s="8" t="s">
        <v>54</v>
      </c>
      <c r="AI337" s="14">
        <v>2.35</v>
      </c>
    </row>
    <row r="338" spans="1:35" x14ac:dyDescent="0.35">
      <c r="A338" s="2" t="s">
        <v>47</v>
      </c>
      <c r="C338" s="11">
        <v>42971</v>
      </c>
      <c r="M338" s="14">
        <v>5.67</v>
      </c>
      <c r="N338" s="14">
        <v>5.24</v>
      </c>
      <c r="R338" s="18" t="s">
        <v>41</v>
      </c>
      <c r="V338" s="18" t="s">
        <v>41</v>
      </c>
      <c r="AF338" s="8">
        <v>1.9556</v>
      </c>
      <c r="AI338" s="14">
        <v>10.7</v>
      </c>
    </row>
    <row r="339" spans="1:35" x14ac:dyDescent="0.35">
      <c r="A339" s="2" t="s">
        <v>46</v>
      </c>
      <c r="C339" s="11">
        <v>42971</v>
      </c>
      <c r="M339" s="14">
        <v>5.87</v>
      </c>
      <c r="N339" s="14">
        <v>4.59</v>
      </c>
      <c r="R339" s="37" t="s">
        <v>41</v>
      </c>
      <c r="V339" s="18" t="s">
        <v>41</v>
      </c>
      <c r="AF339" s="8">
        <v>1.9471000000000001</v>
      </c>
      <c r="AI339" s="14">
        <v>19.399999999999999</v>
      </c>
    </row>
    <row r="340" spans="1:35" x14ac:dyDescent="0.35">
      <c r="A340" s="2" t="s">
        <v>44</v>
      </c>
      <c r="C340" s="11">
        <v>42985</v>
      </c>
      <c r="M340" s="14">
        <v>7.2</v>
      </c>
      <c r="N340" s="14"/>
      <c r="R340" s="22" t="s">
        <v>41</v>
      </c>
      <c r="V340" s="24">
        <v>1680</v>
      </c>
      <c r="AF340" s="8">
        <v>2.6589</v>
      </c>
      <c r="AI340" s="14">
        <v>7.21</v>
      </c>
    </row>
    <row r="341" spans="1:35" x14ac:dyDescent="0.35">
      <c r="A341" s="2" t="s">
        <v>44</v>
      </c>
      <c r="C341" s="11">
        <v>42985</v>
      </c>
      <c r="M341" s="14" t="s">
        <v>41</v>
      </c>
      <c r="N341" s="14"/>
      <c r="R341" s="22" t="s">
        <v>41</v>
      </c>
      <c r="V341" s="24">
        <v>1680</v>
      </c>
      <c r="AF341" s="8">
        <v>2.9112999999999998</v>
      </c>
      <c r="AI341" s="14">
        <v>6.12</v>
      </c>
    </row>
    <row r="342" spans="1:35" x14ac:dyDescent="0.35">
      <c r="A342" s="2" t="s">
        <v>47</v>
      </c>
      <c r="C342" s="11">
        <v>42985</v>
      </c>
      <c r="M342" s="14">
        <v>8.1999999999999993</v>
      </c>
      <c r="N342" s="14">
        <v>7.32</v>
      </c>
      <c r="Q342" s="2">
        <f t="shared" si="10"/>
        <v>6.8875525716646173</v>
      </c>
      <c r="R342" s="18">
        <v>980</v>
      </c>
      <c r="V342" s="18" t="s">
        <v>41</v>
      </c>
      <c r="AF342" s="8">
        <v>2.6151</v>
      </c>
      <c r="AI342" s="14">
        <v>33</v>
      </c>
    </row>
    <row r="343" spans="1:35" x14ac:dyDescent="0.35">
      <c r="A343" s="2" t="s">
        <v>46</v>
      </c>
      <c r="C343" s="11">
        <v>42985</v>
      </c>
      <c r="M343" s="14">
        <v>6.07</v>
      </c>
      <c r="N343" s="14">
        <v>6.02</v>
      </c>
      <c r="Q343" s="2">
        <f t="shared" si="10"/>
        <v>2.3025850929940459</v>
      </c>
      <c r="R343" s="37">
        <v>10</v>
      </c>
      <c r="V343" s="18" t="s">
        <v>41</v>
      </c>
      <c r="AF343" s="8">
        <v>0.91900000000000004</v>
      </c>
      <c r="AI343" s="14">
        <v>12.1</v>
      </c>
    </row>
    <row r="344" spans="1:35" x14ac:dyDescent="0.35">
      <c r="A344" s="2" t="s">
        <v>46</v>
      </c>
      <c r="C344" s="11">
        <v>42985</v>
      </c>
      <c r="M344" s="14" t="s">
        <v>41</v>
      </c>
      <c r="N344" s="14"/>
      <c r="Q344" s="2">
        <f t="shared" si="10"/>
        <v>2.3025850929940459</v>
      </c>
      <c r="R344" s="37">
        <v>10</v>
      </c>
      <c r="V344" s="18" t="s">
        <v>41</v>
      </c>
      <c r="AF344" s="8">
        <v>0.94560000000000011</v>
      </c>
      <c r="AI344" s="14">
        <v>9.98</v>
      </c>
    </row>
    <row r="345" spans="1:35" x14ac:dyDescent="0.35">
      <c r="A345" s="2" t="s">
        <v>47</v>
      </c>
      <c r="C345" s="11">
        <v>42990</v>
      </c>
      <c r="M345" s="14">
        <v>8.76</v>
      </c>
      <c r="N345" s="14">
        <v>8.58</v>
      </c>
      <c r="Q345" s="2">
        <f t="shared" si="10"/>
        <v>5.2983173665480363</v>
      </c>
      <c r="R345" s="18">
        <v>200</v>
      </c>
      <c r="V345" s="18" t="s">
        <v>41</v>
      </c>
      <c r="AF345" s="8">
        <v>2.4595000000000002</v>
      </c>
      <c r="AI345" s="14" t="s">
        <v>41</v>
      </c>
    </row>
    <row r="346" spans="1:35" x14ac:dyDescent="0.35">
      <c r="A346" s="2" t="s">
        <v>46</v>
      </c>
      <c r="C346" s="11">
        <v>42990</v>
      </c>
      <c r="M346" s="14">
        <v>6</v>
      </c>
      <c r="N346" s="14">
        <v>6.1</v>
      </c>
      <c r="Q346" s="2">
        <f t="shared" si="10"/>
        <v>4.1588830833596715</v>
      </c>
      <c r="R346" s="37">
        <v>64</v>
      </c>
      <c r="V346" s="18" t="s">
        <v>41</v>
      </c>
      <c r="AF346" s="8">
        <v>1.6642999999999999</v>
      </c>
      <c r="AI346" s="14" t="s">
        <v>41</v>
      </c>
    </row>
    <row r="347" spans="1:35" x14ac:dyDescent="0.35">
      <c r="A347" s="2" t="s">
        <v>46</v>
      </c>
      <c r="C347" s="11">
        <v>42990</v>
      </c>
      <c r="M347" s="14" t="s">
        <v>41</v>
      </c>
      <c r="N347" s="14"/>
      <c r="Q347" s="2">
        <f t="shared" si="10"/>
        <v>4.2766661190160553</v>
      </c>
      <c r="R347" s="37">
        <v>72</v>
      </c>
      <c r="V347" s="18" t="s">
        <v>41</v>
      </c>
      <c r="AF347" s="8">
        <v>1.5916999999999999</v>
      </c>
      <c r="AI347" s="14" t="s">
        <v>41</v>
      </c>
    </row>
    <row r="348" spans="1:35" x14ac:dyDescent="0.35">
      <c r="A348" s="2" t="s">
        <v>47</v>
      </c>
      <c r="C348" s="11">
        <v>42998</v>
      </c>
      <c r="M348" s="14">
        <v>7.61</v>
      </c>
      <c r="N348" s="14">
        <v>6.9</v>
      </c>
      <c r="R348" s="18" t="s">
        <v>41</v>
      </c>
      <c r="V348" s="18" t="s">
        <v>41</v>
      </c>
      <c r="AF348" s="8">
        <v>2.4346999999999999</v>
      </c>
      <c r="AI348" s="14">
        <v>20.5</v>
      </c>
    </row>
    <row r="349" spans="1:35" x14ac:dyDescent="0.35">
      <c r="A349" s="2" t="s">
        <v>46</v>
      </c>
      <c r="C349" s="11">
        <v>42998</v>
      </c>
      <c r="M349" s="14">
        <v>5.44</v>
      </c>
      <c r="N349" s="14">
        <v>5.47</v>
      </c>
      <c r="R349" s="18" t="s">
        <v>41</v>
      </c>
      <c r="V349" s="18" t="s">
        <v>41</v>
      </c>
      <c r="AF349" s="8">
        <v>1.6612</v>
      </c>
      <c r="AI349" s="14">
        <v>12.1</v>
      </c>
    </row>
    <row r="350" spans="1:35" x14ac:dyDescent="0.35">
      <c r="A350" s="2" t="s">
        <v>46</v>
      </c>
      <c r="C350" s="11">
        <v>42998</v>
      </c>
      <c r="M350" s="14" t="s">
        <v>41</v>
      </c>
      <c r="N350" s="14"/>
      <c r="R350" s="18" t="s">
        <v>41</v>
      </c>
      <c r="V350" s="18" t="s">
        <v>41</v>
      </c>
      <c r="AF350" s="8">
        <v>1.4844999999999999</v>
      </c>
      <c r="AI350" s="14">
        <v>10.8</v>
      </c>
    </row>
    <row r="351" spans="1:35" x14ac:dyDescent="0.35">
      <c r="A351" s="2" t="s">
        <v>44</v>
      </c>
      <c r="C351" s="11">
        <v>42999</v>
      </c>
      <c r="M351" s="14">
        <v>6.37</v>
      </c>
      <c r="N351" s="14"/>
      <c r="Q351" s="2">
        <f t="shared" si="10"/>
        <v>4.7874917427820458</v>
      </c>
      <c r="R351" s="22">
        <v>120</v>
      </c>
      <c r="V351" s="24" t="s">
        <v>41</v>
      </c>
      <c r="AF351" s="8">
        <v>4.3696999999999999</v>
      </c>
      <c r="AI351" s="14">
        <v>1.74</v>
      </c>
    </row>
    <row r="352" spans="1:35" x14ac:dyDescent="0.35">
      <c r="A352" s="2" t="s">
        <v>44</v>
      </c>
      <c r="C352" s="11">
        <v>42999</v>
      </c>
      <c r="M352" s="14" t="s">
        <v>41</v>
      </c>
      <c r="N352" s="14"/>
      <c r="Q352" s="2">
        <f t="shared" si="10"/>
        <v>4.9416424226093039</v>
      </c>
      <c r="R352" s="22">
        <v>140</v>
      </c>
      <c r="V352" s="24" t="s">
        <v>41</v>
      </c>
      <c r="AF352" s="8">
        <v>4.5007999999999999</v>
      </c>
      <c r="AI352" s="14">
        <v>1.57</v>
      </c>
    </row>
    <row r="353" spans="1:36" x14ac:dyDescent="0.35">
      <c r="A353" s="2" t="s">
        <v>47</v>
      </c>
      <c r="C353" s="11">
        <v>43004</v>
      </c>
      <c r="M353" s="14">
        <v>7.22</v>
      </c>
      <c r="N353" s="14">
        <v>6.19</v>
      </c>
      <c r="R353" s="18" t="s">
        <v>41</v>
      </c>
      <c r="V353" s="18" t="s">
        <v>41</v>
      </c>
      <c r="AF353" s="8">
        <v>2.6993</v>
      </c>
      <c r="AI353" s="14">
        <v>41.1</v>
      </c>
    </row>
    <row r="354" spans="1:36" x14ac:dyDescent="0.35">
      <c r="A354" s="2" t="s">
        <v>46</v>
      </c>
      <c r="C354" s="11">
        <v>43004</v>
      </c>
      <c r="M354" s="14">
        <v>7.9</v>
      </c>
      <c r="R354" s="37" t="s">
        <v>41</v>
      </c>
      <c r="V354" s="18" t="s">
        <v>41</v>
      </c>
      <c r="AF354" s="8">
        <v>1.9576000000000002</v>
      </c>
      <c r="AI354" s="14">
        <v>37.299999999999997</v>
      </c>
    </row>
    <row r="356" spans="1:36" x14ac:dyDescent="0.35">
      <c r="B356" s="2">
        <v>10</v>
      </c>
      <c r="I356" s="47" t="e">
        <f>_xlfn.PERCENTRANK.EXC($M2:$M49,2.3)*100</f>
        <v>#N/A</v>
      </c>
      <c r="J356" s="47">
        <f>_xlfn.PERCENTRANK.EXC($M2:$M49,4.8)*100</f>
        <v>27.6</v>
      </c>
      <c r="K356" s="47">
        <f>_xlfn.PERCENTRANK.EXC($M2:$M49,5)</f>
        <v>0.28399999999999997</v>
      </c>
      <c r="L356" s="2">
        <f>K356*100</f>
        <v>28.4</v>
      </c>
      <c r="M356" s="47">
        <f>AVERAGE(M2:M49)</f>
        <v>6.2169444444444446</v>
      </c>
      <c r="Q356" s="47">
        <f>AVERAGE(Q2:Q49)</f>
        <v>5.1044119683790896</v>
      </c>
      <c r="R356" s="2">
        <f>EXP(Q356)</f>
        <v>164.7471655000528</v>
      </c>
      <c r="V356" s="47">
        <f>_xlfn.PERCENTRANK.EXC(V2:V49,130)</f>
        <v>0.70499999999999996</v>
      </c>
      <c r="W356" s="47">
        <f>_xlfn.PERCENTRANK.EXC(V2:V49,35)</f>
        <v>0.378</v>
      </c>
      <c r="X356" s="8">
        <f>(1-V356)*100</f>
        <v>29.500000000000004</v>
      </c>
      <c r="Y356" s="8">
        <f>(1-W356)*100</f>
        <v>62.2</v>
      </c>
      <c r="AF356" s="47">
        <f>AVERAGE(AF2:AF49)</f>
        <v>3.9769085106382973</v>
      </c>
      <c r="AI356" s="47">
        <f>_xlfn.PERCENTILE.INC(AI2:AI49,0.9)</f>
        <v>19.920000000000012</v>
      </c>
      <c r="AJ356" s="47">
        <f>_xlfn.PERCENTILE.INC(AI2:AI49,0.5)</f>
        <v>9.8500000000000014</v>
      </c>
    </row>
    <row r="357" spans="1:36" x14ac:dyDescent="0.35">
      <c r="B357" s="2">
        <v>11</v>
      </c>
      <c r="I357" s="47" t="e">
        <f>_xlfn.PERCENTRANK.EXC($M50:$M94,2.3)*100</f>
        <v>#N/A</v>
      </c>
      <c r="J357" s="47" t="e">
        <f>_xlfn.PERCENTRANK.EXC($M50:$M94,4.8)*100</f>
        <v>#N/A</v>
      </c>
      <c r="K357" s="47" t="e">
        <f>_xlfn.PERCENTRANK.EXC($M50:$M94,5)</f>
        <v>#N/A</v>
      </c>
      <c r="L357" s="2" t="e">
        <f t="shared" ref="L357:L363" si="11">K357*100</f>
        <v>#N/A</v>
      </c>
      <c r="M357" s="47">
        <f>AVERAGE(M50:M94)</f>
        <v>7.5148387096774192</v>
      </c>
      <c r="Q357" s="47">
        <f>AVERAGE(Q50:Q94)</f>
        <v>5.07994871418828</v>
      </c>
      <c r="R357" s="2">
        <f t="shared" ref="R357:R363" si="12">EXP(Q357)</f>
        <v>160.7658107120786</v>
      </c>
      <c r="V357" s="47">
        <f>_xlfn.PERCENTRANK.EXC(V50:V94,130)</f>
        <v>0.85</v>
      </c>
      <c r="W357" s="47">
        <f>_xlfn.PERCENTRANK.EXC(V50:V94,35)</f>
        <v>0.32100000000000001</v>
      </c>
      <c r="X357" s="8">
        <f t="shared" ref="X357:X364" si="13">(1-V357)*100</f>
        <v>15.000000000000002</v>
      </c>
      <c r="Y357" s="8">
        <f t="shared" ref="Y357:Y363" si="14">(1-W357)*100</f>
        <v>67.900000000000006</v>
      </c>
      <c r="AF357" s="47">
        <f>AVERAGE(AF50:AF94)</f>
        <v>3.1160857142857132</v>
      </c>
      <c r="AI357" s="47">
        <f>_xlfn.PERCENTILE.EXC(AI50:AI94,0.9)</f>
        <v>45.709999999999987</v>
      </c>
      <c r="AJ357" s="47">
        <f>AVERAGE(AI50:AI94,0.5)</f>
        <v>18.444634146341457</v>
      </c>
    </row>
    <row r="358" spans="1:36" x14ac:dyDescent="0.35">
      <c r="B358" s="2">
        <v>12</v>
      </c>
      <c r="I358" s="47" t="e">
        <f>_xlfn.PERCENTRANK.EXC($M95:$M138,2.3)*100</f>
        <v>#N/A</v>
      </c>
      <c r="J358" s="47">
        <f>_xlfn.PERCENTRANK.EXC($M95:$M138,4.8)*100</f>
        <v>21.7</v>
      </c>
      <c r="K358" s="47">
        <f>_xlfn.PERCENTRANK.EXC($M95:$M138,5)</f>
        <v>0.28100000000000003</v>
      </c>
      <c r="L358" s="2">
        <f t="shared" si="11"/>
        <v>28.1</v>
      </c>
      <c r="M358" s="47">
        <f>AVERAGE(M95:M138)</f>
        <v>6.0986666666666682</v>
      </c>
      <c r="Q358" s="47">
        <f>AVERAGE(Q95:Q138)</f>
        <v>5.5481784950850619</v>
      </c>
      <c r="R358" s="2">
        <f t="shared" si="12"/>
        <v>256.7694229160906</v>
      </c>
      <c r="V358" s="47">
        <f>_xlfn.PERCENTRANK.EXC(V95:V138,130)</f>
        <v>0.24399999999999999</v>
      </c>
      <c r="W358" s="47">
        <f>_xlfn.PERCENTRANK.EXC(V95:V138,35)</f>
        <v>0.155</v>
      </c>
      <c r="X358" s="8">
        <f t="shared" si="13"/>
        <v>75.599999999999994</v>
      </c>
      <c r="Y358" s="8">
        <f t="shared" si="14"/>
        <v>84.5</v>
      </c>
      <c r="AF358" s="47">
        <f>AVERAGE(AF95:AF138)</f>
        <v>4.2711136363636362</v>
      </c>
      <c r="AI358" s="47">
        <f>_xlfn.PERCENTILE.INC(AI95:AI138,0.9)</f>
        <v>18.030000000000012</v>
      </c>
      <c r="AJ358" s="47">
        <f>_xlfn.PERCENTILE.INC(AI95:AI138,0.5)</f>
        <v>7.92</v>
      </c>
    </row>
    <row r="359" spans="1:36" x14ac:dyDescent="0.35">
      <c r="B359" s="2">
        <v>13</v>
      </c>
      <c r="I359" s="47" t="e">
        <f>_xlfn.PERCENTRANK.EXC($M139:$M181,2.3)*100</f>
        <v>#N/A</v>
      </c>
      <c r="J359" s="47">
        <f>_xlfn.PERCENTRANK.EXC($M139:$M181,4.8)*100</f>
        <v>16.5</v>
      </c>
      <c r="K359" s="47">
        <f>_xlfn.PERCENTRANK.EXC($M139:$M181,5)</f>
        <v>0.182</v>
      </c>
      <c r="L359" s="2">
        <f t="shared" si="11"/>
        <v>18.2</v>
      </c>
      <c r="M359" s="47">
        <f>AVERAGE(M139:M181)</f>
        <v>6.226</v>
      </c>
      <c r="Q359" s="47">
        <f>AVERAGE(Q139:Q181)</f>
        <v>5.1454501912515838</v>
      </c>
      <c r="R359" s="2">
        <f t="shared" si="12"/>
        <v>171.64874204147364</v>
      </c>
      <c r="V359" s="47">
        <f>_xlfn.PERCENTRANK.EXC(V139:V181,130)</f>
        <v>0.79200000000000004</v>
      </c>
      <c r="W359" s="47">
        <f>_xlfn.PERCENTRANK.EXC(V139:V181,35)</f>
        <v>0.221</v>
      </c>
      <c r="X359" s="8">
        <f t="shared" si="13"/>
        <v>20.799999999999997</v>
      </c>
      <c r="Y359" s="8">
        <f t="shared" si="14"/>
        <v>77.900000000000006</v>
      </c>
      <c r="AF359" s="47">
        <f>AVERAGE(AF139:AF181)</f>
        <v>3.3106999999999998</v>
      </c>
      <c r="AI359" s="47">
        <f>_xlfn.PERCENTILE.INC(AI139:AI181,0.9)</f>
        <v>14.200000000000006</v>
      </c>
      <c r="AJ359" s="47">
        <f>_xlfn.PERCENTILE.INC(AI139:AI181,0.5)</f>
        <v>4.29</v>
      </c>
    </row>
    <row r="360" spans="1:36" x14ac:dyDescent="0.35">
      <c r="B360" s="2">
        <v>14</v>
      </c>
      <c r="I360" s="47" t="e">
        <f>_xlfn.PERCENTRANK.EXC($M182:$M215,2.3)*100</f>
        <v>#N/A</v>
      </c>
      <c r="J360" s="47">
        <f>_xlfn.PERCENTRANK.EXC($M182:$M215,4.8)*100</f>
        <v>17.299999999999997</v>
      </c>
      <c r="K360" s="47">
        <f>_xlfn.PERCENTRANK.EXC($M182:$M215,5)</f>
        <v>0.20699999999999999</v>
      </c>
      <c r="L360" s="2">
        <f t="shared" si="11"/>
        <v>20.7</v>
      </c>
      <c r="M360" s="47">
        <f>AVERAGE(M182:M215)</f>
        <v>6.4704545454545448</v>
      </c>
      <c r="Q360" s="47">
        <f>AVERAGE(Q182:Q215)</f>
        <v>4.5083728824979916</v>
      </c>
      <c r="R360" s="2">
        <f t="shared" si="12"/>
        <v>90.773998321338098</v>
      </c>
      <c r="V360" s="47">
        <f>_xlfn.PERCENTRANK.EXC(V182:V215,130)</f>
        <v>0.72799999999999998</v>
      </c>
      <c r="W360" s="47">
        <f>_xlfn.PERCENTRANK.EXC(V182:V215,35)</f>
        <v>0.29299999999999998</v>
      </c>
      <c r="X360" s="8">
        <f t="shared" si="13"/>
        <v>27.200000000000003</v>
      </c>
      <c r="Y360" s="8">
        <f t="shared" si="14"/>
        <v>70.7</v>
      </c>
      <c r="AF360" s="47">
        <f>AVERAGE(AF182:AF215)</f>
        <v>3.5126333333333335</v>
      </c>
      <c r="AI360" s="47">
        <f>_xlfn.PERCENTILE.INC(AI182:AI215,0.9)</f>
        <v>24.1</v>
      </c>
      <c r="AJ360" s="47">
        <f>_xlfn.PERCENTILE.INC(AI182:AI215,0.5)</f>
        <v>9.85</v>
      </c>
    </row>
    <row r="361" spans="1:36" x14ac:dyDescent="0.35">
      <c r="B361" s="2">
        <v>15</v>
      </c>
      <c r="I361" s="47" t="e">
        <f>_xlfn.PERCENTRANK.EXC($M216:$M260,2.3)*100</f>
        <v>#N/A</v>
      </c>
      <c r="J361" s="47">
        <f>_xlfn.PERCENTRANK.EXC($M216:$M260,4.8)*100</f>
        <v>9.8000000000000007</v>
      </c>
      <c r="K361" s="47">
        <f>_xlfn.PERCENTRANK.EXC($M216:$M260,5)</f>
        <v>0.125</v>
      </c>
      <c r="L361" s="2">
        <f t="shared" si="11"/>
        <v>12.5</v>
      </c>
      <c r="M361" s="47">
        <f>AVERAGE(M216:M260)</f>
        <v>7.6881250000000012</v>
      </c>
      <c r="Q361" s="47">
        <f>AVERAGE(Q216:Q260)</f>
        <v>5.4129523340925525</v>
      </c>
      <c r="R361" s="2">
        <f t="shared" si="12"/>
        <v>224.29279841825402</v>
      </c>
      <c r="V361" s="47">
        <f>_xlfn.PERCENTRANK.EXC(V216:V260,130)</f>
        <v>0.85099999999999998</v>
      </c>
      <c r="W361" s="47">
        <f>_xlfn.PERCENTRANK.EXC(V216:V260,35)</f>
        <v>0.42199999999999999</v>
      </c>
      <c r="X361" s="8">
        <f t="shared" ref="X361" si="15">(1-V361)*100</f>
        <v>14.900000000000002</v>
      </c>
      <c r="Y361" s="8">
        <f t="shared" ref="Y361" si="16">(1-W361)*100</f>
        <v>57.800000000000004</v>
      </c>
      <c r="AF361" s="47" t="e">
        <f>AVERAGE(AF216:AF260)</f>
        <v>#DIV/0!</v>
      </c>
      <c r="AI361" s="47" t="s">
        <v>55</v>
      </c>
      <c r="AJ361" s="47" t="s">
        <v>55</v>
      </c>
    </row>
    <row r="362" spans="1:36" x14ac:dyDescent="0.35">
      <c r="B362" s="2">
        <v>16</v>
      </c>
      <c r="I362" s="47" t="e">
        <f>_xlfn.PERCENTRANK.EXC($M261:$M5262,48)*100</f>
        <v>#N/A</v>
      </c>
      <c r="J362" s="47">
        <f>_xlfn.PERCENTRANK.EXC($M261:$M310,4.8)*100</f>
        <v>20.399999999999999</v>
      </c>
      <c r="K362" s="47">
        <f>_xlfn.PERCENTRANK.EXC($M261:$M5262,5)</f>
        <v>0.13500000000000001</v>
      </c>
      <c r="L362" s="2">
        <f t="shared" si="11"/>
        <v>13.5</v>
      </c>
      <c r="M362" s="47">
        <f>AVERAGE(M261:M310)</f>
        <v>6.2858823529411776</v>
      </c>
      <c r="Q362" s="47">
        <f>AVERAGE(Q261:Q310)</f>
        <v>5.2365023364397594</v>
      </c>
      <c r="R362" s="2">
        <f t="shared" si="12"/>
        <v>188.01135058127863</v>
      </c>
      <c r="V362" s="47">
        <f>_xlfn.PERCENTRANK.EXC(V261:V310,130)</f>
        <v>0.82499999999999996</v>
      </c>
      <c r="W362" s="47">
        <f>_xlfn.PERCENTRANK.EXC(V261:V310,35)</f>
        <v>0.51400000000000001</v>
      </c>
      <c r="X362" s="8">
        <f t="shared" si="13"/>
        <v>17.500000000000004</v>
      </c>
      <c r="Y362" s="8">
        <f t="shared" si="14"/>
        <v>48.6</v>
      </c>
      <c r="AF362" s="47">
        <f>AVERAGE(AF261:AF310)</f>
        <v>2.6567099999999995</v>
      </c>
      <c r="AI362" s="47">
        <f>_xlfn.PERCENTILE.INC(AI261:AI310,0.9)</f>
        <v>18.680000000000003</v>
      </c>
      <c r="AJ362" s="47">
        <f>_xlfn.PERCENTILE.INC(AI261:AI310,0.5)</f>
        <v>6.085</v>
      </c>
    </row>
    <row r="363" spans="1:36" x14ac:dyDescent="0.35">
      <c r="B363" s="2">
        <v>17</v>
      </c>
      <c r="I363" s="47" t="e">
        <f>_xlfn.PERCENTRANK.EXC($M311:$M354,2.3)*100</f>
        <v>#N/A</v>
      </c>
      <c r="J363" s="47">
        <f>_xlfn.PERCENTRANK.EXC($M311:$M354,4.8)*100</f>
        <v>6.5</v>
      </c>
      <c r="K363" s="47">
        <f>_xlfn.PERCENTRANK.EXC($M311:$M354,5)</f>
        <v>0.08</v>
      </c>
      <c r="L363" s="2">
        <f t="shared" si="11"/>
        <v>8</v>
      </c>
      <c r="M363" s="47">
        <f>AVERAGE(M311:M354)</f>
        <v>7.3233333333333324</v>
      </c>
      <c r="Q363" s="47">
        <f>AVERAGE(Q311:Q354)</f>
        <v>4.5901645921895611</v>
      </c>
      <c r="R363" s="2">
        <f t="shared" si="12"/>
        <v>98.510642910075504</v>
      </c>
      <c r="V363" s="47">
        <f>_xlfn.PERCENTRANK.EXC(V311:V354,130)</f>
        <v>0.63700000000000001</v>
      </c>
      <c r="W363" s="47">
        <f>_xlfn.PERCENTRANK.EXC(V311:V354,35)</f>
        <v>0.125</v>
      </c>
      <c r="X363" s="8">
        <f t="shared" si="13"/>
        <v>36.299999999999997</v>
      </c>
      <c r="Y363" s="8">
        <f t="shared" si="14"/>
        <v>87.5</v>
      </c>
      <c r="AF363" s="47">
        <f>AVERAGE(AF311:AF354)</f>
        <v>2.3871764705882339</v>
      </c>
      <c r="AI363" s="47">
        <f>_xlfn.PERCENTILE.INC(AI311:AI354,0.9)</f>
        <v>34.82</v>
      </c>
      <c r="AJ363" s="47">
        <f>_xlfn.PERCENTILE.INC(AI311:AI354,0.5)</f>
        <v>12.1</v>
      </c>
    </row>
    <row r="364" spans="1:36" x14ac:dyDescent="0.35">
      <c r="V364" s="47">
        <f>_xlfn.PERCENTRANK.EXC(V311:V354,104)</f>
        <v>0.55000000000000004</v>
      </c>
      <c r="X364" s="8">
        <f t="shared" si="13"/>
        <v>44.999999999999993</v>
      </c>
    </row>
    <row r="367" spans="1:36" x14ac:dyDescent="0.35">
      <c r="I367" s="47">
        <f>MIN(N2:N49)</f>
        <v>3.25</v>
      </c>
      <c r="J367" s="47">
        <f>AVERAGE(N2:N49)</f>
        <v>5.8839285714285721</v>
      </c>
      <c r="L367" s="47">
        <f>_xlfn.PERCENTRANK.EXC(N2:N49,5)</f>
        <v>0.29399999999999998</v>
      </c>
      <c r="M367" s="2">
        <f>L367*100</f>
        <v>29.4</v>
      </c>
      <c r="N367" s="47">
        <f>_xlfn.PERCENTRANK.EXC(N2:N49,4.8)*100</f>
        <v>22.6</v>
      </c>
      <c r="O367" s="47" t="e">
        <f>_xlfn.PERCENTRANK.EXC(N2:N49,2.3)*100</f>
        <v>#N/A</v>
      </c>
    </row>
    <row r="368" spans="1:36" x14ac:dyDescent="0.35">
      <c r="I368" s="47">
        <f>MIN(N50:N94)</f>
        <v>4</v>
      </c>
      <c r="J368" s="47">
        <f>AVERAGE(N50:N94)</f>
        <v>6.6318181818181818</v>
      </c>
      <c r="L368" s="47">
        <f>_xlfn.PERCENTRANK.EXC(N50:N94,5)</f>
        <v>0.23400000000000001</v>
      </c>
      <c r="M368" s="2">
        <f>L368*100</f>
        <v>23.400000000000002</v>
      </c>
      <c r="N368" s="47">
        <f>_xlfn.PERCENTRANK.EXC(N50:N94,4.8)*100</f>
        <v>11.799999999999999</v>
      </c>
      <c r="O368" s="47" t="e">
        <f>_xlfn.PERCENTRANK.EXC(N50:N94,2.3)*100</f>
        <v>#N/A</v>
      </c>
    </row>
    <row r="369" spans="9:15" x14ac:dyDescent="0.35">
      <c r="I369" s="47">
        <f>MIN(N95:N138)</f>
        <v>3.1</v>
      </c>
      <c r="J369" s="47">
        <f>AVERAGE(N95:N138)</f>
        <v>5.1395454545454538</v>
      </c>
      <c r="L369" s="47">
        <f>_xlfn.PERCENTRANK.EXC(N95:N138,5)</f>
        <v>0.47099999999999997</v>
      </c>
      <c r="M369" s="2">
        <f>L369*100</f>
        <v>47.099999999999994</v>
      </c>
      <c r="N369" s="47">
        <f>_xlfn.PERCENTRANK.EXC(N95:N138,4.8)*100</f>
        <v>43.4</v>
      </c>
      <c r="O369" s="47" t="e">
        <f>_xlfn.PERCENTRANK.EXC(N95:N138,2.3)*100</f>
        <v>#N/A</v>
      </c>
    </row>
    <row r="370" spans="9:15" x14ac:dyDescent="0.35">
      <c r="I370" s="47">
        <f>MIN(N139:N181)</f>
        <v>4.3499999999999996</v>
      </c>
      <c r="J370" s="47">
        <f>AVERAGE(N139:N181)</f>
        <v>6.1836363636363636</v>
      </c>
      <c r="L370" s="47">
        <f>_xlfn.PERCENTRANK.EXC(N139:N181,5)</f>
        <v>0.17599999999999999</v>
      </c>
      <c r="M370" s="2">
        <f>L370*100</f>
        <v>17.599999999999998</v>
      </c>
      <c r="N370" s="47">
        <f>_xlfn.PERCENTRANK.EXC(N139:N181,4.8)*100</f>
        <v>15.6</v>
      </c>
      <c r="O370" s="47" t="e">
        <f>_xlfn.PERCENTRANK.EXC(N139:N181,2.3)*100</f>
        <v>#N/A</v>
      </c>
    </row>
    <row r="371" spans="9:15" x14ac:dyDescent="0.35">
      <c r="I371" s="47">
        <f>MIN(N182:N215)</f>
        <v>4.12</v>
      </c>
      <c r="J371" s="47">
        <f>AVERAGE(N182:N215)</f>
        <v>6.0514285714285725</v>
      </c>
      <c r="L371" s="47">
        <f>_xlfn.PERCENTRANK.EXC(N182:N215,5)</f>
        <v>0.375</v>
      </c>
      <c r="M371" s="2">
        <f>L371*100</f>
        <v>37.5</v>
      </c>
      <c r="N371" s="47">
        <f>_xlfn.PERCENTRANK.EXC(N182:N215,4.8)*100</f>
        <v>29.599999999999998</v>
      </c>
      <c r="O371" s="47" t="e">
        <f>_xlfn.PERCENTRANK.EXC(N182:N215,2.3)*100</f>
        <v>#N/A</v>
      </c>
    </row>
    <row r="372" spans="9:15" x14ac:dyDescent="0.35">
      <c r="I372" s="47">
        <f>MIN(N216:N260)</f>
        <v>4.58</v>
      </c>
      <c r="J372" s="47">
        <f>AVERAGE(N216:N260)</f>
        <v>7.3212499999999983</v>
      </c>
      <c r="L372" s="47">
        <f>_xlfn.PERCENTRANK.EXC(N216:N260,5)</f>
        <v>0.13</v>
      </c>
      <c r="M372" s="2">
        <f>L372*100</f>
        <v>13</v>
      </c>
      <c r="N372" s="47">
        <f>_xlfn.PERCENTRANK.EXC(N216:N260,4.8)*100</f>
        <v>11</v>
      </c>
      <c r="O372" s="47" t="e">
        <f>_xlfn.PERCENTRANK.EXC(N216:N260,2.3)*100</f>
        <v>#N/A</v>
      </c>
    </row>
    <row r="373" spans="9:15" x14ac:dyDescent="0.35">
      <c r="I373" s="47">
        <f>MIN(N261:N310)</f>
        <v>3.38</v>
      </c>
      <c r="J373" s="47">
        <f>AVERAGE(N261:N310)</f>
        <v>5.8726923076923079</v>
      </c>
      <c r="L373" s="47">
        <f>_xlfn.PERCENTRANK.EXC(N261:N310,5)</f>
        <v>0.29599999999999999</v>
      </c>
      <c r="M373" s="2">
        <f>L373*100</f>
        <v>29.599999999999998</v>
      </c>
      <c r="N373" s="47">
        <f>_xlfn.PERCENTRANK.EXC(N261:N310,4.8)*100</f>
        <v>25.3</v>
      </c>
      <c r="O373" s="47" t="e">
        <f>_xlfn.PERCENTRANK.EXC(N261:N310,2.3)*100</f>
        <v>#N/A</v>
      </c>
    </row>
    <row r="374" spans="9:15" x14ac:dyDescent="0.35">
      <c r="I374" s="47">
        <f>MIN(N311:N354)</f>
        <v>3.79</v>
      </c>
      <c r="J374" s="47">
        <f>AVERAGE(N311:N354)</f>
        <v>6.0285714285714285</v>
      </c>
      <c r="L374" s="47">
        <f>_xlfn.PERCENTRANK.EXC(N311:N354,5)</f>
        <v>0.16600000000000001</v>
      </c>
      <c r="M374" s="2">
        <f>L374*100</f>
        <v>16.600000000000001</v>
      </c>
      <c r="N374" s="47">
        <f>_xlfn.PERCENTRANK.EXC(N311:N354,4.8)*100</f>
        <v>15.2</v>
      </c>
      <c r="O374" s="47" t="e">
        <f>_xlfn.PERCENTRANK.EXC(N311:N354,2.3)*100</f>
        <v>#N/A</v>
      </c>
    </row>
    <row r="375" spans="9:15" x14ac:dyDescent="0.35">
      <c r="I375" s="4"/>
      <c r="J375" s="4"/>
      <c r="M375" s="2"/>
      <c r="N375" s="47">
        <f>_xlfn.PERCENTRANK.EXC(N311:N354,4)*100</f>
        <v>6</v>
      </c>
    </row>
    <row r="377" spans="9:15" x14ac:dyDescent="0.35">
      <c r="J377" s="48"/>
    </row>
    <row r="378" spans="9:15" x14ac:dyDescent="0.35">
      <c r="J378" s="48"/>
    </row>
    <row r="379" spans="9:15" x14ac:dyDescent="0.35">
      <c r="J379" s="48"/>
    </row>
    <row r="380" spans="9:15" x14ac:dyDescent="0.35">
      <c r="J380" s="48"/>
    </row>
    <row r="381" spans="9:15" x14ac:dyDescent="0.35">
      <c r="J381" s="48"/>
    </row>
    <row r="382" spans="9:15" x14ac:dyDescent="0.35">
      <c r="J382" s="48"/>
    </row>
    <row r="383" spans="9:15" x14ac:dyDescent="0.35">
      <c r="J383" s="48"/>
    </row>
    <row r="384" spans="9:15" x14ac:dyDescent="0.35">
      <c r="J384" s="48"/>
    </row>
  </sheetData>
  <sortState ref="A2:AM706">
    <sortCondition ref="C2:C7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Pathogens</vt:lpstr>
      <vt:lpstr>DO</vt:lpstr>
      <vt:lpstr>Total Nitrogen</vt:lpstr>
      <vt:lpstr>Chlorophyll-a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DaSilva</dc:creator>
  <cp:lastModifiedBy>Rosana</cp:lastModifiedBy>
  <dcterms:created xsi:type="dcterms:W3CDTF">2018-10-25T14:04:40Z</dcterms:created>
  <dcterms:modified xsi:type="dcterms:W3CDTF">2020-04-03T16:18:03Z</dcterms:modified>
</cp:coreProperties>
</file>